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defaultThemeVersion="124226"/>
  <bookViews>
    <workbookView xWindow="-120" yWindow="-120" windowWidth="19440" windowHeight="15600" tabRatio="941" firstSheet="5" activeTab="5"/>
  </bookViews>
  <sheets>
    <sheet name="R3 (2)" sheetId="23" state="hidden" r:id="rId1"/>
    <sheet name="R2 (2)" sheetId="24" state="hidden" r:id="rId2"/>
    <sheet name="R1 (2)" sheetId="25" state="hidden" r:id="rId3"/>
    <sheet name="R6 (2)" sheetId="27" state="hidden" r:id="rId4"/>
    <sheet name="R7 (2)" sheetId="28" state="hidden" r:id="rId5"/>
    <sheet name="DATABASE " sheetId="30" r:id="rId6"/>
    <sheet name="SPN LIGHTING" sheetId="31" r:id="rId7"/>
    <sheet name="R3" sheetId="17" state="hidden" r:id="rId8"/>
    <sheet name="R2" sheetId="16" state="hidden" r:id="rId9"/>
    <sheet name="R1" sheetId="15" state="hidden" r:id="rId10"/>
    <sheet name="R6" sheetId="20" state="hidden" r:id="rId11"/>
    <sheet name="R7" sheetId="21" state="hidden" r:id="rId12"/>
  </sheets>
  <externalReferences>
    <externalReference r:id="rId13"/>
  </externalReferences>
  <definedNames>
    <definedName name="Z_3FC66D4A_12C5_4B75_80FB_F3C28F6CE0BD_.wvu.Cols" localSheetId="5" hidden="1">'DATABASE '!$H:$H,'DATABASE '!$J:$J,'DATABASE '!$L:$L</definedName>
  </definedNames>
  <calcPr calcId="145621"/>
  <customWorkbookViews>
    <customWorkbookView name="a" guid="{3FC66D4A-12C5-4B75-80FB-F3C28F6CE0BD}" maximized="1" windowWidth="1020" windowHeight="385" tabRatio="941" activeSheetId="29"/>
  </customWorkbookViews>
</workbook>
</file>

<file path=xl/calcChain.xml><?xml version="1.0" encoding="utf-8"?>
<calcChain xmlns="http://schemas.openxmlformats.org/spreadsheetml/2006/main">
  <c r="BJ43" i="31" l="1"/>
  <c r="BJ42" i="31"/>
  <c r="AI43" i="31"/>
  <c r="AI42" i="31"/>
  <c r="BU8" i="31"/>
  <c r="AT8" i="31"/>
  <c r="G46" i="31" l="1"/>
  <c r="BL24" i="31" l="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J10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AN9" i="31" l="1"/>
  <c r="AY9" i="31"/>
  <c r="AQ9" i="31"/>
  <c r="AX9" i="31"/>
  <c r="AT9" i="31"/>
  <c r="AP9" i="31"/>
  <c r="AU9" i="31"/>
  <c r="AM9" i="31"/>
  <c r="AW9" i="31"/>
  <c r="AS9" i="31"/>
  <c r="AO9" i="31"/>
  <c r="AZ9" i="31"/>
  <c r="AV9" i="31"/>
  <c r="AR9" i="31"/>
  <c r="B10" i="30"/>
  <c r="CB24" i="31"/>
  <c r="CB23" i="31"/>
  <c r="CB22" i="31"/>
  <c r="CB21" i="31"/>
  <c r="CB20" i="31"/>
  <c r="CB19" i="31"/>
  <c r="CB18" i="31"/>
  <c r="CB17" i="31"/>
  <c r="CB16" i="31"/>
  <c r="CB15" i="31"/>
  <c r="CB14" i="31"/>
  <c r="CB13" i="31"/>
  <c r="CB12" i="31"/>
  <c r="CB11" i="31"/>
  <c r="CB10" i="31"/>
  <c r="BA24" i="31"/>
  <c r="BA23" i="31"/>
  <c r="BA22" i="31"/>
  <c r="BA21" i="31"/>
  <c r="BA20" i="31"/>
  <c r="BA19" i="31"/>
  <c r="BA18" i="31"/>
  <c r="BA17" i="31"/>
  <c r="BA16" i="31"/>
  <c r="BA15" i="31"/>
  <c r="BA14" i="31"/>
  <c r="BA13" i="31"/>
  <c r="BA12" i="31"/>
  <c r="BA11" i="31"/>
  <c r="BA10" i="31"/>
  <c r="Z24" i="31"/>
  <c r="Z23" i="31"/>
  <c r="Z22" i="31"/>
  <c r="Z21" i="31"/>
  <c r="Z20" i="31"/>
  <c r="Z19" i="31"/>
  <c r="Z18" i="31"/>
  <c r="Z17" i="31"/>
  <c r="Z16" i="31"/>
  <c r="Z15" i="31"/>
  <c r="Z14" i="31"/>
  <c r="Z13" i="31"/>
  <c r="Z12" i="31"/>
  <c r="Z11" i="31"/>
  <c r="Z10" i="31"/>
  <c r="AM8" i="31" l="1"/>
  <c r="BI46" i="31"/>
  <c r="AH46" i="31"/>
  <c r="W9" i="31" l="1"/>
  <c r="Y9" i="31"/>
  <c r="BU9" i="31"/>
  <c r="BN9" i="31"/>
  <c r="BY9" i="31"/>
  <c r="BQ9" i="31"/>
  <c r="CA9" i="31"/>
  <c r="BO9" i="31"/>
  <c r="BS9" i="31"/>
  <c r="BW9" i="31"/>
  <c r="BZ9" i="31"/>
  <c r="M9" i="31"/>
  <c r="S9" i="31"/>
  <c r="O9" i="31"/>
  <c r="Q9" i="31"/>
  <c r="U9" i="31"/>
  <c r="X9" i="31"/>
  <c r="L9" i="31"/>
  <c r="N9" i="31"/>
  <c r="P9" i="31"/>
  <c r="R9" i="31"/>
  <c r="T9" i="31"/>
  <c r="V9" i="31"/>
  <c r="BP9" i="31"/>
  <c r="BR9" i="31"/>
  <c r="BT9" i="31"/>
  <c r="BV9" i="31"/>
  <c r="BX9" i="31"/>
  <c r="L8" i="31" l="1"/>
  <c r="S8" i="31" s="1"/>
  <c r="BN8" i="31"/>
  <c r="BG42" i="31" s="1"/>
  <c r="AM6" i="31" l="1"/>
  <c r="AF43" i="31" s="1"/>
  <c r="AF42" i="31"/>
  <c r="S6" i="31"/>
  <c r="E42" i="31"/>
  <c r="H42" i="31" s="1"/>
  <c r="AT6" i="31"/>
  <c r="L6" i="31"/>
  <c r="E43" i="31" s="1"/>
  <c r="H43" i="31" s="1"/>
  <c r="BU6" i="31"/>
  <c r="BN6" i="31"/>
  <c r="BG43" i="31" s="1"/>
  <c r="L9" i="27" l="1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AM9" i="27"/>
  <c r="AN9" i="27"/>
  <c r="AO9" i="27"/>
  <c r="AP9" i="27"/>
  <c r="AQ9" i="27"/>
  <c r="AR9" i="27"/>
  <c r="AS9" i="27"/>
  <c r="AT9" i="27"/>
  <c r="AU9" i="27"/>
  <c r="AV9" i="27"/>
  <c r="AW9" i="27"/>
  <c r="AX9" i="27"/>
  <c r="AY9" i="27"/>
  <c r="AZ9" i="27"/>
  <c r="BN9" i="27"/>
  <c r="BO9" i="27"/>
  <c r="BP9" i="27"/>
  <c r="BQ9" i="27"/>
  <c r="BR9" i="27"/>
  <c r="BS9" i="27"/>
  <c r="BT9" i="27"/>
  <c r="BU9" i="27"/>
  <c r="BV9" i="27"/>
  <c r="BW9" i="27"/>
  <c r="BX9" i="27"/>
  <c r="BY9" i="27"/>
  <c r="BZ9" i="27"/>
  <c r="CA9" i="27"/>
  <c r="O24" i="27"/>
  <c r="C11" i="25"/>
  <c r="D11" i="25"/>
  <c r="E11" i="25"/>
  <c r="H11" i="25"/>
  <c r="I11" i="25"/>
  <c r="J11" i="25"/>
  <c r="K11" i="25"/>
  <c r="L11" i="25"/>
  <c r="M11" i="25"/>
  <c r="N11" i="25"/>
  <c r="O11" i="25"/>
  <c r="P11" i="25"/>
  <c r="C35" i="25"/>
  <c r="J35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B59" i="25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N9" i="23"/>
  <c r="BO9" i="23"/>
  <c r="BP9" i="23"/>
  <c r="BQ9" i="23"/>
  <c r="BR9" i="23"/>
  <c r="BS9" i="23"/>
  <c r="BT9" i="23"/>
  <c r="BU9" i="23"/>
  <c r="BV9" i="23"/>
  <c r="BW9" i="23"/>
  <c r="BX9" i="23"/>
  <c r="BY9" i="23"/>
  <c r="BZ9" i="23"/>
  <c r="CA9" i="23"/>
  <c r="DO9" i="23"/>
  <c r="DP9" i="23"/>
  <c r="DQ9" i="23"/>
  <c r="DR9" i="23"/>
  <c r="DS9" i="23"/>
  <c r="DT9" i="23"/>
  <c r="DU9" i="23"/>
  <c r="DV9" i="23"/>
  <c r="DW9" i="23"/>
  <c r="DX9" i="23"/>
  <c r="DY9" i="23"/>
  <c r="DZ9" i="23"/>
  <c r="EA9" i="23"/>
  <c r="EB9" i="23"/>
  <c r="C10" i="25" l="1"/>
  <c r="DO8" i="23"/>
  <c r="AM8" i="23"/>
  <c r="AT8" i="23" s="1"/>
  <c r="AT6" i="23" s="1"/>
  <c r="D37" i="24"/>
  <c r="K37" i="24" s="1"/>
  <c r="K35" i="24" s="1"/>
  <c r="AM8" i="27"/>
  <c r="AT8" i="27" s="1"/>
  <c r="AT6" i="27" s="1"/>
  <c r="BN8" i="23"/>
  <c r="BN6" i="23" s="1"/>
  <c r="L8" i="23"/>
  <c r="L6" i="23" s="1"/>
  <c r="D10" i="24"/>
  <c r="D8" i="24" s="1"/>
  <c r="BN8" i="27"/>
  <c r="L8" i="27"/>
  <c r="DO6" i="23"/>
  <c r="DV8" i="23"/>
  <c r="DV6" i="23" s="1"/>
  <c r="BU8" i="23"/>
  <c r="BU6" i="23" s="1"/>
  <c r="AM6" i="23"/>
  <c r="BU8" i="27"/>
  <c r="BU6" i="27" s="1"/>
  <c r="BN6" i="27"/>
  <c r="AM6" i="27"/>
  <c r="S8" i="27"/>
  <c r="S6" i="27" s="1"/>
  <c r="L6" i="27"/>
  <c r="C8" i="25"/>
  <c r="J10" i="25"/>
  <c r="J8" i="25" s="1"/>
  <c r="O24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O9" i="20"/>
  <c r="BN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B59" i="15"/>
  <c r="BN9" i="17"/>
  <c r="BO9" i="17"/>
  <c r="BP9" i="17"/>
  <c r="BQ9" i="17"/>
  <c r="BR9" i="17"/>
  <c r="BS9" i="17"/>
  <c r="BT9" i="17"/>
  <c r="BU9" i="17"/>
  <c r="BV9" i="17"/>
  <c r="BW9" i="17"/>
  <c r="BX9" i="17"/>
  <c r="BY9" i="17"/>
  <c r="BZ9" i="17"/>
  <c r="C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DO9" i="17"/>
  <c r="DP9" i="17"/>
  <c r="DQ9" i="17"/>
  <c r="DR9" i="17"/>
  <c r="DS9" i="17"/>
  <c r="DT9" i="17"/>
  <c r="DU9" i="17"/>
  <c r="DV9" i="17"/>
  <c r="DW9" i="17"/>
  <c r="DX9" i="17"/>
  <c r="DY9" i="17"/>
  <c r="DZ9" i="17"/>
  <c r="EA9" i="17"/>
  <c r="EB9" i="17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8" i="15"/>
  <c r="C11" i="15"/>
  <c r="D11" i="15"/>
  <c r="E11" i="15"/>
  <c r="H11" i="15"/>
  <c r="I11" i="15"/>
  <c r="J11" i="15"/>
  <c r="K11" i="15"/>
  <c r="L11" i="15"/>
  <c r="M11" i="15"/>
  <c r="N11" i="15"/>
  <c r="O11" i="15"/>
  <c r="P11" i="15"/>
  <c r="J35" i="15"/>
  <c r="C35" i="15"/>
  <c r="D37" i="16" l="1"/>
  <c r="D10" i="16"/>
  <c r="K10" i="16" s="1"/>
  <c r="K8" i="16" s="1"/>
  <c r="AM8" i="17"/>
  <c r="BN8" i="17"/>
  <c r="BN6" i="17" s="1"/>
  <c r="C10" i="15"/>
  <c r="J10" i="15" s="1"/>
  <c r="J8" i="15" s="1"/>
  <c r="L8" i="20"/>
  <c r="S8" i="20" s="1"/>
  <c r="S6" i="20" s="1"/>
  <c r="BN8" i="20"/>
  <c r="BN6" i="20" s="1"/>
  <c r="D35" i="24"/>
  <c r="L8" i="17"/>
  <c r="DO8" i="17"/>
  <c r="S8" i="23"/>
  <c r="S6" i="23" s="1"/>
  <c r="DO6" i="17"/>
  <c r="DV8" i="17"/>
  <c r="DV6" i="17" s="1"/>
  <c r="C8" i="15"/>
  <c r="K37" i="16"/>
  <c r="K35" i="16" s="1"/>
  <c r="D35" i="16"/>
  <c r="D8" i="16"/>
  <c r="S8" i="17"/>
  <c r="S6" i="17" s="1"/>
  <c r="L6" i="17"/>
  <c r="AM6" i="17"/>
  <c r="AT8" i="17"/>
  <c r="AT6" i="17" s="1"/>
  <c r="K10" i="24"/>
  <c r="K8" i="24" s="1"/>
  <c r="BU8" i="17"/>
  <c r="BU6" i="17" s="1"/>
  <c r="AM8" i="20"/>
  <c r="AM6" i="20"/>
  <c r="AT8" i="20"/>
  <c r="AT6" i="20" s="1"/>
  <c r="BU8" i="20" l="1"/>
  <c r="BU6" i="20" s="1"/>
  <c r="L6" i="20"/>
</calcChain>
</file>

<file path=xl/sharedStrings.xml><?xml version="1.0" encoding="utf-8"?>
<sst xmlns="http://schemas.openxmlformats.org/spreadsheetml/2006/main" count="1236" uniqueCount="234">
  <si>
    <t>Single Phase DB for SSO</t>
  </si>
  <si>
    <t>DB Name:</t>
  </si>
  <si>
    <t>Phase:</t>
  </si>
  <si>
    <t>MD Watt (Amp)</t>
  </si>
  <si>
    <t>Diversity Factor</t>
  </si>
  <si>
    <t>TCL Watt (Amp)</t>
  </si>
  <si>
    <t>CL (W)</t>
  </si>
  <si>
    <t>2 x 4mm PVC</t>
  </si>
  <si>
    <t>13A SSO</t>
  </si>
  <si>
    <t>2 gang 13A SSO</t>
  </si>
  <si>
    <t>Circuit No</t>
  </si>
  <si>
    <t>MCB size</t>
  </si>
  <si>
    <t>63A DP RCCB</t>
  </si>
  <si>
    <t>(30mA)</t>
  </si>
  <si>
    <t>Single Phase DB for Lighting</t>
  </si>
  <si>
    <t xml:space="preserve">DB Name: </t>
  </si>
  <si>
    <t>1 x 18W (F)</t>
  </si>
  <si>
    <t>2 x 1.5mm PVC</t>
  </si>
  <si>
    <t>2 x 18W (F)</t>
  </si>
  <si>
    <t>1 x 36W(F)</t>
  </si>
  <si>
    <t>2 x 36W(F)</t>
  </si>
  <si>
    <t>3 x 36W (F)</t>
  </si>
  <si>
    <t>8W (F) EL</t>
  </si>
  <si>
    <t>2x8W (F) Keluar Sign</t>
  </si>
  <si>
    <t>1500mm Ceil Fan</t>
  </si>
  <si>
    <t>1 x 18W PLC Downlight</t>
  </si>
  <si>
    <t>2 x 26W PLC Downlight</t>
  </si>
  <si>
    <t>2 x 13W PLC Wall light</t>
  </si>
  <si>
    <t>Wall Fan</t>
  </si>
  <si>
    <t>6A, 6kA</t>
  </si>
  <si>
    <t>(100mA)</t>
  </si>
  <si>
    <t>CATATAN</t>
  </si>
  <si>
    <t>JURUTERA ELEKTRIK PENGUASA KANAN</t>
  </si>
  <si>
    <t>BILANGAN LUKISAN</t>
  </si>
  <si>
    <t>300mm Exhaust Fan</t>
  </si>
  <si>
    <t>2 x 15W PL-E/C Downlight</t>
  </si>
  <si>
    <t>15A ROUND PIN SSO</t>
  </si>
  <si>
    <t>20A DP MCCB (In)</t>
  </si>
  <si>
    <r>
      <t xml:space="preserve">16, </t>
    </r>
    <r>
      <rPr>
        <b/>
        <sz val="11"/>
        <color indexed="10"/>
        <rFont val="Calibri"/>
        <family val="2"/>
      </rPr>
      <t>20</t>
    </r>
    <r>
      <rPr>
        <sz val="11"/>
        <rFont val="Calibri"/>
        <family val="2"/>
      </rPr>
      <t>, 32A,</t>
    </r>
    <r>
      <rPr>
        <b/>
        <sz val="11"/>
        <color indexed="10"/>
        <rFont val="Calibri"/>
        <family val="2"/>
      </rPr>
      <t xml:space="preserve"> 6kA</t>
    </r>
  </si>
  <si>
    <t>DISAHKAN</t>
  </si>
  <si>
    <t>KEJUTERAAN ELEKTRIK</t>
  </si>
  <si>
    <t xml:space="preserve">PENGARAH KANAN CAWANGAN </t>
  </si>
  <si>
    <t>Ir. HJ. MOHD FAZLI BIN OSMAN</t>
  </si>
  <si>
    <t>………………………………………………..</t>
  </si>
  <si>
    <t>PENGARAH PERUNDING REKABENTUK</t>
  </si>
  <si>
    <t>Ir. NIK RAHIMI BIN NIK MANSOR</t>
  </si>
  <si>
    <t>KETUA JURUTERA ELEKTRIK</t>
  </si>
  <si>
    <t>NORWAILY BINTI ABD. WAHID</t>
  </si>
  <si>
    <t>Ir. NOOR ASHIKIN BINTI MD. TAMIMI</t>
  </si>
  <si>
    <t xml:space="preserve">JURUTERA ELEKTRIK </t>
  </si>
  <si>
    <t>NORHAZLIZA BINTI MOHAMED IBRAHIM</t>
  </si>
  <si>
    <t>Ibu Pejabat JKR Malaysia</t>
  </si>
  <si>
    <t>PROJEK</t>
  </si>
  <si>
    <t>IMIGRESEN.</t>
  </si>
  <si>
    <t xml:space="preserve">UNTUK NAIKTARAF DEPOT TAHANAN </t>
  </si>
  <si>
    <t>PEMASANGAN SISTEM ELEKTRIK</t>
  </si>
  <si>
    <t>TEMPAT</t>
  </si>
  <si>
    <t>BLOK KANTIN</t>
  </si>
  <si>
    <t>BUTIR - BUTIR</t>
  </si>
  <si>
    <t>UKURAN</t>
  </si>
  <si>
    <t>DISURIH DARI</t>
  </si>
  <si>
    <t>DILUKIS OLEH</t>
  </si>
  <si>
    <t>DISEMAK OLEH</t>
  </si>
  <si>
    <t>TARIKH</t>
  </si>
  <si>
    <t>BILANGAN FAIL</t>
  </si>
  <si>
    <t>HQL. 35/2011/E</t>
  </si>
  <si>
    <t>Watt</t>
  </si>
  <si>
    <t>SSB `NDW'</t>
  </si>
  <si>
    <t>6 WAY SPN METALCLAD</t>
  </si>
  <si>
    <t>DB 'NKTS' AT BILIK STOR</t>
  </si>
  <si>
    <r>
      <t xml:space="preserve">TCL </t>
    </r>
    <r>
      <rPr>
        <sz val="11"/>
        <rFont val="Calibri"/>
        <family val="2"/>
      </rPr>
      <t xml:space="preserve"> 5.7kW / 27.9A</t>
    </r>
  </si>
  <si>
    <r>
      <t xml:space="preserve">MD </t>
    </r>
    <r>
      <rPr>
        <sz val="11"/>
        <rFont val="Calibri"/>
        <family val="2"/>
      </rPr>
      <t>2.28kW / 11.2A</t>
    </r>
  </si>
  <si>
    <t xml:space="preserve"> TIADA</t>
  </si>
  <si>
    <t xml:space="preserve"> ZOLKENAIN</t>
  </si>
  <si>
    <t xml:space="preserve"> JUNE 2011</t>
  </si>
  <si>
    <t xml:space="preserve"> PKR (L) 35/2011</t>
  </si>
  <si>
    <t>DB 'NKTL'</t>
  </si>
  <si>
    <t>12 WAY SPN METALCLAD</t>
  </si>
  <si>
    <t>DB 'NKTL' AT BILIK STOR</t>
  </si>
  <si>
    <t>GAMBARAJAH SKEMATIK LAMPU &amp;</t>
  </si>
  <si>
    <t>SOKET.</t>
  </si>
  <si>
    <t>DB `NKTS'</t>
  </si>
  <si>
    <t>8 WAY SPN METALCLAD</t>
  </si>
  <si>
    <t>2 Gang 13A SSO</t>
  </si>
  <si>
    <t>1500mm Ceiling Fan</t>
  </si>
  <si>
    <r>
      <t xml:space="preserve">16, </t>
    </r>
    <r>
      <rPr>
        <b/>
        <sz val="12"/>
        <color indexed="10"/>
        <rFont val="Calibri"/>
        <family val="2"/>
      </rPr>
      <t>20</t>
    </r>
    <r>
      <rPr>
        <sz val="12"/>
        <rFont val="Calibri"/>
        <family val="2"/>
      </rPr>
      <t>, 32A,</t>
    </r>
    <r>
      <rPr>
        <b/>
        <sz val="12"/>
        <color indexed="10"/>
        <rFont val="Calibri"/>
        <family val="2"/>
      </rPr>
      <t xml:space="preserve"> 6kA</t>
    </r>
  </si>
  <si>
    <t>SINGLE PHASE DB FOR SSO</t>
  </si>
  <si>
    <t>SINGLE PHASE DB FOR LIGHTING</t>
  </si>
  <si>
    <t>2 X 10mm sq. PVC IN GALVANISED</t>
  </si>
  <si>
    <t>TRUNGKING C/W CPC</t>
  </si>
  <si>
    <t>(Iz = 57A</t>
  </si>
  <si>
    <t>JURUTERA ELEKTRIK  PENGUASA KANAN</t>
  </si>
  <si>
    <t>Ir. NOOR ASHIKIN BINTI MD TAMIMI</t>
  </si>
  <si>
    <t xml:space="preserve">PENGARAH KANAN </t>
  </si>
  <si>
    <t>CAWANGAN KEJURUTERAAN ELEKTRIK</t>
  </si>
  <si>
    <t>BIL LUKISAN</t>
  </si>
  <si>
    <t>Ir. HJ. FAZLI BIN OSMAN</t>
  </si>
  <si>
    <t>:</t>
  </si>
  <si>
    <t>BIL. LUKISAN</t>
  </si>
  <si>
    <t>PKR(L) 00/0000</t>
  </si>
  <si>
    <t xml:space="preserve">PINDAAN        </t>
  </si>
  <si>
    <t>HQL. 00/0000/00</t>
  </si>
  <si>
    <t>BUTIRAN</t>
  </si>
  <si>
    <r>
      <t xml:space="preserve">16, </t>
    </r>
    <r>
      <rPr>
        <b/>
        <sz val="10"/>
        <color indexed="10"/>
        <rFont val="Calibri"/>
        <family val="2"/>
      </rPr>
      <t>20</t>
    </r>
    <r>
      <rPr>
        <sz val="10"/>
        <rFont val="Calibri"/>
        <family val="2"/>
      </rPr>
      <t>, 32A,</t>
    </r>
    <r>
      <rPr>
        <b/>
        <sz val="10"/>
        <color indexed="10"/>
        <rFont val="Calibri"/>
        <family val="2"/>
      </rPr>
      <t xml:space="preserve"> 6kA</t>
    </r>
  </si>
  <si>
    <r>
      <t xml:space="preserve">TCL </t>
    </r>
    <r>
      <rPr>
        <sz val="10"/>
        <rFont val="Calibri"/>
        <family val="2"/>
      </rPr>
      <t xml:space="preserve"> 5.7kW / 27.9A</t>
    </r>
  </si>
  <si>
    <r>
      <t xml:space="preserve">MD </t>
    </r>
    <r>
      <rPr>
        <sz val="10"/>
        <rFont val="Calibri"/>
        <family val="2"/>
      </rPr>
      <t>2.28kW / 11.2A</t>
    </r>
  </si>
  <si>
    <t>THREE PHASE DB FOR LIGHTING</t>
  </si>
  <si>
    <t>/</t>
  </si>
  <si>
    <t>X</t>
  </si>
  <si>
    <t xml:space="preserve"> </t>
  </si>
  <si>
    <t>63A DP RCCB (100mA)</t>
  </si>
  <si>
    <t>63A DP RCCB (30mA)</t>
  </si>
  <si>
    <t>(RED)</t>
  </si>
  <si>
    <t>(YELLOW)</t>
  </si>
  <si>
    <t>(BLUE)</t>
  </si>
  <si>
    <t>JURUTERA ELEKTRIK KANAN</t>
  </si>
  <si>
    <t>-</t>
  </si>
  <si>
    <t>OBSTRUCTION LIGHT</t>
  </si>
  <si>
    <t>Amp</t>
  </si>
  <si>
    <t>kW</t>
  </si>
  <si>
    <t xml:space="preserve">TCL  </t>
  </si>
  <si>
    <t xml:space="preserve">MD  </t>
  </si>
  <si>
    <t xml:space="preserve">Name of DB </t>
  </si>
  <si>
    <t>Type of DB</t>
  </si>
  <si>
    <t xml:space="preserve">Location </t>
  </si>
  <si>
    <t>8 way TPN Metalclad DB</t>
  </si>
  <si>
    <t>Electrical Room Ground Floor</t>
  </si>
  <si>
    <t>6kA</t>
  </si>
  <si>
    <t>MD WATT ( W )</t>
  </si>
  <si>
    <t>DIVERSITY FACTOR</t>
  </si>
  <si>
    <t>TCL WATT ( W )</t>
  </si>
  <si>
    <t xml:space="preserve">LOAD </t>
  </si>
  <si>
    <t>Watt (W )</t>
  </si>
  <si>
    <t>32A</t>
  </si>
  <si>
    <t>6A</t>
  </si>
  <si>
    <t>RCCB</t>
  </si>
  <si>
    <t>16A</t>
  </si>
  <si>
    <t>20A</t>
  </si>
  <si>
    <t>MCB</t>
  </si>
  <si>
    <t xml:space="preserve">(F) 1 X 8W </t>
  </si>
  <si>
    <t xml:space="preserve">(F)2 X 8W </t>
  </si>
  <si>
    <t xml:space="preserve">(EL) 1 X 8W </t>
  </si>
  <si>
    <t xml:space="preserve">(F) INSECT KILLER 2 X 8W </t>
  </si>
  <si>
    <t xml:space="preserve">(F) 2 X 8W  LAMPU 'K' SIGN </t>
  </si>
  <si>
    <t xml:space="preserve">PLC  1 X 9W </t>
  </si>
  <si>
    <t xml:space="preserve">PLC  1 X 11W  </t>
  </si>
  <si>
    <t xml:space="preserve">PLC  1 X 13W </t>
  </si>
  <si>
    <t xml:space="preserve">PLC  2 X 13W </t>
  </si>
  <si>
    <t xml:space="preserve">PLC  1 X 18W </t>
  </si>
  <si>
    <t xml:space="preserve">PLC  2 X 18W </t>
  </si>
  <si>
    <t xml:space="preserve">PLCE 1x 11W </t>
  </si>
  <si>
    <t xml:space="preserve">PLCE 1x 13W </t>
  </si>
  <si>
    <t>PLCE 2x 13W</t>
  </si>
  <si>
    <t xml:space="preserve">PLCE 1 X 18W </t>
  </si>
  <si>
    <t xml:space="preserve">PLCE 2 X 18W </t>
  </si>
  <si>
    <t xml:space="preserve">HALOGEN BULB 50W </t>
  </si>
  <si>
    <t xml:space="preserve">TUNGSTEN  60W </t>
  </si>
  <si>
    <t xml:space="preserve">METAL HALIDE/SON 70W </t>
  </si>
  <si>
    <t xml:space="preserve">METAL HALIDE/SON 150W </t>
  </si>
  <si>
    <t xml:space="preserve">METAL HALIDE/SON 250W </t>
  </si>
  <si>
    <t xml:space="preserve">METAL HALIDE/SON 400W </t>
  </si>
  <si>
    <t xml:space="preserve">CEILING FAN 1200 mm </t>
  </si>
  <si>
    <t xml:space="preserve">CEILING FAN 1500 mm </t>
  </si>
  <si>
    <t xml:space="preserve">WALL FAN 400 mm </t>
  </si>
  <si>
    <t xml:space="preserve">WALL FAN 500 mm </t>
  </si>
  <si>
    <t xml:space="preserve">EXHAUST FAN 200 mm </t>
  </si>
  <si>
    <t xml:space="preserve">EXHAUST FAN 250 mm </t>
  </si>
  <si>
    <t xml:space="preserve">EXHAUST FAN 300 mm </t>
  </si>
  <si>
    <t>SUBMAIN CABLE</t>
  </si>
  <si>
    <t>FROM SSB NE2</t>
  </si>
  <si>
    <t>1 x 13A SWITCHED SOCKET OUTLET</t>
  </si>
  <si>
    <t>1 x 15A SWITCHED SOCKET OUTLET</t>
  </si>
  <si>
    <t>2 x 13A SWITCHED SOCKET OUTLET</t>
  </si>
  <si>
    <t>60A DP RCCB (100mA)</t>
  </si>
  <si>
    <t>60A DP RCCB (30mA)</t>
  </si>
  <si>
    <t>2 X 10m². PVC IN GALVANSED TRUNKING c/w CPC (Iz= 57A)</t>
  </si>
  <si>
    <t>`</t>
  </si>
  <si>
    <t>(F) 2 x 18W</t>
  </si>
  <si>
    <t>(F) 1 x 18W</t>
  </si>
  <si>
    <t>DB-L-S</t>
  </si>
  <si>
    <t xml:space="preserve">PLC  2 X 26W </t>
  </si>
  <si>
    <t>Label</t>
  </si>
  <si>
    <t>Cable Size</t>
  </si>
  <si>
    <t>MCCB</t>
  </si>
  <si>
    <t>BEBAN SOKET</t>
  </si>
  <si>
    <t>WATT</t>
  </si>
  <si>
    <t xml:space="preserve">(F) 1 X 36W </t>
  </si>
  <si>
    <t xml:space="preserve">(F) 2 X 36W </t>
  </si>
  <si>
    <t>(F) 3 X 36W</t>
  </si>
  <si>
    <t xml:space="preserve">(F) 3 X 8W </t>
  </si>
  <si>
    <t>(F) 3 X 18W</t>
  </si>
  <si>
    <t>QTY</t>
  </si>
  <si>
    <t>7 way TPN Metalclad DB</t>
  </si>
  <si>
    <t>JENIS BEBAN LAMPU</t>
  </si>
  <si>
    <t>PLC  1 x 26W</t>
  </si>
  <si>
    <t>TUNGSTEN 100W</t>
  </si>
  <si>
    <t>CONTOH</t>
  </si>
  <si>
    <t>PLCE  1x 9W</t>
  </si>
  <si>
    <t xml:space="preserve">2 x 1.5 sq.mm. PVC IN CONCEALED G.I CONDUIT C/W CPC </t>
  </si>
  <si>
    <t xml:space="preserve">2 x 4 sq.mm. PVC IN CONCEALED G.I CONDUIT C/W CPC </t>
  </si>
  <si>
    <t>2 x 6 sq.mm. PVC IN CONCEALED G.I CONDUIT C/W CPC</t>
  </si>
  <si>
    <t>2 X 16 sq.mm. PVC IN GALVANISED TRUNKING c/w CPC (Iz = 76A)</t>
  </si>
  <si>
    <t>2 X 10 sq.mm. PVC IN GALVANISED TRUNKING c/w CPC (Iz= 57A)</t>
  </si>
  <si>
    <t>2 X 25 sq.mm. PVC IN GALVANISED TRUNKING c/w CPC (Iz = 101 A)</t>
  </si>
  <si>
    <t>4 X 10 sq.mm. PVC IN GALVANISED TRUNKING c/w CPC (Iz = 50 A)</t>
  </si>
  <si>
    <t>4 X 16 sq.mm. PVC IN GALVANISED TRUNKING c/w CPC (Iz = 68 A)</t>
  </si>
  <si>
    <t>4 X 25 sq.mm. PVC IN GALVANISED TRUNKING c/w CPC (Iz = 89 A)</t>
  </si>
  <si>
    <t>4 X 35 sq.mm. XLPE/PVC  ON HDG CABLE TRAY c/w 25mm x 3mm Cu CPC (Iz = 176 A)</t>
  </si>
  <si>
    <t>2 X 10 sq.mm. PVC IN uPVC HDG TRUNKING c/w CPC (Iz= 57A)</t>
  </si>
  <si>
    <t>2 X 16 sq.mm. PVC IN uPVC HDG TRUNKING c/w CPC (Iz = 76A)</t>
  </si>
  <si>
    <t>2 X 25 sq.mm. PVC IN uPVC HDG TRUNKING c/w CPC (Iz = 101 A)</t>
  </si>
  <si>
    <t>4 X 10 sq.mm. PVC IN uPVC HDG TRUNKING c/w CPC (Iz = 50 A)</t>
  </si>
  <si>
    <t>4 X 16 sq.mm. PVC IN uPVC HDG TRUNKING c/w CPC (Iz = 68 A)</t>
  </si>
  <si>
    <t>4 X 25 sq.mm. PVC IN uPVC HDG TRUNKING c/w CPC (Iz = 89 A)</t>
  </si>
  <si>
    <t>4 X 35 sq.mm. XLPE/PVC  IN G.I TRUNKING c/w CPC (Iz = 176 A)</t>
  </si>
  <si>
    <t>40A DP MCCB (ln)</t>
  </si>
  <si>
    <t>60A DP MCCB (ln)</t>
  </si>
  <si>
    <t>80A TPN MCCB (ln)</t>
  </si>
  <si>
    <t>100A TPN MCCB (ln)</t>
  </si>
  <si>
    <t>60A TPN MCCB (ln)</t>
  </si>
  <si>
    <t>40A TPN MCCB (ln)</t>
  </si>
  <si>
    <t>40A 4P MCCB (ln)</t>
  </si>
  <si>
    <t>63A DP MCCB (ln)</t>
  </si>
  <si>
    <t>63A TPN MCCB (ln)</t>
  </si>
  <si>
    <t>30A DP MCCB (ln)</t>
  </si>
  <si>
    <t>MOHD FARIQ BIN MOHD FAUZI</t>
  </si>
  <si>
    <t>…………………………………………………………….</t>
  </si>
  <si>
    <t>Ir. HAMZAH BIN ISMAIL</t>
  </si>
  <si>
    <t>………………………….</t>
  </si>
  <si>
    <t>Ir. SITI NOR BINTI HASSAN</t>
  </si>
  <si>
    <t>Ir. HAIZAN BIN HUSSEIN</t>
  </si>
  <si>
    <t>…………………………….</t>
  </si>
  <si>
    <t>Ir. HJ. SHUIB BIN TABRI</t>
  </si>
  <si>
    <t>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</si>
</sst>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Broadway"/>
      <family val="5"/>
    </font>
    <font>
      <sz val="2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sz val="11"/>
      <name val="Broadway"/>
      <family val="5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Broadway"/>
      <family val="5"/>
    </font>
    <font>
      <sz val="18"/>
      <color indexed="8"/>
      <name val="Calibri"/>
      <family val="2"/>
    </font>
    <font>
      <b/>
      <sz val="12"/>
      <name val="Broadway"/>
      <family val="5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23">
    <xf numFmtId="0" fontId="0" fillId="0" borderId="0" xfId="0"/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2" borderId="1" xfId="1" applyFont="1" applyFill="1" applyBorder="1"/>
    <xf numFmtId="0" fontId="1" fillId="3" borderId="1" xfId="1" applyFont="1" applyFill="1" applyBorder="1"/>
    <xf numFmtId="0" fontId="1" fillId="4" borderId="1" xfId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 textRotation="90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1" applyFont="1" applyBorder="1"/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5" fillId="0" borderId="0" xfId="1" applyFont="1" applyBorder="1"/>
    <xf numFmtId="0" fontId="1" fillId="0" borderId="4" xfId="1" applyFont="1" applyBorder="1"/>
    <xf numFmtId="0" fontId="2" fillId="0" borderId="0" xfId="1" applyFont="1" applyBorder="1"/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/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8" fillId="0" borderId="0" xfId="1" applyFont="1" applyBorder="1" applyAlignment="1">
      <alignment horizontal="left"/>
    </xf>
    <xf numFmtId="3" fontId="1" fillId="6" borderId="1" xfId="1" applyNumberFormat="1" applyFont="1" applyFill="1" applyBorder="1" applyAlignment="1">
      <alignment horizontal="center" vertical="center" textRotation="90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10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8" xfId="0" applyFont="1" applyBorder="1"/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7" fillId="0" borderId="8" xfId="0" applyFont="1" applyFill="1" applyBorder="1"/>
    <xf numFmtId="0" fontId="1" fillId="0" borderId="19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13" fillId="0" borderId="0" xfId="1" applyFont="1" applyBorder="1"/>
    <xf numFmtId="0" fontId="13" fillId="0" borderId="0" xfId="1" applyFont="1"/>
    <xf numFmtId="0" fontId="13" fillId="0" borderId="0" xfId="1" applyFont="1" applyBorder="1" applyAlignment="1">
      <alignment horizontal="left"/>
    </xf>
    <xf numFmtId="17" fontId="0" fillId="0" borderId="17" xfId="0" applyNumberFormat="1" applyBorder="1"/>
    <xf numFmtId="0" fontId="13" fillId="0" borderId="0" xfId="1" applyFont="1" applyBorder="1" applyAlignment="1">
      <alignment horizontal="left" vertical="top"/>
    </xf>
    <xf numFmtId="0" fontId="13" fillId="0" borderId="20" xfId="1" applyFont="1" applyBorder="1" applyAlignment="1">
      <alignment horizontal="left"/>
    </xf>
    <xf numFmtId="0" fontId="13" fillId="0" borderId="21" xfId="1" applyFont="1" applyBorder="1" applyAlignment="1">
      <alignment horizontal="left" vertical="top"/>
    </xf>
    <xf numFmtId="0" fontId="13" fillId="0" borderId="20" xfId="1" applyFont="1" applyBorder="1"/>
    <xf numFmtId="0" fontId="13" fillId="0" borderId="22" xfId="1" applyFont="1" applyBorder="1"/>
    <xf numFmtId="0" fontId="13" fillId="0" borderId="21" xfId="1" applyFont="1" applyBorder="1"/>
    <xf numFmtId="0" fontId="1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3" fontId="1" fillId="7" borderId="1" xfId="1" applyNumberFormat="1" applyFont="1" applyFill="1" applyBorder="1" applyAlignment="1">
      <alignment horizontal="center" vertical="center" textRotation="90"/>
    </xf>
    <xf numFmtId="0" fontId="1" fillId="7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19" xfId="1" applyNumberFormat="1" applyFont="1" applyBorder="1" applyAlignment="1">
      <alignment horizontal="center" vertical="center"/>
    </xf>
    <xf numFmtId="2" fontId="1" fillId="0" borderId="23" xfId="1" applyNumberFormat="1" applyFont="1" applyBorder="1" applyAlignment="1">
      <alignment horizontal="center" vertical="center"/>
    </xf>
    <xf numFmtId="2" fontId="1" fillId="0" borderId="24" xfId="1" applyNumberFormat="1" applyFont="1" applyBorder="1" applyAlignment="1">
      <alignment horizontal="center" vertical="center"/>
    </xf>
    <xf numFmtId="0" fontId="1" fillId="8" borderId="19" xfId="1" applyFont="1" applyFill="1" applyBorder="1" applyAlignment="1">
      <alignment horizontal="center" vertical="center"/>
    </xf>
    <xf numFmtId="0" fontId="1" fillId="8" borderId="23" xfId="1" applyFont="1" applyFill="1" applyBorder="1" applyAlignment="1">
      <alignment horizontal="center" vertical="center"/>
    </xf>
    <xf numFmtId="0" fontId="1" fillId="8" borderId="24" xfId="1" applyFont="1" applyFill="1" applyBorder="1" applyAlignment="1">
      <alignment horizontal="center" vertical="center"/>
    </xf>
    <xf numFmtId="3" fontId="1" fillId="0" borderId="19" xfId="1" applyNumberFormat="1" applyFont="1" applyBorder="1" applyAlignment="1">
      <alignment horizontal="center" vertical="center"/>
    </xf>
    <xf numFmtId="3" fontId="1" fillId="0" borderId="23" xfId="1" applyNumberFormat="1" applyFont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2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5" borderId="1" xfId="1" applyNumberFormat="1" applyFont="1" applyFill="1" applyBorder="1" applyAlignment="1">
      <alignment horizontal="center" vertical="center" textRotation="90"/>
    </xf>
    <xf numFmtId="3" fontId="19" fillId="7" borderId="1" xfId="1" applyNumberFormat="1" applyFont="1" applyFill="1" applyBorder="1" applyAlignment="1">
      <alignment horizontal="center" vertical="center" textRotation="90"/>
    </xf>
    <xf numFmtId="0" fontId="19" fillId="0" borderId="1" xfId="1" applyFont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164" fontId="24" fillId="0" borderId="0" xfId="1" applyNumberFormat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5" xfId="1" applyFont="1" applyBorder="1" applyAlignment="1">
      <alignment horizontal="left" vertical="center"/>
    </xf>
    <xf numFmtId="0" fontId="24" fillId="0" borderId="27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24" fillId="0" borderId="28" xfId="1" applyFont="1" applyBorder="1" applyAlignment="1">
      <alignment vertical="center"/>
    </xf>
    <xf numFmtId="0" fontId="24" fillId="0" borderId="29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4" fillId="0" borderId="31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1" fillId="10" borderId="8" xfId="1" applyFont="1" applyFill="1" applyBorder="1" applyAlignment="1">
      <alignment vertical="center"/>
    </xf>
    <xf numFmtId="0" fontId="5" fillId="10" borderId="2" xfId="1" applyFont="1" applyFill="1" applyBorder="1" applyAlignment="1">
      <alignment vertical="center"/>
    </xf>
    <xf numFmtId="0" fontId="2" fillId="10" borderId="2" xfId="1" applyFont="1" applyFill="1" applyBorder="1" applyAlignment="1">
      <alignment vertical="center"/>
    </xf>
    <xf numFmtId="0" fontId="1" fillId="10" borderId="2" xfId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" fillId="10" borderId="5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1" fillId="10" borderId="0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9" fillId="10" borderId="0" xfId="1" applyFont="1" applyFill="1" applyBorder="1" applyAlignment="1">
      <alignment vertical="center"/>
    </xf>
    <xf numFmtId="0" fontId="18" fillId="10" borderId="0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/>
    </xf>
    <xf numFmtId="3" fontId="19" fillId="10" borderId="1" xfId="1" applyNumberFormat="1" applyFont="1" applyFill="1" applyBorder="1" applyAlignment="1">
      <alignment horizontal="center" vertical="center" textRotation="90"/>
    </xf>
    <xf numFmtId="0" fontId="19" fillId="10" borderId="0" xfId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9" fillId="10" borderId="0" xfId="1" applyFont="1" applyFill="1" applyBorder="1" applyAlignment="1">
      <alignment horizontal="left" vertical="center"/>
    </xf>
    <xf numFmtId="0" fontId="24" fillId="10" borderId="0" xfId="1" applyFont="1" applyFill="1" applyBorder="1" applyAlignment="1">
      <alignment horizontal="center" vertical="center"/>
    </xf>
    <xf numFmtId="164" fontId="24" fillId="10" borderId="0" xfId="1" applyNumberFormat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vertical="center"/>
    </xf>
    <xf numFmtId="0" fontId="17" fillId="10" borderId="0" xfId="0" applyFont="1" applyFill="1" applyBorder="1" applyAlignment="1">
      <alignment vertical="center"/>
    </xf>
    <xf numFmtId="0" fontId="1" fillId="10" borderId="9" xfId="1" applyFont="1" applyFill="1" applyBorder="1" applyAlignment="1">
      <alignment vertical="center"/>
    </xf>
    <xf numFmtId="0" fontId="1" fillId="10" borderId="6" xfId="1" applyFont="1" applyFill="1" applyBorder="1" applyAlignment="1">
      <alignment vertical="center"/>
    </xf>
    <xf numFmtId="0" fontId="1" fillId="10" borderId="6" xfId="1" applyFont="1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13" fillId="10" borderId="2" xfId="1" applyFont="1" applyFill="1" applyBorder="1" applyAlignment="1">
      <alignment vertical="center"/>
    </xf>
    <xf numFmtId="0" fontId="13" fillId="10" borderId="2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2" fillId="10" borderId="2" xfId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6" fillId="10" borderId="0" xfId="1" applyFont="1" applyFill="1" applyBorder="1" applyAlignment="1">
      <alignment horizontal="center" vertical="center"/>
    </xf>
    <xf numFmtId="0" fontId="19" fillId="10" borderId="5" xfId="1" applyFont="1" applyFill="1" applyBorder="1" applyAlignment="1">
      <alignment vertical="center"/>
    </xf>
    <xf numFmtId="0" fontId="19" fillId="10" borderId="9" xfId="1" applyFont="1" applyFill="1" applyBorder="1" applyAlignment="1">
      <alignment vertical="center"/>
    </xf>
    <xf numFmtId="0" fontId="19" fillId="10" borderId="6" xfId="1" applyFon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1" fillId="10" borderId="11" xfId="1" applyFont="1" applyFill="1" applyBorder="1" applyAlignment="1">
      <alignment vertical="center"/>
    </xf>
    <xf numFmtId="0" fontId="1" fillId="10" borderId="11" xfId="1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1" fillId="10" borderId="3" xfId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Border="1" applyAlignment="1">
      <alignment horizontal="right" vertical="center"/>
    </xf>
    <xf numFmtId="0" fontId="18" fillId="10" borderId="5" xfId="0" applyFont="1" applyFill="1" applyBorder="1" applyAlignment="1">
      <alignment vertical="center"/>
    </xf>
    <xf numFmtId="0" fontId="1" fillId="10" borderId="4" xfId="1" applyFont="1" applyFill="1" applyBorder="1" applyAlignment="1">
      <alignment vertical="center"/>
    </xf>
    <xf numFmtId="0" fontId="1" fillId="10" borderId="4" xfId="1" applyFont="1" applyFill="1" applyBorder="1" applyAlignment="1">
      <alignment horizontal="center" vertical="center"/>
    </xf>
    <xf numFmtId="0" fontId="1" fillId="10" borderId="7" xfId="1" applyFont="1" applyFill="1" applyBorder="1" applyAlignment="1">
      <alignment vertical="center"/>
    </xf>
    <xf numFmtId="0" fontId="1" fillId="10" borderId="7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left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left" vertical="center"/>
    </xf>
    <xf numFmtId="0" fontId="0" fillId="10" borderId="0" xfId="0" applyFill="1"/>
    <xf numFmtId="0" fontId="24" fillId="10" borderId="27" xfId="1" applyFont="1" applyFill="1" applyBorder="1" applyAlignment="1">
      <alignment vertical="center"/>
    </xf>
    <xf numFmtId="0" fontId="24" fillId="10" borderId="25" xfId="1" applyFont="1" applyFill="1" applyBorder="1" applyAlignment="1">
      <alignment vertical="center"/>
    </xf>
    <xf numFmtId="0" fontId="24" fillId="10" borderId="28" xfId="1" applyFont="1" applyFill="1" applyBorder="1" applyAlignment="1">
      <alignment vertical="center"/>
    </xf>
    <xf numFmtId="0" fontId="24" fillId="10" borderId="29" xfId="1" applyFont="1" applyFill="1" applyBorder="1" applyAlignment="1">
      <alignment vertical="center"/>
    </xf>
    <xf numFmtId="0" fontId="24" fillId="10" borderId="30" xfId="1" applyFont="1" applyFill="1" applyBorder="1" applyAlignment="1">
      <alignment vertical="center"/>
    </xf>
    <xf numFmtId="0" fontId="24" fillId="10" borderId="31" xfId="1" applyFont="1" applyFill="1" applyBorder="1" applyAlignment="1">
      <alignment vertical="center"/>
    </xf>
    <xf numFmtId="0" fontId="24" fillId="10" borderId="26" xfId="1" applyFont="1" applyFill="1" applyBorder="1" applyAlignment="1">
      <alignment vertical="center"/>
    </xf>
    <xf numFmtId="0" fontId="24" fillId="10" borderId="32" xfId="1" applyFont="1" applyFill="1" applyBorder="1" applyAlignment="1">
      <alignment vertical="center"/>
    </xf>
    <xf numFmtId="0" fontId="1" fillId="10" borderId="3" xfId="1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2" xfId="0" applyFill="1" applyBorder="1"/>
    <xf numFmtId="0" fontId="0" fillId="10" borderId="8" xfId="0" applyFill="1" applyBorder="1"/>
    <xf numFmtId="0" fontId="29" fillId="10" borderId="0" xfId="0" applyFont="1" applyFill="1" applyBorder="1" applyAlignment="1">
      <alignment vertical="center"/>
    </xf>
    <xf numFmtId="0" fontId="4" fillId="10" borderId="0" xfId="1" applyFont="1" applyFill="1" applyBorder="1" applyAlignment="1">
      <alignment horizontal="center" vertical="center"/>
    </xf>
    <xf numFmtId="0" fontId="32" fillId="10" borderId="0" xfId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36" fillId="10" borderId="0" xfId="0" applyFont="1" applyFill="1" applyBorder="1" applyAlignment="1">
      <alignment vertical="center"/>
    </xf>
    <xf numFmtId="0" fontId="36" fillId="10" borderId="5" xfId="0" applyFont="1" applyFill="1" applyBorder="1" applyAlignment="1">
      <alignment vertical="center"/>
    </xf>
    <xf numFmtId="0" fontId="31" fillId="10" borderId="5" xfId="0" applyFont="1" applyFill="1" applyBorder="1" applyAlignment="1">
      <alignment vertical="center"/>
    </xf>
    <xf numFmtId="0" fontId="38" fillId="10" borderId="0" xfId="0" applyFont="1" applyFill="1" applyBorder="1" applyAlignment="1">
      <alignment vertical="center"/>
    </xf>
    <xf numFmtId="0" fontId="31" fillId="10" borderId="0" xfId="0" applyFont="1" applyFill="1"/>
    <xf numFmtId="0" fontId="31" fillId="10" borderId="5" xfId="0" applyFont="1" applyFill="1" applyBorder="1"/>
    <xf numFmtId="0" fontId="40" fillId="10" borderId="10" xfId="0" applyFont="1" applyFill="1" applyBorder="1" applyAlignment="1">
      <alignment vertical="center"/>
    </xf>
    <xf numFmtId="0" fontId="36" fillId="10" borderId="8" xfId="0" applyFont="1" applyFill="1" applyBorder="1" applyAlignment="1">
      <alignment vertical="center"/>
    </xf>
    <xf numFmtId="0" fontId="36" fillId="10" borderId="2" xfId="0" applyFont="1" applyFill="1" applyBorder="1" applyAlignment="1">
      <alignment vertical="center"/>
    </xf>
    <xf numFmtId="0" fontId="31" fillId="10" borderId="2" xfId="0" applyFont="1" applyFill="1" applyBorder="1" applyAlignment="1">
      <alignment vertical="center"/>
    </xf>
    <xf numFmtId="0" fontId="31" fillId="10" borderId="3" xfId="0" applyFont="1" applyFill="1" applyBorder="1" applyAlignment="1">
      <alignment vertical="center"/>
    </xf>
    <xf numFmtId="0" fontId="31" fillId="10" borderId="0" xfId="0" applyFont="1" applyFill="1" applyAlignment="1">
      <alignment vertical="center"/>
    </xf>
    <xf numFmtId="0" fontId="31" fillId="10" borderId="0" xfId="0" applyFont="1" applyFill="1" applyBorder="1" applyAlignment="1">
      <alignment horizontal="right" vertical="center"/>
    </xf>
    <xf numFmtId="0" fontId="31" fillId="10" borderId="4" xfId="0" applyFont="1" applyFill="1" applyBorder="1" applyAlignment="1">
      <alignment vertical="center"/>
    </xf>
    <xf numFmtId="0" fontId="30" fillId="10" borderId="0" xfId="0" applyFont="1" applyFill="1" applyAlignment="1">
      <alignment horizontal="left" vertical="center" wrapText="1"/>
    </xf>
    <xf numFmtId="0" fontId="4" fillId="10" borderId="0" xfId="3" applyFont="1" applyFill="1" applyBorder="1" applyAlignment="1">
      <alignment vertical="center"/>
    </xf>
    <xf numFmtId="0" fontId="32" fillId="10" borderId="0" xfId="3" applyFont="1" applyFill="1" applyBorder="1" applyAlignment="1">
      <alignment horizontal="center" vertical="center"/>
    </xf>
    <xf numFmtId="0" fontId="32" fillId="10" borderId="0" xfId="3" applyFont="1" applyFill="1" applyBorder="1" applyAlignment="1">
      <alignment vertical="center"/>
    </xf>
    <xf numFmtId="0" fontId="1" fillId="10" borderId="11" xfId="3" applyFont="1" applyFill="1" applyBorder="1" applyAlignment="1">
      <alignment vertical="center"/>
    </xf>
    <xf numFmtId="0" fontId="1" fillId="10" borderId="11" xfId="3" applyFont="1" applyFill="1" applyBorder="1" applyAlignment="1">
      <alignment horizontal="center" vertical="center"/>
    </xf>
    <xf numFmtId="0" fontId="1" fillId="10" borderId="6" xfId="3" applyFont="1" applyFill="1" applyBorder="1" applyAlignment="1">
      <alignment vertical="center"/>
    </xf>
    <xf numFmtId="0" fontId="1" fillId="10" borderId="6" xfId="3" applyFont="1" applyFill="1" applyBorder="1" applyAlignment="1">
      <alignment horizontal="center" vertical="center"/>
    </xf>
    <xf numFmtId="0" fontId="19" fillId="10" borderId="6" xfId="3" applyFont="1" applyFill="1" applyBorder="1" applyAlignment="1">
      <alignment vertical="center"/>
    </xf>
    <xf numFmtId="0" fontId="19" fillId="10" borderId="9" xfId="3" applyFont="1" applyFill="1" applyBorder="1" applyAlignment="1">
      <alignment vertical="center"/>
    </xf>
    <xf numFmtId="0" fontId="1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vertical="center"/>
    </xf>
    <xf numFmtId="0" fontId="19" fillId="10" borderId="5" xfId="3" applyFont="1" applyFill="1" applyBorder="1" applyAlignment="1">
      <alignment vertical="center"/>
    </xf>
    <xf numFmtId="0" fontId="16" fillId="10" borderId="0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vertical="center"/>
    </xf>
    <xf numFmtId="0" fontId="22" fillId="10" borderId="2" xfId="3" applyFont="1" applyFill="1" applyBorder="1" applyAlignment="1">
      <alignment horizontal="center" vertical="center"/>
    </xf>
    <xf numFmtId="0" fontId="13" fillId="10" borderId="2" xfId="3" applyFont="1" applyFill="1" applyBorder="1" applyAlignment="1">
      <alignment vertical="center"/>
    </xf>
    <xf numFmtId="0" fontId="13" fillId="10" borderId="2" xfId="3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vertical="center"/>
    </xf>
    <xf numFmtId="0" fontId="35" fillId="10" borderId="5" xfId="3" applyFont="1" applyFill="1" applyBorder="1" applyAlignment="1">
      <alignment vertical="center"/>
    </xf>
    <xf numFmtId="0" fontId="19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vertical="center"/>
    </xf>
    <xf numFmtId="0" fontId="24" fillId="10" borderId="0" xfId="3" applyFont="1" applyFill="1" applyBorder="1" applyAlignment="1">
      <alignment horizontal="left" vertical="center"/>
    </xf>
    <xf numFmtId="0" fontId="35" fillId="10" borderId="0" xfId="3" applyFont="1" applyFill="1" applyBorder="1" applyAlignment="1">
      <alignment horizontal="left" vertical="center"/>
    </xf>
    <xf numFmtId="0" fontId="4" fillId="10" borderId="0" xfId="3" applyFont="1" applyFill="1" applyBorder="1" applyAlignment="1">
      <alignment horizontal="left" vertical="center"/>
    </xf>
    <xf numFmtId="0" fontId="4" fillId="10" borderId="5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left" vertical="center"/>
    </xf>
    <xf numFmtId="0" fontId="24" fillId="10" borderId="5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2" xfId="3" applyFont="1" applyFill="1" applyBorder="1" applyAlignment="1">
      <alignment horizontal="center" vertical="center"/>
    </xf>
    <xf numFmtId="0" fontId="19" fillId="10" borderId="5" xfId="3" applyFont="1" applyFill="1" applyBorder="1" applyAlignment="1">
      <alignment horizontal="center" vertical="center"/>
    </xf>
    <xf numFmtId="164" fontId="24" fillId="10" borderId="0" xfId="3" applyNumberFormat="1" applyFont="1" applyFill="1" applyBorder="1" applyAlignment="1">
      <alignment horizontal="center" vertical="center"/>
    </xf>
    <xf numFmtId="164" fontId="35" fillId="10" borderId="0" xfId="3" applyNumberFormat="1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horizontal="center" vertical="center"/>
    </xf>
    <xf numFmtId="0" fontId="1" fillId="10" borderId="0" xfId="3" applyFont="1" applyFill="1" applyBorder="1" applyAlignment="1">
      <alignment horizontal="center"/>
    </xf>
    <xf numFmtId="0" fontId="19" fillId="10" borderId="0" xfId="3" applyFont="1" applyFill="1" applyBorder="1" applyAlignment="1">
      <alignment horizontal="center"/>
    </xf>
    <xf numFmtId="0" fontId="19" fillId="10" borderId="1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horizontal="center" vertical="center"/>
    </xf>
    <xf numFmtId="3" fontId="19" fillId="0" borderId="1" xfId="3" applyNumberFormat="1" applyFont="1" applyFill="1" applyBorder="1" applyAlignment="1">
      <alignment horizontal="center" vertical="center" textRotation="90"/>
    </xf>
    <xf numFmtId="0" fontId="28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left" vertical="center"/>
    </xf>
    <xf numFmtId="0" fontId="1" fillId="10" borderId="2" xfId="3" applyFont="1" applyFill="1" applyBorder="1" applyAlignment="1">
      <alignment vertical="center"/>
    </xf>
    <xf numFmtId="0" fontId="1" fillId="10" borderId="2" xfId="3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vertical="center"/>
    </xf>
    <xf numFmtId="0" fontId="5" fillId="10" borderId="2" xfId="3" applyFont="1" applyFill="1" applyBorder="1" applyAlignment="1">
      <alignment vertical="center"/>
    </xf>
    <xf numFmtId="0" fontId="1" fillId="10" borderId="8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center" vertical="center"/>
    </xf>
    <xf numFmtId="0" fontId="1" fillId="0" borderId="5" xfId="3" applyFont="1" applyBorder="1" applyAlignment="1">
      <alignment vertical="center"/>
    </xf>
    <xf numFmtId="0" fontId="19" fillId="0" borderId="6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11" xfId="3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22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vertical="center"/>
    </xf>
    <xf numFmtId="0" fontId="13" fillId="0" borderId="2" xfId="3" applyFont="1" applyBorder="1" applyAlignment="1">
      <alignment horizontal="center" vertical="center"/>
    </xf>
    <xf numFmtId="0" fontId="13" fillId="0" borderId="8" xfId="3" applyFont="1" applyBorder="1" applyAlignment="1">
      <alignment vertical="center"/>
    </xf>
    <xf numFmtId="0" fontId="1" fillId="0" borderId="9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0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24" fillId="0" borderId="26" xfId="3" applyFont="1" applyBorder="1" applyAlignment="1">
      <alignment horizontal="center" vertical="center"/>
    </xf>
    <xf numFmtId="0" fontId="24" fillId="0" borderId="26" xfId="3" applyFont="1" applyBorder="1" applyAlignment="1">
      <alignment vertical="center"/>
    </xf>
    <xf numFmtId="0" fontId="24" fillId="0" borderId="31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29" xfId="3" applyFont="1" applyBorder="1" applyAlignment="1">
      <alignment vertical="center"/>
    </xf>
    <xf numFmtId="0" fontId="24" fillId="0" borderId="28" xfId="3" applyFont="1" applyBorder="1" applyAlignment="1">
      <alignment vertical="center"/>
    </xf>
    <xf numFmtId="0" fontId="24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vertical="center"/>
    </xf>
    <xf numFmtId="0" fontId="24" fillId="0" borderId="27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1" fillId="0" borderId="21" xfId="3" applyFont="1" applyBorder="1" applyAlignment="1">
      <alignment horizontal="center" vertical="center" textRotation="90"/>
    </xf>
    <xf numFmtId="0" fontId="1" fillId="7" borderId="1" xfId="3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164" fontId="24" fillId="0" borderId="0" xfId="3" applyNumberFormat="1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 textRotation="90"/>
    </xf>
    <xf numFmtId="0" fontId="19" fillId="7" borderId="1" xfId="3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3" fontId="1" fillId="7" borderId="1" xfId="3" applyNumberFormat="1" applyFont="1" applyFill="1" applyBorder="1" applyAlignment="1">
      <alignment horizontal="center" vertical="center" textRotation="90"/>
    </xf>
    <xf numFmtId="3" fontId="1" fillId="5" borderId="1" xfId="3" applyNumberFormat="1" applyFont="1" applyFill="1" applyBorder="1" applyAlignment="1">
      <alignment horizontal="center" vertical="center" textRotation="90"/>
    </xf>
    <xf numFmtId="3" fontId="19" fillId="7" borderId="1" xfId="3" applyNumberFormat="1" applyFont="1" applyFill="1" applyBorder="1" applyAlignment="1">
      <alignment horizontal="center" vertical="center" textRotation="90"/>
    </xf>
    <xf numFmtId="3" fontId="19" fillId="5" borderId="1" xfId="3" applyNumberFormat="1" applyFont="1" applyFill="1" applyBorder="1" applyAlignment="1">
      <alignment horizontal="center" vertical="center" textRotation="90"/>
    </xf>
    <xf numFmtId="2" fontId="1" fillId="0" borderId="24" xfId="3" applyNumberFormat="1" applyFont="1" applyBorder="1" applyAlignment="1">
      <alignment horizontal="center" vertical="center"/>
    </xf>
    <xf numFmtId="2" fontId="1" fillId="0" borderId="23" xfId="3" applyNumberFormat="1" applyFont="1" applyBorder="1" applyAlignment="1">
      <alignment horizontal="center" vertical="center"/>
    </xf>
    <xf numFmtId="2" fontId="1" fillId="0" borderId="19" xfId="3" applyNumberFormat="1" applyFont="1" applyBorder="1" applyAlignment="1">
      <alignment horizontal="center" vertical="center"/>
    </xf>
    <xf numFmtId="3" fontId="1" fillId="0" borderId="24" xfId="3" applyNumberFormat="1" applyFont="1" applyBorder="1" applyAlignment="1">
      <alignment horizontal="center" vertical="center"/>
    </xf>
    <xf numFmtId="3" fontId="1" fillId="0" borderId="23" xfId="3" applyNumberFormat="1" applyFont="1" applyBorder="1" applyAlignment="1">
      <alignment horizontal="center" vertical="center"/>
    </xf>
    <xf numFmtId="3" fontId="1" fillId="0" borderId="19" xfId="3" applyNumberFormat="1" applyFont="1" applyBorder="1" applyAlignment="1">
      <alignment horizontal="center" vertical="center"/>
    </xf>
    <xf numFmtId="0" fontId="1" fillId="8" borderId="24" xfId="3" applyFont="1" applyFill="1" applyBorder="1" applyAlignment="1">
      <alignment horizontal="center" vertical="center"/>
    </xf>
    <xf numFmtId="0" fontId="1" fillId="8" borderId="23" xfId="3" applyFont="1" applyFill="1" applyBorder="1" applyAlignment="1">
      <alignment horizontal="center" vertical="center"/>
    </xf>
    <xf numFmtId="0" fontId="1" fillId="8" borderId="19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6" xfId="3" applyFont="1" applyBorder="1"/>
    <xf numFmtId="0" fontId="1" fillId="0" borderId="6" xfId="3" applyFont="1" applyBorder="1" applyAlignment="1">
      <alignment horizontal="center"/>
    </xf>
    <xf numFmtId="0" fontId="1" fillId="0" borderId="9" xfId="3" applyFont="1" applyBorder="1"/>
    <xf numFmtId="0" fontId="1" fillId="0" borderId="0" xfId="3" applyFont="1" applyBorder="1"/>
    <xf numFmtId="0" fontId="1" fillId="0" borderId="0" xfId="3" applyFont="1" applyBorder="1" applyAlignment="1">
      <alignment horizontal="center"/>
    </xf>
    <xf numFmtId="0" fontId="1" fillId="0" borderId="5" xfId="3" applyFont="1" applyBorder="1"/>
    <xf numFmtId="0" fontId="1" fillId="0" borderId="0" xfId="3" applyFont="1" applyAlignment="1">
      <alignment horizontal="left"/>
    </xf>
    <xf numFmtId="0" fontId="1" fillId="0" borderId="0" xfId="3" applyFont="1" applyBorder="1" applyAlignment="1">
      <alignment horizontal="left"/>
    </xf>
    <xf numFmtId="0" fontId="13" fillId="0" borderId="0" xfId="3" applyFont="1"/>
    <xf numFmtId="0" fontId="13" fillId="0" borderId="21" xfId="3" applyFont="1" applyBorder="1"/>
    <xf numFmtId="0" fontId="13" fillId="0" borderId="22" xfId="3" applyFont="1" applyBorder="1"/>
    <xf numFmtId="0" fontId="1" fillId="0" borderId="4" xfId="3" applyFont="1" applyBorder="1"/>
    <xf numFmtId="0" fontId="13" fillId="0" borderId="0" xfId="3" applyFont="1" applyBorder="1"/>
    <xf numFmtId="0" fontId="13" fillId="0" borderId="20" xfId="3" applyFont="1" applyBorder="1"/>
    <xf numFmtId="0" fontId="13" fillId="0" borderId="0" xfId="3" applyFont="1" applyBorder="1" applyAlignment="1">
      <alignment horizontal="left" vertical="top"/>
    </xf>
    <xf numFmtId="0" fontId="13" fillId="0" borderId="21" xfId="3" applyFont="1" applyBorder="1" applyAlignment="1">
      <alignment horizontal="left" vertical="top"/>
    </xf>
    <xf numFmtId="0" fontId="13" fillId="0" borderId="0" xfId="3" applyFont="1" applyBorder="1" applyAlignment="1">
      <alignment horizontal="left"/>
    </xf>
    <xf numFmtId="0" fontId="13" fillId="0" borderId="20" xfId="3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" fillId="7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" xfId="3" applyFont="1" applyBorder="1"/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/>
    </xf>
    <xf numFmtId="0" fontId="1" fillId="0" borderId="19" xfId="3" applyFont="1" applyBorder="1"/>
    <xf numFmtId="0" fontId="1" fillId="4" borderId="1" xfId="3" applyFont="1" applyFill="1" applyBorder="1"/>
    <xf numFmtId="0" fontId="1" fillId="3" borderId="1" xfId="3" applyFont="1" applyFill="1" applyBorder="1"/>
    <xf numFmtId="0" fontId="1" fillId="2" borderId="1" xfId="3" applyFont="1" applyFill="1" applyBorder="1"/>
    <xf numFmtId="0" fontId="2" fillId="0" borderId="0" xfId="3" applyFont="1" applyBorder="1"/>
    <xf numFmtId="0" fontId="5" fillId="0" borderId="0" xfId="3" applyFont="1" applyBorder="1"/>
    <xf numFmtId="0" fontId="1" fillId="0" borderId="7" xfId="3" applyFont="1" applyBorder="1"/>
    <xf numFmtId="0" fontId="2" fillId="0" borderId="0" xfId="3" applyFont="1" applyBorder="1" applyAlignment="1">
      <alignment horizontal="left"/>
    </xf>
    <xf numFmtId="16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1" fillId="0" borderId="3" xfId="3" applyFont="1" applyBorder="1"/>
    <xf numFmtId="0" fontId="1" fillId="0" borderId="2" xfId="3" applyFont="1" applyBorder="1"/>
    <xf numFmtId="0" fontId="1" fillId="0" borderId="2" xfId="3" applyFont="1" applyBorder="1" applyAlignment="1">
      <alignment horizontal="center"/>
    </xf>
    <xf numFmtId="0" fontId="1" fillId="0" borderId="8" xfId="3" applyFont="1" applyBorder="1"/>
    <xf numFmtId="0" fontId="8" fillId="0" borderId="0" xfId="3" applyFont="1" applyBorder="1" applyAlignment="1">
      <alignment horizontal="left"/>
    </xf>
    <xf numFmtId="0" fontId="1" fillId="6" borderId="1" xfId="3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vertical="center" textRotation="90"/>
    </xf>
    <xf numFmtId="0" fontId="1" fillId="0" borderId="1" xfId="3" applyFont="1" applyBorder="1" applyAlignment="1">
      <alignment horizontal="center" vertical="center" textRotation="90"/>
    </xf>
    <xf numFmtId="0" fontId="1" fillId="6" borderId="1" xfId="3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 textRotation="90"/>
    </xf>
    <xf numFmtId="0" fontId="1" fillId="10" borderId="7" xfId="3" applyFont="1" applyFill="1" applyBorder="1" applyAlignment="1">
      <alignment horizontal="center" vertical="center"/>
    </xf>
    <xf numFmtId="0" fontId="1" fillId="10" borderId="7" xfId="3" applyFont="1" applyFill="1" applyBorder="1" applyAlignment="1">
      <alignment vertical="center"/>
    </xf>
    <xf numFmtId="0" fontId="1" fillId="10" borderId="4" xfId="3" applyFont="1" applyFill="1" applyBorder="1" applyAlignment="1">
      <alignment horizontal="center" vertical="center"/>
    </xf>
    <xf numFmtId="0" fontId="1" fillId="10" borderId="4" xfId="3" applyFont="1" applyFill="1" applyBorder="1" applyAlignment="1">
      <alignment vertical="center"/>
    </xf>
    <xf numFmtId="0" fontId="1" fillId="10" borderId="3" xfId="3" applyFont="1" applyFill="1" applyBorder="1" applyAlignment="1">
      <alignment horizontal="center" vertical="center"/>
    </xf>
    <xf numFmtId="0" fontId="1" fillId="10" borderId="3" xfId="3" applyFont="1" applyFill="1" applyBorder="1" applyAlignment="1">
      <alignment vertical="center"/>
    </xf>
    <xf numFmtId="0" fontId="13" fillId="10" borderId="8" xfId="3" applyFont="1" applyFill="1" applyBorder="1" applyAlignment="1">
      <alignment vertical="center"/>
    </xf>
    <xf numFmtId="0" fontId="1" fillId="10" borderId="9" xfId="3" applyFont="1" applyFill="1" applyBorder="1" applyAlignment="1">
      <alignment vertical="center"/>
    </xf>
    <xf numFmtId="0" fontId="24" fillId="10" borderId="32" xfId="3" applyFont="1" applyFill="1" applyBorder="1" applyAlignment="1">
      <alignment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vertical="center"/>
    </xf>
    <xf numFmtId="0" fontId="24" fillId="10" borderId="31" xfId="3" applyFont="1" applyFill="1" applyBorder="1" applyAlignment="1">
      <alignment vertical="center"/>
    </xf>
    <xf numFmtId="0" fontId="24" fillId="10" borderId="30" xfId="3" applyFont="1" applyFill="1" applyBorder="1" applyAlignment="1">
      <alignment vertical="center"/>
    </xf>
    <xf numFmtId="0" fontId="24" fillId="10" borderId="29" xfId="3" applyFont="1" applyFill="1" applyBorder="1" applyAlignment="1">
      <alignment vertical="center"/>
    </xf>
    <xf numFmtId="0" fontId="24" fillId="10" borderId="28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vertical="center"/>
    </xf>
    <xf numFmtId="0" fontId="24" fillId="10" borderId="27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left" vertical="center"/>
    </xf>
    <xf numFmtId="0" fontId="19" fillId="10" borderId="24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3" fontId="19" fillId="10" borderId="1" xfId="3" applyNumberFormat="1" applyFont="1" applyFill="1" applyBorder="1" applyAlignment="1">
      <alignment horizontal="center" vertical="center" textRotation="90"/>
    </xf>
    <xf numFmtId="0" fontId="47" fillId="10" borderId="1" xfId="1" applyFont="1" applyFill="1" applyBorder="1" applyAlignment="1">
      <alignment horizontal="left" vertical="center"/>
    </xf>
    <xf numFmtId="0" fontId="46" fillId="10" borderId="1" xfId="1" applyFont="1" applyFill="1" applyBorder="1" applyAlignment="1">
      <alignment horizontal="left" vertical="center"/>
    </xf>
    <xf numFmtId="0" fontId="46" fillId="14" borderId="19" xfId="1" applyFont="1" applyFill="1" applyBorder="1" applyAlignment="1">
      <alignment horizontal="left" vertical="center"/>
    </xf>
    <xf numFmtId="0" fontId="49" fillId="14" borderId="23" xfId="0" applyFont="1" applyFill="1" applyBorder="1" applyAlignment="1">
      <alignment horizontal="left" vertical="center"/>
    </xf>
    <xf numFmtId="0" fontId="49" fillId="14" borderId="23" xfId="1" applyFont="1" applyFill="1" applyBorder="1" applyAlignment="1">
      <alignment horizontal="left" vertical="center"/>
    </xf>
    <xf numFmtId="0" fontId="49" fillId="14" borderId="24" xfId="1" applyFont="1" applyFill="1" applyBorder="1" applyAlignment="1">
      <alignment horizontal="left" vertical="center"/>
    </xf>
    <xf numFmtId="3" fontId="19" fillId="15" borderId="1" xfId="3" applyNumberFormat="1" applyFont="1" applyFill="1" applyBorder="1" applyAlignment="1">
      <alignment horizontal="center" vertical="center" textRotation="90"/>
    </xf>
    <xf numFmtId="0" fontId="19" fillId="15" borderId="1" xfId="3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left" vertical="center" wrapText="1"/>
    </xf>
    <xf numFmtId="0" fontId="1" fillId="10" borderId="0" xfId="3" applyFont="1" applyFill="1" applyBorder="1" applyAlignment="1">
      <alignment horizontal="left"/>
    </xf>
    <xf numFmtId="0" fontId="32" fillId="10" borderId="0" xfId="3" applyFont="1" applyFill="1" applyBorder="1" applyAlignment="1">
      <alignment vertical="center" wrapText="1"/>
    </xf>
    <xf numFmtId="0" fontId="4" fillId="10" borderId="33" xfId="3" applyFont="1" applyFill="1" applyBorder="1" applyAlignment="1">
      <alignment horizontal="center" vertical="center"/>
    </xf>
    <xf numFmtId="0" fontId="19" fillId="10" borderId="33" xfId="3" applyFont="1" applyFill="1" applyBorder="1" applyAlignment="1">
      <alignment horizontal="center" vertical="center"/>
    </xf>
    <xf numFmtId="0" fontId="19" fillId="10" borderId="33" xfId="3" applyFont="1" applyFill="1" applyBorder="1" applyAlignment="1">
      <alignment horizontal="center" vertical="center" wrapText="1"/>
    </xf>
    <xf numFmtId="0" fontId="19" fillId="10" borderId="0" xfId="3" applyFont="1" applyFill="1" applyBorder="1" applyAlignment="1">
      <alignment horizontal="center" vertical="center" wrapText="1"/>
    </xf>
    <xf numFmtId="0" fontId="19" fillId="10" borderId="0" xfId="3" applyFont="1" applyFill="1" applyBorder="1" applyAlignment="1">
      <alignment horizontal="left" vertical="center" wrapText="1"/>
    </xf>
    <xf numFmtId="0" fontId="39" fillId="10" borderId="0" xfId="3" applyFont="1" applyFill="1" applyBorder="1" applyAlignment="1">
      <alignment vertical="center" wrapText="1"/>
    </xf>
    <xf numFmtId="4" fontId="34" fillId="10" borderId="33" xfId="3" applyNumberFormat="1" applyFont="1" applyFill="1" applyBorder="1" applyAlignment="1">
      <alignment vertical="center" wrapText="1"/>
    </xf>
    <xf numFmtId="4" fontId="34" fillId="10" borderId="0" xfId="3" applyNumberFormat="1" applyFont="1" applyFill="1" applyBorder="1" applyAlignment="1">
      <alignment vertical="center" wrapText="1"/>
    </xf>
    <xf numFmtId="2" fontId="34" fillId="10" borderId="33" xfId="3" applyNumberFormat="1" applyFont="1" applyFill="1" applyBorder="1" applyAlignment="1">
      <alignment vertical="center" wrapText="1"/>
    </xf>
    <xf numFmtId="2" fontId="34" fillId="10" borderId="0" xfId="3" applyNumberFormat="1" applyFont="1" applyFill="1" applyBorder="1" applyAlignment="1">
      <alignment vertical="center" wrapText="1"/>
    </xf>
    <xf numFmtId="0" fontId="4" fillId="10" borderId="33" xfId="3" applyFont="1" applyFill="1" applyBorder="1" applyAlignment="1">
      <alignment horizontal="center" vertical="center" wrapText="1"/>
    </xf>
    <xf numFmtId="0" fontId="4" fillId="10" borderId="0" xfId="3" applyFont="1" applyFill="1" applyBorder="1" applyAlignment="1">
      <alignment horizontal="center" vertical="center" wrapText="1"/>
    </xf>
    <xf numFmtId="0" fontId="35" fillId="10" borderId="33" xfId="3" applyFont="1" applyFill="1" applyBorder="1" applyAlignment="1">
      <alignment vertical="center" wrapText="1"/>
    </xf>
    <xf numFmtId="0" fontId="35" fillId="10" borderId="0" xfId="3" applyFont="1" applyFill="1" applyBorder="1" applyAlignment="1">
      <alignment vertical="center" wrapText="1"/>
    </xf>
    <xf numFmtId="0" fontId="24" fillId="10" borderId="5" xfId="3" applyFont="1" applyFill="1" applyBorder="1" applyAlignment="1">
      <alignment vertical="center"/>
    </xf>
    <xf numFmtId="0" fontId="33" fillId="10" borderId="0" xfId="3" applyFont="1" applyFill="1" applyBorder="1" applyAlignment="1">
      <alignment vertical="center" wrapText="1"/>
    </xf>
    <xf numFmtId="0" fontId="31" fillId="10" borderId="0" xfId="0" applyFont="1" applyFill="1" applyAlignment="1">
      <alignment vertical="center" wrapText="1"/>
    </xf>
    <xf numFmtId="0" fontId="4" fillId="10" borderId="0" xfId="3" applyFont="1" applyFill="1" applyBorder="1" applyAlignment="1">
      <alignment horizontal="left" vertical="center"/>
    </xf>
    <xf numFmtId="0" fontId="37" fillId="10" borderId="0" xfId="0" applyFont="1" applyFill="1" applyAlignment="1">
      <alignment vertical="top" wrapText="1"/>
    </xf>
    <xf numFmtId="0" fontId="0" fillId="0" borderId="33" xfId="0" applyBorder="1"/>
    <xf numFmtId="0" fontId="0" fillId="0" borderId="0" xfId="0"/>
    <xf numFmtId="0" fontId="0" fillId="0" borderId="0" xfId="0" applyAlignment="1">
      <alignment horizontal="center"/>
    </xf>
    <xf numFmtId="0" fontId="48" fillId="10" borderId="0" xfId="3" applyFont="1" applyFill="1" applyBorder="1" applyAlignment="1">
      <alignment vertical="center"/>
    </xf>
    <xf numFmtId="0" fontId="48" fillId="10" borderId="4" xfId="3" applyFont="1" applyFill="1" applyBorder="1" applyAlignment="1">
      <alignment vertical="center"/>
    </xf>
    <xf numFmtId="0" fontId="48" fillId="10" borderId="33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3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4" fillId="12" borderId="1" xfId="0" applyFont="1" applyFill="1" applyBorder="1" applyAlignment="1">
      <alignment horizontal="center"/>
    </xf>
    <xf numFmtId="0" fontId="44" fillId="12" borderId="24" xfId="0" applyFont="1" applyFill="1" applyBorder="1" applyAlignment="1">
      <alignment horizontal="center"/>
    </xf>
    <xf numFmtId="0" fontId="24" fillId="12" borderId="1" xfId="3" applyFont="1" applyFill="1" applyBorder="1" applyAlignment="1">
      <alignment horizontal="center" vertical="center"/>
    </xf>
    <xf numFmtId="0" fontId="44" fillId="12" borderId="0" xfId="0" applyFont="1" applyFill="1"/>
    <xf numFmtId="0" fontId="44" fillId="12" borderId="0" xfId="0" applyFont="1" applyFill="1" applyAlignment="1">
      <alignment horizontal="center"/>
    </xf>
    <xf numFmtId="0" fontId="13" fillId="11" borderId="1" xfId="3" applyFont="1" applyFill="1" applyBorder="1" applyAlignment="1">
      <alignment horizontal="center" vertical="center" wrapText="1"/>
    </xf>
    <xf numFmtId="0" fontId="0" fillId="0" borderId="0" xfId="0" applyFill="1"/>
    <xf numFmtId="0" fontId="32" fillId="10" borderId="33" xfId="3" applyFont="1" applyFill="1" applyBorder="1" applyAlignment="1">
      <alignment horizontal="center" vertical="center"/>
    </xf>
    <xf numFmtId="0" fontId="1" fillId="10" borderId="33" xfId="3" applyFont="1" applyFill="1" applyBorder="1" applyAlignment="1">
      <alignment horizontal="center" vertical="center"/>
    </xf>
    <xf numFmtId="0" fontId="24" fillId="11" borderId="1" xfId="3" applyFont="1" applyFill="1" applyBorder="1" applyAlignment="1">
      <alignment horizontal="center"/>
    </xf>
    <xf numFmtId="0" fontId="44" fillId="17" borderId="1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4" fillId="16" borderId="1" xfId="0" applyFont="1" applyFill="1" applyBorder="1" applyAlignment="1">
      <alignment horizontal="center"/>
    </xf>
    <xf numFmtId="0" fontId="24" fillId="16" borderId="1" xfId="3" applyFont="1" applyFill="1" applyBorder="1" applyAlignment="1">
      <alignment horizontal="center"/>
    </xf>
    <xf numFmtId="0" fontId="1" fillId="16" borderId="1" xfId="3" applyFont="1" applyFill="1" applyBorder="1" applyAlignment="1">
      <alignment horizontal="left" vertical="center"/>
    </xf>
    <xf numFmtId="0" fontId="19" fillId="16" borderId="1" xfId="3" applyFont="1" applyFill="1" applyBorder="1" applyAlignment="1">
      <alignment horizontal="center"/>
    </xf>
    <xf numFmtId="0" fontId="0" fillId="16" borderId="1" xfId="0" applyFill="1" applyBorder="1" applyAlignment="1">
      <alignment horizontal="left"/>
    </xf>
    <xf numFmtId="0" fontId="1" fillId="16" borderId="1" xfId="3" applyFont="1" applyFill="1" applyBorder="1" applyAlignment="1">
      <alignment horizontal="left"/>
    </xf>
    <xf numFmtId="0" fontId="0" fillId="16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53" fillId="21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3" fillId="11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1" xfId="0" applyFill="1" applyBorder="1" applyAlignment="1">
      <alignment horizontal="center"/>
    </xf>
    <xf numFmtId="0" fontId="19" fillId="21" borderId="1" xfId="3" applyFont="1" applyFill="1" applyBorder="1" applyAlignment="1">
      <alignment horizontal="center"/>
    </xf>
    <xf numFmtId="0" fontId="1" fillId="21" borderId="1" xfId="3" applyFont="1" applyFill="1" applyBorder="1" applyAlignment="1">
      <alignment horizontal="center"/>
    </xf>
    <xf numFmtId="0" fontId="1" fillId="21" borderId="1" xfId="3" applyFont="1" applyFill="1" applyBorder="1" applyAlignment="1">
      <alignment horizontal="center" vertical="center"/>
    </xf>
    <xf numFmtId="0" fontId="44" fillId="21" borderId="1" xfId="0" applyFont="1" applyFill="1" applyBorder="1" applyAlignment="1">
      <alignment horizontal="left"/>
    </xf>
    <xf numFmtId="0" fontId="24" fillId="21" borderId="1" xfId="3" applyFont="1" applyFill="1" applyBorder="1" applyAlignment="1">
      <alignment horizontal="left"/>
    </xf>
    <xf numFmtId="0" fontId="43" fillId="21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44" fillId="20" borderId="1" xfId="0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27" fillId="19" borderId="1" xfId="0" applyFont="1" applyFill="1" applyBorder="1" applyAlignment="1">
      <alignment horizontal="center"/>
    </xf>
    <xf numFmtId="0" fontId="44" fillId="22" borderId="1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4" fillId="27" borderId="1" xfId="3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64" fontId="0" fillId="23" borderId="1" xfId="0" applyNumberFormat="1" applyFill="1" applyBorder="1" applyAlignment="1">
      <alignment horizontal="center"/>
    </xf>
    <xf numFmtId="0" fontId="24" fillId="24" borderId="1" xfId="3" applyFont="1" applyFill="1" applyBorder="1" applyAlignment="1">
      <alignment horizontal="center" vertical="center"/>
    </xf>
    <xf numFmtId="0" fontId="0" fillId="28" borderId="1" xfId="0" applyFill="1" applyBorder="1" applyAlignment="1">
      <alignment horizontal="center"/>
    </xf>
    <xf numFmtId="0" fontId="19" fillId="28" borderId="1" xfId="3" applyFont="1" applyFill="1" applyBorder="1" applyAlignment="1">
      <alignment horizontal="center" vertical="center"/>
    </xf>
    <xf numFmtId="0" fontId="24" fillId="29" borderId="1" xfId="3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/>
    </xf>
    <xf numFmtId="0" fontId="18" fillId="30" borderId="1" xfId="0" applyFont="1" applyFill="1" applyBorder="1" applyAlignment="1">
      <alignment horizontal="center" wrapText="1"/>
    </xf>
    <xf numFmtId="0" fontId="0" fillId="30" borderId="1" xfId="0" applyFill="1" applyBorder="1" applyAlignment="1">
      <alignment horizontal="center"/>
    </xf>
    <xf numFmtId="0" fontId="44" fillId="31" borderId="1" xfId="0" applyFont="1" applyFill="1" applyBorder="1" applyAlignment="1">
      <alignment horizontal="center"/>
    </xf>
    <xf numFmtId="0" fontId="1" fillId="32" borderId="5" xfId="3" applyFont="1" applyFill="1" applyBorder="1" applyAlignment="1">
      <alignment vertical="center"/>
    </xf>
    <xf numFmtId="0" fontId="51" fillId="33" borderId="0" xfId="3" applyFont="1" applyFill="1" applyBorder="1" applyAlignment="1">
      <alignment horizontal="center" vertical="center" wrapText="1"/>
    </xf>
    <xf numFmtId="0" fontId="19" fillId="32" borderId="0" xfId="3" applyFont="1" applyFill="1" applyBorder="1" applyAlignment="1">
      <alignment horizontal="center"/>
    </xf>
    <xf numFmtId="0" fontId="0" fillId="32" borderId="0" xfId="0" applyFill="1"/>
    <xf numFmtId="0" fontId="18" fillId="32" borderId="4" xfId="0" applyFont="1" applyFill="1" applyBorder="1" applyAlignment="1">
      <alignment vertical="center"/>
    </xf>
    <xf numFmtId="0" fontId="0" fillId="33" borderId="0" xfId="0" applyFill="1"/>
    <xf numFmtId="0" fontId="1" fillId="32" borderId="0" xfId="3" applyFont="1" applyFill="1" applyBorder="1" applyAlignment="1">
      <alignment horizontal="center"/>
    </xf>
    <xf numFmtId="0" fontId="1" fillId="16" borderId="0" xfId="3" applyFont="1" applyFill="1" applyBorder="1" applyAlignment="1" applyProtection="1">
      <alignment horizontal="center"/>
      <protection locked="0"/>
    </xf>
    <xf numFmtId="0" fontId="39" fillId="10" borderId="8" xfId="3" applyFont="1" applyFill="1" applyBorder="1" applyAlignment="1" applyProtection="1">
      <alignment vertical="center"/>
      <protection locked="0"/>
    </xf>
    <xf numFmtId="0" fontId="13" fillId="10" borderId="2" xfId="3" applyFont="1" applyFill="1" applyBorder="1" applyAlignment="1" applyProtection="1">
      <alignment vertical="center"/>
      <protection locked="0"/>
    </xf>
    <xf numFmtId="0" fontId="13" fillId="10" borderId="2" xfId="3" applyFont="1" applyFill="1" applyBorder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/>
      <protection locked="0"/>
    </xf>
    <xf numFmtId="0" fontId="41" fillId="10" borderId="8" xfId="0" applyFont="1" applyFill="1" applyBorder="1" applyAlignment="1" applyProtection="1">
      <alignment vertical="center"/>
      <protection locked="0"/>
    </xf>
    <xf numFmtId="0" fontId="41" fillId="10" borderId="2" xfId="0" applyFont="1" applyFill="1" applyBorder="1" applyAlignment="1" applyProtection="1">
      <alignment vertical="center"/>
      <protection locked="0"/>
    </xf>
    <xf numFmtId="0" fontId="22" fillId="10" borderId="2" xfId="3" applyFont="1" applyFill="1" applyBorder="1" applyAlignment="1" applyProtection="1">
      <alignment horizontal="center" vertical="center"/>
      <protection locked="0"/>
    </xf>
    <xf numFmtId="0" fontId="1" fillId="10" borderId="5" xfId="3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vertical="center"/>
      <protection locked="0"/>
    </xf>
    <xf numFmtId="0" fontId="0" fillId="10" borderId="4" xfId="0" applyFill="1" applyBorder="1" applyAlignment="1" applyProtection="1">
      <alignment vertical="center"/>
      <protection locked="0"/>
    </xf>
    <xf numFmtId="0" fontId="0" fillId="10" borderId="5" xfId="0" applyFill="1" applyBorder="1" applyAlignment="1" applyProtection="1">
      <alignment vertical="center"/>
      <protection locked="0"/>
    </xf>
    <xf numFmtId="0" fontId="16" fillId="10" borderId="0" xfId="3" applyFont="1" applyFill="1" applyBorder="1" applyAlignment="1" applyProtection="1">
      <alignment horizontal="center" vertical="center"/>
      <protection locked="0"/>
    </xf>
    <xf numFmtId="0" fontId="19" fillId="10" borderId="5" xfId="3" applyFont="1" applyFill="1" applyBorder="1" applyAlignment="1" applyProtection="1">
      <alignment vertical="center"/>
      <protection locked="0"/>
    </xf>
    <xf numFmtId="0" fontId="19" fillId="10" borderId="0" xfId="3" applyFont="1" applyFill="1" applyBorder="1" applyAlignment="1" applyProtection="1">
      <alignment vertical="center"/>
      <protection locked="0"/>
    </xf>
    <xf numFmtId="0" fontId="19" fillId="10" borderId="9" xfId="3" applyFont="1" applyFill="1" applyBorder="1" applyAlignment="1" applyProtection="1">
      <alignment vertical="center"/>
      <protection locked="0"/>
    </xf>
    <xf numFmtId="0" fontId="19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vertical="center"/>
      <protection locked="0"/>
    </xf>
    <xf numFmtId="0" fontId="0" fillId="10" borderId="7" xfId="0" applyFill="1" applyBorder="1" applyAlignment="1" applyProtection="1">
      <alignment vertical="center"/>
      <protection locked="0"/>
    </xf>
    <xf numFmtId="0" fontId="0" fillId="10" borderId="9" xfId="0" applyFill="1" applyBorder="1" applyAlignment="1" applyProtection="1">
      <alignment vertical="center"/>
      <protection locked="0"/>
    </xf>
    <xf numFmtId="0" fontId="31" fillId="10" borderId="0" xfId="0" applyFont="1" applyFill="1" applyBorder="1" applyAlignment="1" applyProtection="1">
      <alignment vertical="center"/>
      <protection locked="0"/>
    </xf>
    <xf numFmtId="0" fontId="31" fillId="10" borderId="4" xfId="0" applyFont="1" applyFill="1" applyBorder="1" applyAlignment="1" applyProtection="1">
      <alignment vertical="center"/>
      <protection locked="0"/>
    </xf>
    <xf numFmtId="0" fontId="36" fillId="10" borderId="2" xfId="0" applyFont="1" applyFill="1" applyBorder="1" applyAlignment="1" applyProtection="1">
      <alignment vertical="center"/>
      <protection locked="0"/>
    </xf>
    <xf numFmtId="0" fontId="32" fillId="10" borderId="2" xfId="3" applyFont="1" applyFill="1" applyBorder="1" applyAlignment="1" applyProtection="1">
      <alignment vertical="center"/>
      <protection locked="0"/>
    </xf>
    <xf numFmtId="0" fontId="32" fillId="10" borderId="3" xfId="3" applyFont="1" applyFill="1" applyBorder="1" applyAlignment="1" applyProtection="1">
      <alignment vertical="center"/>
      <protection locked="0"/>
    </xf>
    <xf numFmtId="0" fontId="32" fillId="10" borderId="2" xfId="3" applyFont="1" applyFill="1" applyBorder="1" applyAlignment="1" applyProtection="1">
      <alignment horizontal="center" vertical="center"/>
      <protection locked="0"/>
    </xf>
    <xf numFmtId="0" fontId="32" fillId="10" borderId="3" xfId="3" applyFont="1" applyFill="1" applyBorder="1" applyAlignment="1" applyProtection="1">
      <alignment horizontal="center" vertical="center"/>
      <protection locked="0"/>
    </xf>
    <xf numFmtId="0" fontId="31" fillId="10" borderId="2" xfId="0" applyFont="1" applyFill="1" applyBorder="1" applyAlignment="1" applyProtection="1">
      <alignment vertical="center"/>
      <protection locked="0"/>
    </xf>
    <xf numFmtId="0" fontId="31" fillId="10" borderId="3" xfId="0" applyFont="1" applyFill="1" applyBorder="1" applyAlignment="1" applyProtection="1">
      <alignment vertical="center"/>
      <protection locked="0"/>
    </xf>
    <xf numFmtId="0" fontId="36" fillId="10" borderId="5" xfId="0" applyFont="1" applyFill="1" applyBorder="1" applyAlignment="1" applyProtection="1">
      <alignment vertical="center"/>
      <protection locked="0"/>
    </xf>
    <xf numFmtId="0" fontId="36" fillId="10" borderId="0" xfId="0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vertical="center"/>
      <protection locked="0"/>
    </xf>
    <xf numFmtId="0" fontId="32" fillId="10" borderId="4" xfId="3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horizontal="center" vertical="center"/>
      <protection locked="0"/>
    </xf>
    <xf numFmtId="0" fontId="32" fillId="10" borderId="4" xfId="3" applyFont="1" applyFill="1" applyBorder="1" applyAlignment="1" applyProtection="1">
      <alignment horizontal="center" vertical="center"/>
      <protection locked="0"/>
    </xf>
    <xf numFmtId="0" fontId="4" fillId="10" borderId="0" xfId="3" applyFont="1" applyFill="1" applyBorder="1" applyAlignment="1" applyProtection="1">
      <alignment vertical="center"/>
      <protection locked="0"/>
    </xf>
    <xf numFmtId="0" fontId="4" fillId="10" borderId="9" xfId="3" applyFont="1" applyFill="1" applyBorder="1" applyAlignment="1" applyProtection="1">
      <alignment vertical="center"/>
      <protection locked="0"/>
    </xf>
    <xf numFmtId="0" fontId="4" fillId="10" borderId="6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vertical="center"/>
      <protection locked="0"/>
    </xf>
    <xf numFmtId="0" fontId="32" fillId="10" borderId="7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horizontal="center" vertical="center"/>
      <protection locked="0"/>
    </xf>
    <xf numFmtId="0" fontId="32" fillId="10" borderId="7" xfId="3" applyFont="1" applyFill="1" applyBorder="1" applyAlignment="1" applyProtection="1">
      <alignment horizontal="center" vertical="center"/>
      <protection locked="0"/>
    </xf>
    <xf numFmtId="0" fontId="31" fillId="10" borderId="6" xfId="0" applyFont="1" applyFill="1" applyBorder="1" applyAlignment="1" applyProtection="1">
      <alignment vertical="center"/>
      <protection locked="0"/>
    </xf>
    <xf numFmtId="0" fontId="31" fillId="10" borderId="7" xfId="0" applyFont="1" applyFill="1" applyBorder="1" applyAlignment="1" applyProtection="1">
      <alignment vertical="center"/>
      <protection locked="0"/>
    </xf>
    <xf numFmtId="0" fontId="45" fillId="16" borderId="0" xfId="0" applyFont="1" applyFill="1" applyBorder="1" applyAlignment="1" applyProtection="1">
      <alignment horizontal="right" vertical="center"/>
      <protection locked="0"/>
    </xf>
    <xf numFmtId="0" fontId="13" fillId="10" borderId="0" xfId="3" applyFont="1" applyFill="1" applyBorder="1" applyAlignment="1" applyProtection="1">
      <alignment horizontal="center" vertical="center"/>
      <protection locked="0"/>
    </xf>
    <xf numFmtId="0" fontId="19" fillId="12" borderId="1" xfId="3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vertical="center"/>
      <protection hidden="1"/>
    </xf>
    <xf numFmtId="0" fontId="0" fillId="10" borderId="0" xfId="0" applyFill="1" applyProtection="1">
      <protection hidden="1"/>
    </xf>
    <xf numFmtId="0" fontId="36" fillId="10" borderId="0" xfId="0" applyFont="1" applyFill="1" applyBorder="1" applyAlignment="1" applyProtection="1">
      <alignment horizontal="left" vertical="center"/>
      <protection locked="0"/>
    </xf>
    <xf numFmtId="0" fontId="4" fillId="10" borderId="0" xfId="3" applyFont="1" applyFill="1" applyBorder="1" applyAlignment="1" applyProtection="1">
      <alignment horizontal="left" vertical="center"/>
      <protection locked="0"/>
    </xf>
    <xf numFmtId="0" fontId="4" fillId="10" borderId="6" xfId="3" applyFont="1" applyFill="1" applyBorder="1" applyAlignment="1" applyProtection="1">
      <alignment horizontal="left" vertical="center"/>
      <protection locked="0"/>
    </xf>
    <xf numFmtId="0" fontId="36" fillId="10" borderId="8" xfId="0" applyFont="1" applyFill="1" applyBorder="1" applyAlignment="1" applyProtection="1">
      <alignment vertical="center"/>
      <protection locked="0"/>
    </xf>
    <xf numFmtId="0" fontId="24" fillId="0" borderId="0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 textRotation="90"/>
    </xf>
    <xf numFmtId="0" fontId="19" fillId="0" borderId="22" xfId="3" applyFont="1" applyBorder="1" applyAlignment="1">
      <alignment horizontal="center" vertical="center" textRotation="90"/>
    </xf>
    <xf numFmtId="0" fontId="19" fillId="0" borderId="21" xfId="3" applyFont="1" applyBorder="1" applyAlignment="1">
      <alignment horizontal="center" vertical="center" textRotation="90"/>
    </xf>
    <xf numFmtId="2" fontId="19" fillId="0" borderId="19" xfId="3" applyNumberFormat="1" applyFont="1" applyBorder="1" applyAlignment="1">
      <alignment horizontal="center" vertical="center"/>
    </xf>
    <xf numFmtId="2" fontId="19" fillId="0" borderId="23" xfId="3" applyNumberFormat="1" applyFont="1" applyBorder="1" applyAlignment="1">
      <alignment horizontal="center" vertical="center"/>
    </xf>
    <xf numFmtId="2" fontId="19" fillId="0" borderId="24" xfId="3" applyNumberFormat="1" applyFont="1" applyBorder="1" applyAlignment="1">
      <alignment horizontal="center" vertical="center"/>
    </xf>
    <xf numFmtId="3" fontId="19" fillId="0" borderId="19" xfId="3" applyNumberFormat="1" applyFont="1" applyBorder="1" applyAlignment="1">
      <alignment horizontal="center" vertical="center"/>
    </xf>
    <xf numFmtId="3" fontId="19" fillId="0" borderId="23" xfId="3" applyNumberFormat="1" applyFont="1" applyBorder="1" applyAlignment="1">
      <alignment horizontal="center" vertical="center"/>
    </xf>
    <xf numFmtId="3" fontId="19" fillId="0" borderId="24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20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" fillId="0" borderId="19" xfId="3" applyFont="1" applyBorder="1" applyAlignment="1">
      <alignment horizontal="left" vertical="center"/>
    </xf>
    <xf numFmtId="0" fontId="1" fillId="0" borderId="23" xfId="3" applyFont="1" applyBorder="1" applyAlignment="1">
      <alignment horizontal="left" vertical="center"/>
    </xf>
    <xf numFmtId="0" fontId="1" fillId="0" borderId="24" xfId="3" applyFont="1" applyBorder="1" applyAlignment="1">
      <alignment horizontal="left" vertical="center"/>
    </xf>
    <xf numFmtId="0" fontId="20" fillId="0" borderId="9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17" fontId="0" fillId="0" borderId="0" xfId="0" quotePrefix="1" applyNumberFormat="1" applyBorder="1" applyAlignment="1">
      <alignment horizontal="left" vertical="center"/>
    </xf>
    <xf numFmtId="17" fontId="0" fillId="0" borderId="0" xfId="0" applyNumberFormat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4" xfId="3" applyFont="1" applyFill="1" applyBorder="1" applyAlignment="1">
      <alignment horizontal="center" vertical="center"/>
    </xf>
    <xf numFmtId="0" fontId="1" fillId="9" borderId="19" xfId="3" applyFont="1" applyFill="1" applyBorder="1" applyAlignment="1">
      <alignment horizontal="center" vertical="center"/>
    </xf>
    <xf numFmtId="0" fontId="1" fillId="9" borderId="23" xfId="3" applyFont="1" applyFill="1" applyBorder="1" applyAlignment="1">
      <alignment horizontal="center" vertical="center"/>
    </xf>
    <xf numFmtId="0" fontId="1" fillId="9" borderId="2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center" vertical="center"/>
    </xf>
    <xf numFmtId="0" fontId="1" fillId="12" borderId="19" xfId="3" applyFont="1" applyFill="1" applyBorder="1" applyAlignment="1">
      <alignment horizontal="center" vertical="center"/>
    </xf>
    <xf numFmtId="0" fontId="1" fillId="12" borderId="23" xfId="3" applyFont="1" applyFill="1" applyBorder="1" applyAlignment="1">
      <alignment horizontal="center" vertical="center"/>
    </xf>
    <xf numFmtId="0" fontId="1" fillId="12" borderId="24" xfId="3" applyFont="1" applyFill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0" fontId="1" fillId="0" borderId="22" xfId="3" applyFont="1" applyBorder="1" applyAlignment="1">
      <alignment horizontal="center" vertical="center" textRotation="90"/>
    </xf>
    <xf numFmtId="0" fontId="1" fillId="0" borderId="21" xfId="3" applyFont="1" applyBorder="1" applyAlignment="1">
      <alignment horizontal="center" vertical="center" textRotation="90"/>
    </xf>
    <xf numFmtId="3" fontId="1" fillId="0" borderId="19" xfId="3" applyNumberFormat="1" applyFont="1" applyBorder="1" applyAlignment="1">
      <alignment horizontal="center"/>
    </xf>
    <xf numFmtId="3" fontId="1" fillId="0" borderId="23" xfId="3" applyNumberFormat="1" applyFont="1" applyBorder="1" applyAlignment="1">
      <alignment horizontal="center"/>
    </xf>
    <xf numFmtId="3" fontId="1" fillId="0" borderId="24" xfId="3" applyNumberFormat="1" applyFont="1" applyBorder="1" applyAlignment="1">
      <alignment horizontal="center"/>
    </xf>
    <xf numFmtId="2" fontId="1" fillId="0" borderId="19" xfId="3" applyNumberFormat="1" applyFont="1" applyBorder="1" applyAlignment="1">
      <alignment horizontal="center"/>
    </xf>
    <xf numFmtId="2" fontId="1" fillId="0" borderId="23" xfId="3" applyNumberFormat="1" applyFont="1" applyBorder="1" applyAlignment="1">
      <alignment horizontal="center"/>
    </xf>
    <xf numFmtId="2" fontId="1" fillId="0" borderId="24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1" fillId="0" borderId="24" xfId="3" applyFont="1" applyBorder="1" applyAlignment="1">
      <alignment horizontal="center"/>
    </xf>
    <xf numFmtId="0" fontId="1" fillId="8" borderId="19" xfId="3" applyFont="1" applyFill="1" applyBorder="1" applyAlignment="1">
      <alignment horizontal="center"/>
    </xf>
    <xf numFmtId="0" fontId="1" fillId="8" borderId="23" xfId="3" applyFont="1" applyFill="1" applyBorder="1" applyAlignment="1">
      <alignment horizontal="center"/>
    </xf>
    <xf numFmtId="0" fontId="1" fillId="8" borderId="24" xfId="3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3" applyFont="1" applyAlignment="1">
      <alignment horizontal="center"/>
    </xf>
    <xf numFmtId="0" fontId="1" fillId="10" borderId="19" xfId="3" applyFont="1" applyFill="1" applyBorder="1" applyAlignment="1">
      <alignment horizontal="center" vertical="center"/>
    </xf>
    <xf numFmtId="0" fontId="1" fillId="10" borderId="23" xfId="3" applyFont="1" applyFill="1" applyBorder="1" applyAlignment="1">
      <alignment horizontal="center" vertical="center"/>
    </xf>
    <xf numFmtId="0" fontId="1" fillId="10" borderId="24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0" fontId="19" fillId="10" borderId="24" xfId="3" applyFont="1" applyFill="1" applyBorder="1" applyAlignment="1">
      <alignment horizontal="center" vertical="center"/>
    </xf>
    <xf numFmtId="2" fontId="19" fillId="10" borderId="19" xfId="3" applyNumberFormat="1" applyFont="1" applyFill="1" applyBorder="1" applyAlignment="1">
      <alignment horizontal="center" vertical="center"/>
    </xf>
    <xf numFmtId="2" fontId="19" fillId="10" borderId="23" xfId="3" applyNumberFormat="1" applyFont="1" applyFill="1" applyBorder="1" applyAlignment="1">
      <alignment horizontal="center" vertical="center"/>
    </xf>
    <xf numFmtId="2" fontId="19" fillId="10" borderId="24" xfId="3" applyNumberFormat="1" applyFont="1" applyFill="1" applyBorder="1" applyAlignment="1">
      <alignment horizontal="center" vertical="center"/>
    </xf>
    <xf numFmtId="3" fontId="19" fillId="10" borderId="19" xfId="3" applyNumberFormat="1" applyFont="1" applyFill="1" applyBorder="1" applyAlignment="1">
      <alignment horizontal="center" vertical="center"/>
    </xf>
    <xf numFmtId="3" fontId="19" fillId="10" borderId="23" xfId="3" applyNumberFormat="1" applyFont="1" applyFill="1" applyBorder="1" applyAlignment="1">
      <alignment horizontal="center" vertical="center"/>
    </xf>
    <xf numFmtId="3" fontId="19" fillId="10" borderId="24" xfId="3" applyNumberFormat="1" applyFont="1" applyFill="1" applyBorder="1" applyAlignment="1">
      <alignment horizontal="center" vertical="center"/>
    </xf>
    <xf numFmtId="0" fontId="19" fillId="10" borderId="20" xfId="3" applyFont="1" applyFill="1" applyBorder="1" applyAlignment="1">
      <alignment horizontal="center" vertical="center" textRotation="90"/>
    </xf>
    <xf numFmtId="0" fontId="19" fillId="10" borderId="22" xfId="3" applyFont="1" applyFill="1" applyBorder="1" applyAlignment="1">
      <alignment horizontal="center" vertical="center" textRotation="90"/>
    </xf>
    <xf numFmtId="0" fontId="19" fillId="10" borderId="21" xfId="3" applyFont="1" applyFill="1" applyBorder="1" applyAlignment="1">
      <alignment horizontal="center" vertical="center" textRotation="90"/>
    </xf>
    <xf numFmtId="0" fontId="0" fillId="10" borderId="0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24" fillId="10" borderId="0" xfId="3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0" fillId="10" borderId="9" xfId="3" applyFont="1" applyFill="1" applyBorder="1" applyAlignment="1">
      <alignment horizontal="center" vertical="center"/>
    </xf>
    <xf numFmtId="0" fontId="20" fillId="10" borderId="6" xfId="3" applyFont="1" applyFill="1" applyBorder="1" applyAlignment="1">
      <alignment horizontal="center" vertical="center"/>
    </xf>
    <xf numFmtId="0" fontId="20" fillId="10" borderId="7" xfId="3" applyFont="1" applyFill="1" applyBorder="1" applyAlignment="1">
      <alignment horizontal="center" vertical="center"/>
    </xf>
    <xf numFmtId="0" fontId="0" fillId="10" borderId="0" xfId="0" quotePrefix="1" applyFill="1" applyBorder="1" applyAlignment="1">
      <alignment horizontal="left" vertical="center"/>
    </xf>
    <xf numFmtId="17" fontId="0" fillId="10" borderId="0" xfId="0" quotePrefix="1" applyNumberFormat="1" applyFill="1" applyBorder="1" applyAlignment="1">
      <alignment horizontal="left" vertical="center"/>
    </xf>
    <xf numFmtId="17" fontId="0" fillId="10" borderId="0" xfId="0" applyNumberFormat="1" applyFill="1" applyBorder="1" applyAlignment="1">
      <alignment horizontal="left" vertical="center"/>
    </xf>
    <xf numFmtId="17" fontId="0" fillId="10" borderId="4" xfId="0" applyNumberFormat="1" applyFill="1" applyBorder="1" applyAlignment="1">
      <alignment horizontal="left" vertical="center"/>
    </xf>
    <xf numFmtId="0" fontId="24" fillId="10" borderId="27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8" xfId="3" applyFont="1" applyFill="1" applyBorder="1" applyAlignment="1">
      <alignment horizontal="center" vertical="center"/>
    </xf>
    <xf numFmtId="0" fontId="24" fillId="10" borderId="31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32" xfId="3" applyFont="1" applyFill="1" applyBorder="1" applyAlignment="1">
      <alignment horizontal="center" vertical="center"/>
    </xf>
    <xf numFmtId="0" fontId="50" fillId="16" borderId="19" xfId="3" applyFont="1" applyFill="1" applyBorder="1" applyAlignment="1" applyProtection="1">
      <alignment horizontal="left" vertical="center"/>
      <protection locked="0"/>
    </xf>
    <xf numFmtId="0" fontId="50" fillId="16" borderId="23" xfId="3" applyFont="1" applyFill="1" applyBorder="1" applyAlignment="1" applyProtection="1">
      <alignment horizontal="left" vertical="center"/>
      <protection locked="0"/>
    </xf>
    <xf numFmtId="0" fontId="50" fillId="16" borderId="24" xfId="3" applyFont="1" applyFill="1" applyBorder="1" applyAlignment="1" applyProtection="1">
      <alignment horizontal="left" vertical="center"/>
      <protection locked="0"/>
    </xf>
    <xf numFmtId="0" fontId="5" fillId="10" borderId="2" xfId="3" applyFont="1" applyFill="1" applyBorder="1" applyAlignment="1">
      <alignment horizontal="left" vertical="center"/>
    </xf>
    <xf numFmtId="0" fontId="25" fillId="12" borderId="0" xfId="3" applyFont="1" applyFill="1" applyBorder="1" applyAlignment="1" applyProtection="1">
      <alignment horizontal="left" vertical="center"/>
      <protection locked="0"/>
    </xf>
    <xf numFmtId="0" fontId="25" fillId="11" borderId="19" xfId="3" applyFont="1" applyFill="1" applyBorder="1" applyAlignment="1">
      <alignment horizontal="center" vertical="center"/>
    </xf>
    <xf numFmtId="0" fontId="25" fillId="11" borderId="23" xfId="3" applyFont="1" applyFill="1" applyBorder="1" applyAlignment="1">
      <alignment horizontal="center" vertical="center"/>
    </xf>
    <xf numFmtId="0" fontId="25" fillId="11" borderId="24" xfId="3" applyFont="1" applyFill="1" applyBorder="1" applyAlignment="1">
      <alignment horizontal="center" vertical="center"/>
    </xf>
    <xf numFmtId="0" fontId="1" fillId="13" borderId="19" xfId="3" applyFont="1" applyFill="1" applyBorder="1" applyAlignment="1">
      <alignment horizontal="center" vertical="center"/>
    </xf>
    <xf numFmtId="0" fontId="1" fillId="13" borderId="23" xfId="3" applyFont="1" applyFill="1" applyBorder="1" applyAlignment="1">
      <alignment horizontal="center" vertical="center"/>
    </xf>
    <xf numFmtId="0" fontId="1" fillId="13" borderId="24" xfId="3" applyFont="1" applyFill="1" applyBorder="1" applyAlignment="1">
      <alignment horizontal="center" vertical="center"/>
    </xf>
    <xf numFmtId="0" fontId="24" fillId="10" borderId="19" xfId="1" applyFont="1" applyFill="1" applyBorder="1" applyAlignment="1">
      <alignment horizontal="left" vertical="center"/>
    </xf>
    <xf numFmtId="0" fontId="24" fillId="10" borderId="23" xfId="1" applyFont="1" applyFill="1" applyBorder="1" applyAlignment="1">
      <alignment horizontal="left" vertical="center"/>
    </xf>
    <xf numFmtId="0" fontId="24" fillId="10" borderId="24" xfId="1" applyFont="1" applyFill="1" applyBorder="1" applyAlignment="1">
      <alignment horizontal="left" vertical="center"/>
    </xf>
    <xf numFmtId="0" fontId="24" fillId="10" borderId="19" xfId="1" applyFont="1" applyFill="1" applyBorder="1" applyAlignment="1">
      <alignment horizontal="center" vertical="center" wrapText="1"/>
    </xf>
    <xf numFmtId="0" fontId="24" fillId="10" borderId="24" xfId="1" applyFont="1" applyFill="1" applyBorder="1" applyAlignment="1">
      <alignment horizontal="center" vertical="center" wrapText="1"/>
    </xf>
    <xf numFmtId="0" fontId="19" fillId="16" borderId="19" xfId="3" applyFont="1" applyFill="1" applyBorder="1" applyAlignment="1" applyProtection="1">
      <alignment horizontal="center" vertical="center"/>
      <protection locked="0"/>
    </xf>
    <xf numFmtId="0" fontId="19" fillId="16" borderId="23" xfId="3" applyFont="1" applyFill="1" applyBorder="1" applyAlignment="1" applyProtection="1">
      <alignment horizontal="center" vertical="center"/>
      <protection locked="0"/>
    </xf>
    <xf numFmtId="0" fontId="19" fillId="16" borderId="24" xfId="3" applyFont="1" applyFill="1" applyBorder="1" applyAlignment="1" applyProtection="1">
      <alignment horizontal="center" vertical="center"/>
      <protection locked="0"/>
    </xf>
    <xf numFmtId="4" fontId="19" fillId="10" borderId="19" xfId="3" applyNumberFormat="1" applyFont="1" applyFill="1" applyBorder="1" applyAlignment="1">
      <alignment horizontal="center" vertical="center"/>
    </xf>
    <xf numFmtId="4" fontId="19" fillId="10" borderId="23" xfId="3" applyNumberFormat="1" applyFont="1" applyFill="1" applyBorder="1" applyAlignment="1">
      <alignment horizontal="center" vertical="center"/>
    </xf>
    <xf numFmtId="4" fontId="19" fillId="10" borderId="24" xfId="3" applyNumberFormat="1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center" vertical="center" textRotation="90"/>
    </xf>
    <xf numFmtId="0" fontId="52" fillId="16" borderId="0" xfId="3" applyFont="1" applyFill="1" applyBorder="1" applyAlignment="1" applyProtection="1">
      <alignment horizontal="left" vertical="center" wrapText="1"/>
      <protection locked="0"/>
    </xf>
    <xf numFmtId="0" fontId="51" fillId="16" borderId="0" xfId="3" applyFont="1" applyFill="1" applyBorder="1" applyAlignment="1" applyProtection="1">
      <alignment horizontal="center" vertical="center" wrapText="1"/>
      <protection locked="0"/>
    </xf>
    <xf numFmtId="0" fontId="34" fillId="10" borderId="0" xfId="3" applyFont="1" applyFill="1" applyBorder="1" applyAlignment="1">
      <alignment horizontal="center" vertical="center"/>
    </xf>
    <xf numFmtId="3" fontId="34" fillId="10" borderId="0" xfId="3" applyNumberFormat="1" applyFont="1" applyFill="1" applyBorder="1" applyAlignment="1">
      <alignment horizontal="center" vertical="center"/>
    </xf>
    <xf numFmtId="4" fontId="34" fillId="10" borderId="0" xfId="3" applyNumberFormat="1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left" vertical="center"/>
    </xf>
    <xf numFmtId="2" fontId="46" fillId="14" borderId="19" xfId="1" applyNumberFormat="1" applyFont="1" applyFill="1" applyBorder="1" applyAlignment="1">
      <alignment horizontal="center" vertical="center"/>
    </xf>
    <xf numFmtId="2" fontId="46" fillId="14" borderId="23" xfId="1" applyNumberFormat="1" applyFont="1" applyFill="1" applyBorder="1" applyAlignment="1">
      <alignment horizontal="center" vertical="center"/>
    </xf>
    <xf numFmtId="2" fontId="46" fillId="14" borderId="24" xfId="1" applyNumberFormat="1" applyFont="1" applyFill="1" applyBorder="1" applyAlignment="1">
      <alignment horizontal="center" vertical="center"/>
    </xf>
    <xf numFmtId="0" fontId="46" fillId="14" borderId="19" xfId="1" applyFont="1" applyFill="1" applyBorder="1" applyAlignment="1">
      <alignment horizontal="center" vertical="center"/>
    </xf>
    <xf numFmtId="0" fontId="46" fillId="14" borderId="23" xfId="1" applyFont="1" applyFill="1" applyBorder="1" applyAlignment="1">
      <alignment horizontal="center" vertical="center"/>
    </xf>
    <xf numFmtId="0" fontId="46" fillId="14" borderId="24" xfId="1" applyFont="1" applyFill="1" applyBorder="1" applyAlignment="1">
      <alignment horizontal="center" vertical="center"/>
    </xf>
    <xf numFmtId="2" fontId="34" fillId="10" borderId="19" xfId="1" applyNumberFormat="1" applyFont="1" applyFill="1" applyBorder="1" applyAlignment="1">
      <alignment horizontal="center" vertical="center"/>
    </xf>
    <xf numFmtId="2" fontId="34" fillId="10" borderId="23" xfId="1" applyNumberFormat="1" applyFont="1" applyFill="1" applyBorder="1" applyAlignment="1">
      <alignment horizontal="center" vertical="center"/>
    </xf>
    <xf numFmtId="2" fontId="34" fillId="10" borderId="24" xfId="1" applyNumberFormat="1" applyFont="1" applyFill="1" applyBorder="1" applyAlignment="1">
      <alignment horizontal="center" vertical="center"/>
    </xf>
    <xf numFmtId="2" fontId="39" fillId="10" borderId="19" xfId="1" applyNumberFormat="1" applyFont="1" applyFill="1" applyBorder="1" applyAlignment="1">
      <alignment horizontal="center" vertical="center"/>
    </xf>
    <xf numFmtId="2" fontId="39" fillId="10" borderId="23" xfId="1" applyNumberFormat="1" applyFont="1" applyFill="1" applyBorder="1" applyAlignment="1">
      <alignment horizontal="center" vertical="center"/>
    </xf>
    <xf numFmtId="2" fontId="39" fillId="10" borderId="24" xfId="1" applyNumberFormat="1" applyFont="1" applyFill="1" applyBorder="1" applyAlignment="1">
      <alignment horizontal="center" vertical="center"/>
    </xf>
    <xf numFmtId="0" fontId="39" fillId="10" borderId="0" xfId="3" applyFont="1" applyFill="1" applyBorder="1" applyAlignment="1">
      <alignment horizontal="center" vertical="center"/>
    </xf>
    <xf numFmtId="0" fontId="50" fillId="16" borderId="0" xfId="3" applyFont="1" applyFill="1" applyBorder="1" applyAlignment="1" applyProtection="1">
      <alignment horizontal="center" vertical="top" wrapText="1"/>
      <protection locked="0"/>
    </xf>
    <xf numFmtId="0" fontId="50" fillId="16" borderId="0" xfId="3" applyFont="1" applyFill="1" applyBorder="1" applyAlignment="1" applyProtection="1">
      <alignment horizontal="left" vertical="center"/>
      <protection locked="0"/>
    </xf>
    <xf numFmtId="0" fontId="42" fillId="10" borderId="5" xfId="0" applyFont="1" applyFill="1" applyBorder="1" applyAlignment="1" applyProtection="1">
      <alignment horizontal="center" vertical="center"/>
      <protection locked="0"/>
    </xf>
    <xf numFmtId="0" fontId="42" fillId="10" borderId="0" xfId="0" applyFont="1" applyFill="1" applyBorder="1" applyAlignment="1" applyProtection="1">
      <alignment horizontal="center" vertical="center"/>
      <protection locked="0"/>
    </xf>
    <xf numFmtId="0" fontId="42" fillId="10" borderId="4" xfId="0" applyFont="1" applyFill="1" applyBorder="1" applyAlignment="1" applyProtection="1">
      <alignment horizontal="center" vertical="center"/>
      <protection locked="0"/>
    </xf>
    <xf numFmtId="0" fontId="42" fillId="10" borderId="9" xfId="0" applyFont="1" applyFill="1" applyBorder="1" applyAlignment="1" applyProtection="1">
      <alignment horizontal="center" vertical="center"/>
      <protection locked="0"/>
    </xf>
    <xf numFmtId="0" fontId="42" fillId="10" borderId="6" xfId="0" applyFont="1" applyFill="1" applyBorder="1" applyAlignment="1" applyProtection="1">
      <alignment horizontal="center" vertical="center"/>
      <protection locked="0"/>
    </xf>
    <xf numFmtId="0" fontId="42" fillId="10" borderId="7" xfId="0" applyFont="1" applyFill="1" applyBorder="1" applyAlignment="1" applyProtection="1">
      <alignment horizontal="center" vertical="center"/>
      <protection locked="0"/>
    </xf>
    <xf numFmtId="0" fontId="35" fillId="10" borderId="9" xfId="3" applyFont="1" applyFill="1" applyBorder="1" applyAlignment="1">
      <alignment horizontal="center" vertical="center"/>
    </xf>
    <xf numFmtId="0" fontId="35" fillId="10" borderId="6" xfId="3" applyFont="1" applyFill="1" applyBorder="1" applyAlignment="1">
      <alignment horizontal="center" vertical="center"/>
    </xf>
    <xf numFmtId="0" fontId="35" fillId="10" borderId="7" xfId="3" applyFont="1" applyFill="1" applyBorder="1" applyAlignment="1">
      <alignment horizontal="center" vertical="center"/>
    </xf>
    <xf numFmtId="0" fontId="31" fillId="10" borderId="0" xfId="0" applyFont="1" applyFill="1" applyBorder="1" applyAlignment="1" applyProtection="1">
      <alignment horizontal="left" vertical="center"/>
      <protection locked="0"/>
    </xf>
    <xf numFmtId="0" fontId="31" fillId="10" borderId="4" xfId="0" applyFont="1" applyFill="1" applyBorder="1" applyAlignment="1" applyProtection="1">
      <alignment horizontal="left" vertical="center"/>
      <protection locked="0"/>
    </xf>
    <xf numFmtId="0" fontId="31" fillId="10" borderId="0" xfId="0" quotePrefix="1" applyFont="1" applyFill="1" applyBorder="1" applyAlignment="1" applyProtection="1">
      <alignment horizontal="left" vertical="center"/>
      <protection locked="0"/>
    </xf>
    <xf numFmtId="17" fontId="31" fillId="10" borderId="0" xfId="0" quotePrefix="1" applyNumberFormat="1" applyFont="1" applyFill="1" applyBorder="1" applyAlignment="1" applyProtection="1">
      <alignment horizontal="left" vertical="center"/>
      <protection locked="0"/>
    </xf>
    <xf numFmtId="17" fontId="31" fillId="10" borderId="0" xfId="0" applyNumberFormat="1" applyFont="1" applyFill="1" applyBorder="1" applyAlignment="1" applyProtection="1">
      <alignment horizontal="left" vertical="center"/>
      <protection locked="0"/>
    </xf>
    <xf numFmtId="17" fontId="31" fillId="10" borderId="4" xfId="0" applyNumberFormat="1" applyFont="1" applyFill="1" applyBorder="1" applyAlignment="1" applyProtection="1">
      <alignment horizontal="left" vertical="center"/>
      <protection locked="0"/>
    </xf>
    <xf numFmtId="0" fontId="48" fillId="12" borderId="19" xfId="1" applyFont="1" applyFill="1" applyBorder="1" applyAlignment="1" applyProtection="1">
      <alignment horizontal="center" vertical="center"/>
      <protection locked="0"/>
    </xf>
    <xf numFmtId="0" fontId="48" fillId="12" borderId="23" xfId="1" applyFont="1" applyFill="1" applyBorder="1" applyAlignment="1" applyProtection="1">
      <alignment horizontal="center" vertical="center"/>
      <protection locked="0"/>
    </xf>
    <xf numFmtId="0" fontId="48" fillId="12" borderId="24" xfId="1" applyFont="1" applyFill="1" applyBorder="1" applyAlignment="1" applyProtection="1">
      <alignment horizontal="center" vertical="center"/>
      <protection locked="0"/>
    </xf>
    <xf numFmtId="0" fontId="48" fillId="12" borderId="0" xfId="3" applyFont="1" applyFill="1" applyBorder="1" applyAlignment="1" applyProtection="1">
      <alignment horizontal="center" vertical="center"/>
      <protection locked="0"/>
    </xf>
    <xf numFmtId="0" fontId="36" fillId="10" borderId="5" xfId="0" applyFont="1" applyFill="1" applyBorder="1" applyAlignment="1" applyProtection="1">
      <alignment horizontal="left" vertical="center"/>
      <protection locked="0"/>
    </xf>
    <xf numFmtId="0" fontId="36" fillId="10" borderId="0" xfId="0" applyFont="1" applyFill="1" applyBorder="1" applyAlignment="1" applyProtection="1">
      <alignment horizontal="left" vertical="center"/>
      <protection locked="0"/>
    </xf>
    <xf numFmtId="0" fontId="36" fillId="10" borderId="8" xfId="0" applyFont="1" applyFill="1" applyBorder="1" applyAlignment="1" applyProtection="1">
      <alignment horizontal="left" vertical="center"/>
      <protection locked="0"/>
    </xf>
    <xf numFmtId="0" fontId="36" fillId="10" borderId="2" xfId="0" applyFont="1" applyFill="1" applyBorder="1" applyAlignment="1" applyProtection="1">
      <alignment horizontal="left" vertical="center"/>
      <protection locked="0"/>
    </xf>
    <xf numFmtId="2" fontId="19" fillId="0" borderId="19" xfId="1" applyNumberFormat="1" applyFont="1" applyBorder="1" applyAlignment="1">
      <alignment horizontal="center" vertical="center"/>
    </xf>
    <xf numFmtId="2" fontId="19" fillId="0" borderId="23" xfId="1" applyNumberFormat="1" applyFont="1" applyBorder="1" applyAlignment="1">
      <alignment horizontal="center" vertical="center"/>
    </xf>
    <xf numFmtId="2" fontId="19" fillId="0" borderId="24" xfId="1" applyNumberFormat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8" borderId="19" xfId="1" applyFont="1" applyFill="1" applyBorder="1" applyAlignment="1">
      <alignment horizontal="center" vertical="center"/>
    </xf>
    <xf numFmtId="0" fontId="19" fillId="8" borderId="23" xfId="1" applyFont="1" applyFill="1" applyBorder="1" applyAlignment="1">
      <alignment horizontal="center" vertical="center"/>
    </xf>
    <xf numFmtId="0" fontId="19" fillId="8" borderId="24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12" borderId="19" xfId="1" applyFont="1" applyFill="1" applyBorder="1" applyAlignment="1">
      <alignment horizontal="center" vertical="center"/>
    </xf>
    <xf numFmtId="0" fontId="1" fillId="12" borderId="23" xfId="1" applyFont="1" applyFill="1" applyBorder="1" applyAlignment="1">
      <alignment horizontal="center" vertical="center"/>
    </xf>
    <xf numFmtId="0" fontId="1" fillId="12" borderId="24" xfId="1" applyFont="1" applyFill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24" xfId="1" applyNumberFormat="1" applyFont="1" applyBorder="1" applyAlignment="1">
      <alignment horizontal="center" vertical="center"/>
    </xf>
    <xf numFmtId="0" fontId="1" fillId="9" borderId="19" xfId="1" applyFont="1" applyFill="1" applyBorder="1" applyAlignment="1">
      <alignment horizontal="center" vertical="center"/>
    </xf>
    <xf numFmtId="0" fontId="1" fillId="9" borderId="23" xfId="1" applyFont="1" applyFill="1" applyBorder="1" applyAlignment="1">
      <alignment horizontal="center" vertical="center"/>
    </xf>
    <xf numFmtId="0" fontId="1" fillId="9" borderId="24" xfId="1" applyFont="1" applyFill="1" applyBorder="1" applyAlignment="1">
      <alignment horizontal="center" vertical="center"/>
    </xf>
    <xf numFmtId="0" fontId="13" fillId="0" borderId="21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textRotation="90"/>
    </xf>
    <xf numFmtId="0" fontId="19" fillId="0" borderId="22" xfId="1" applyFont="1" applyBorder="1" applyAlignment="1">
      <alignment horizontal="center" vertical="center" textRotation="90"/>
    </xf>
    <xf numFmtId="0" fontId="19" fillId="0" borderId="21" xfId="1" applyFont="1" applyBorder="1" applyAlignment="1">
      <alignment horizontal="center" vertical="center" textRotation="90"/>
    </xf>
    <xf numFmtId="0" fontId="1" fillId="0" borderId="1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9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1" fillId="0" borderId="24" xfId="1" applyFont="1" applyBorder="1" applyAlignment="1">
      <alignment horizontal="left" vertical="center"/>
    </xf>
    <xf numFmtId="0" fontId="1" fillId="0" borderId="23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/>
    </xf>
    <xf numFmtId="0" fontId="1" fillId="8" borderId="19" xfId="1" applyFont="1" applyFill="1" applyBorder="1" applyAlignment="1">
      <alignment horizontal="center"/>
    </xf>
    <xf numFmtId="0" fontId="1" fillId="8" borderId="23" xfId="1" applyFont="1" applyFill="1" applyBorder="1" applyAlignment="1">
      <alignment horizontal="center"/>
    </xf>
    <xf numFmtId="0" fontId="1" fillId="8" borderId="24" xfId="1" applyFont="1" applyFill="1" applyBorder="1" applyAlignment="1">
      <alignment horizontal="center"/>
    </xf>
    <xf numFmtId="2" fontId="1" fillId="0" borderId="19" xfId="1" applyNumberFormat="1" applyFont="1" applyBorder="1" applyAlignment="1">
      <alignment horizontal="center"/>
    </xf>
    <xf numFmtId="2" fontId="1" fillId="0" borderId="23" xfId="1" applyNumberFormat="1" applyFont="1" applyBorder="1" applyAlignment="1">
      <alignment horizontal="center"/>
    </xf>
    <xf numFmtId="2" fontId="1" fillId="0" borderId="24" xfId="1" applyNumberFormat="1" applyFont="1" applyBorder="1" applyAlignment="1">
      <alignment horizontal="center"/>
    </xf>
    <xf numFmtId="3" fontId="1" fillId="0" borderId="19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20" fillId="10" borderId="9" xfId="1" applyFont="1" applyFill="1" applyBorder="1" applyAlignment="1">
      <alignment horizontal="center" vertical="center"/>
    </xf>
    <xf numFmtId="0" fontId="20" fillId="10" borderId="6" xfId="1" applyFont="1" applyFill="1" applyBorder="1" applyAlignment="1">
      <alignment horizontal="center" vertical="center"/>
    </xf>
    <xf numFmtId="0" fontId="20" fillId="10" borderId="7" xfId="1" applyFont="1" applyFill="1" applyBorder="1" applyAlignment="1">
      <alignment horizontal="center" vertical="center"/>
    </xf>
    <xf numFmtId="0" fontId="24" fillId="10" borderId="31" xfId="1" applyFont="1" applyFill="1" applyBorder="1" applyAlignment="1">
      <alignment horizontal="center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32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 textRotation="90"/>
    </xf>
    <xf numFmtId="0" fontId="19" fillId="10" borderId="22" xfId="1" applyFont="1" applyFill="1" applyBorder="1" applyAlignment="1">
      <alignment horizontal="center" vertical="center" textRotation="90"/>
    </xf>
    <xf numFmtId="0" fontId="19" fillId="10" borderId="21" xfId="1" applyFont="1" applyFill="1" applyBorder="1" applyAlignment="1">
      <alignment horizontal="center" vertical="center" textRotation="90"/>
    </xf>
    <xf numFmtId="3" fontId="19" fillId="10" borderId="19" xfId="1" applyNumberFormat="1" applyFont="1" applyFill="1" applyBorder="1" applyAlignment="1">
      <alignment horizontal="center" vertical="center"/>
    </xf>
    <xf numFmtId="3" fontId="19" fillId="10" borderId="23" xfId="1" applyNumberFormat="1" applyFont="1" applyFill="1" applyBorder="1" applyAlignment="1">
      <alignment horizontal="center" vertical="center"/>
    </xf>
    <xf numFmtId="3" fontId="19" fillId="10" borderId="24" xfId="1" applyNumberFormat="1" applyFont="1" applyFill="1" applyBorder="1" applyAlignment="1">
      <alignment horizontal="center" vertical="center"/>
    </xf>
    <xf numFmtId="2" fontId="19" fillId="10" borderId="19" xfId="1" applyNumberFormat="1" applyFont="1" applyFill="1" applyBorder="1" applyAlignment="1">
      <alignment horizontal="center" vertical="center"/>
    </xf>
    <xf numFmtId="2" fontId="19" fillId="10" borderId="23" xfId="1" applyNumberFormat="1" applyFont="1" applyFill="1" applyBorder="1" applyAlignment="1">
      <alignment horizontal="center" vertical="center"/>
    </xf>
    <xf numFmtId="2" fontId="19" fillId="10" borderId="24" xfId="1" applyNumberFormat="1" applyFont="1" applyFill="1" applyBorder="1" applyAlignment="1">
      <alignment horizontal="center" vertical="center"/>
    </xf>
    <xf numFmtId="0" fontId="1" fillId="10" borderId="19" xfId="1" applyFont="1" applyFill="1" applyBorder="1" applyAlignment="1">
      <alignment horizontal="center" vertical="center"/>
    </xf>
    <xf numFmtId="0" fontId="1" fillId="10" borderId="23" xfId="1" applyFont="1" applyFill="1" applyBorder="1" applyAlignment="1">
      <alignment horizontal="center" vertical="center"/>
    </xf>
    <xf numFmtId="0" fontId="1" fillId="10" borderId="24" xfId="1" applyFont="1" applyFill="1" applyBorder="1" applyAlignment="1">
      <alignment horizontal="center" vertical="center"/>
    </xf>
    <xf numFmtId="0" fontId="4" fillId="10" borderId="0" xfId="3" applyFont="1" applyFill="1" applyBorder="1" applyAlignment="1" applyProtection="1">
      <alignment vertical="center" wrapText="1"/>
      <protection locked="0"/>
    </xf>
  </cellXfs>
  <cellStyles count="7">
    <cellStyle name="Normal" xfId="0" builtinId="0"/>
    <cellStyle name="Normal 2" xfId="1"/>
    <cellStyle name="Normal 2 2" xfId="3"/>
    <cellStyle name="Normal 2 3" xfId="4"/>
    <cellStyle name="Normal 2 4" xfId="5"/>
    <cellStyle name="Normal 2 5" xfId="6"/>
    <cellStyle name="Normal 3" xfId="2"/>
  </cellStyles>
  <dxfs count="0"/>
  <tableStyles count="0" defaultTableStyle="TableStyleMedium9" defaultPivotStyle="PivotStyleLight16"/>
  <colors>
    <mruColors>
      <color rgb="FF66FFCC"/>
      <color rgb="FF66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81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381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0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60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106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829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42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0299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1658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2777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287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3487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409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470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009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2609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228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38282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44378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5057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75657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6257150" y="4200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6885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7504925" y="4200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8105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787146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79324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9933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2777174" y="5629275"/>
          <a:ext cx="152400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0</xdr:colOff>
      <xdr:row>30</xdr:row>
      <xdr:rowOff>114300</xdr:rowOff>
    </xdr:from>
    <xdr:to>
      <xdr:col>126</xdr:col>
      <xdr:colOff>0</xdr:colOff>
      <xdr:row>33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22777174" y="6400800"/>
          <a:ext cx="182217" cy="466725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xmlns="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76238100" y="5514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ShapeType="1"/>
        </xdr:cNvSpPr>
      </xdr:nvSpPr>
      <xdr:spPr bwMode="auto">
        <a:xfrm flipV="1">
          <a:off x="76228575" y="6305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 flipV="1">
          <a:off x="76238100" y="4733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72113775" y="4743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12</xdr:col>
      <xdr:colOff>0</xdr:colOff>
      <xdr:row>18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4593" cy="295275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xmlns="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xmlns="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xmlns="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23</xdr:row>
      <xdr:rowOff>28575</xdr:rowOff>
    </xdr:from>
    <xdr:to>
      <xdr:col>19</xdr:col>
      <xdr:colOff>0</xdr:colOff>
      <xdr:row>25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79913" y="4981575"/>
          <a:ext cx="182217" cy="3619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ShapeType="1"/>
        </xdr:cNvSpPr>
      </xdr:nvSpPr>
      <xdr:spPr bwMode="auto">
        <a:xfrm flipV="1">
          <a:off x="110109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110109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ShapeType="1"/>
        </xdr:cNvSpPr>
      </xdr:nvSpPr>
      <xdr:spPr bwMode="auto">
        <a:xfrm flipV="1">
          <a:off x="110109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ShapeType="1"/>
        </xdr:cNvSpPr>
      </xdr:nvSpPr>
      <xdr:spPr bwMode="auto">
        <a:xfrm flipH="1">
          <a:off x="68865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60" name="Picture 20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37185600" y="9591675"/>
          <a:ext cx="62388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61" name="Rectangle 6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37299900" y="10410825"/>
          <a:ext cx="60293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132</xdr:col>
      <xdr:colOff>0</xdr:colOff>
      <xdr:row>36</xdr:row>
      <xdr:rowOff>142875</xdr:rowOff>
    </xdr:to>
    <xdr:grpSp>
      <xdr:nvGrpSpPr>
        <xdr:cNvPr id="62" name="Group 6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3419" cy="2571750"/>
          <a:chOff x="288" y="1212"/>
          <a:chExt cx="458" cy="280"/>
        </a:xfrm>
      </xdr:grpSpPr>
      <xdr:grpSp>
        <xdr:nvGrpSpPr>
          <xdr:cNvPr id="63" name="Group 52">
            <a:extLst>
              <a:ext uri="{FF2B5EF4-FFF2-40B4-BE49-F238E27FC236}">
                <a16:creationId xmlns:a16="http://schemas.microsoft.com/office/drawing/2014/main" xmlns="" id="{00000000-0008-0000-0000-00003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7" name="Arc 53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54">
              <a:extLst>
                <a:ext uri="{FF2B5EF4-FFF2-40B4-BE49-F238E27FC236}">
                  <a16:creationId xmlns:a16="http://schemas.microsoft.com/office/drawing/2014/main" xmlns="" id="{00000000-0008-0000-00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" name="Oval 55">
              <a:extLst>
                <a:ext uri="{FF2B5EF4-FFF2-40B4-BE49-F238E27FC236}">
                  <a16:creationId xmlns:a16="http://schemas.microsoft.com/office/drawing/2014/main" xmlns="" id="{00000000-0008-0000-00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43">
            <a:extLst>
              <a:ext uri="{FF2B5EF4-FFF2-40B4-BE49-F238E27FC236}">
                <a16:creationId xmlns:a16="http://schemas.microsoft.com/office/drawing/2014/main" xmlns="" id="{00000000-0008-0000-0000-000040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3" name="Rectangle 44">
              <a:extLst>
                <a:ext uri="{FF2B5EF4-FFF2-40B4-BE49-F238E27FC236}">
                  <a16:creationId xmlns:a16="http://schemas.microsoft.com/office/drawing/2014/main" xmlns="" id="{00000000-0008-0000-00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4" name="Line 45">
              <a:extLst>
                <a:ext uri="{FF2B5EF4-FFF2-40B4-BE49-F238E27FC236}">
                  <a16:creationId xmlns:a16="http://schemas.microsoft.com/office/drawing/2014/main" xmlns="" id="{00000000-0008-0000-0000-00004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5" name="Oval 46">
              <a:extLst>
                <a:ext uri="{FF2B5EF4-FFF2-40B4-BE49-F238E27FC236}">
                  <a16:creationId xmlns:a16="http://schemas.microsoft.com/office/drawing/2014/main" xmlns="" id="{00000000-0008-0000-00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Oval 47">
              <a:extLst>
                <a:ext uri="{FF2B5EF4-FFF2-40B4-BE49-F238E27FC236}">
                  <a16:creationId xmlns:a16="http://schemas.microsoft.com/office/drawing/2014/main" xmlns="" id="{00000000-0008-0000-0000-00004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5" name="Group 48">
            <a:extLst>
              <a:ext uri="{FF2B5EF4-FFF2-40B4-BE49-F238E27FC236}">
                <a16:creationId xmlns:a16="http://schemas.microsoft.com/office/drawing/2014/main" xmlns="" id="{00000000-0008-0000-0000-000041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0" name="Arc 49">
              <a:extLst>
                <a:ext uri="{FF2B5EF4-FFF2-40B4-BE49-F238E27FC236}">
                  <a16:creationId xmlns:a16="http://schemas.microsoft.com/office/drawing/2014/main" xmlns="" id="{00000000-0008-0000-0000-00004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" name="Oval 5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" name="Oval 51">
              <a:extLst>
                <a:ext uri="{FF2B5EF4-FFF2-40B4-BE49-F238E27FC236}">
                  <a16:creationId xmlns:a16="http://schemas.microsoft.com/office/drawing/2014/main" xmlns="" id="{00000000-0008-0000-0000-00004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6" name="Line 56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57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58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9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80" name="Oval 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2324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81" name="Oval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2384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82" name="Oval 4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2446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83" name="Oval 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2506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84" name="Oval 6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2566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85" name="Oval 7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26289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86" name="Oval 8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2688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87" name="Oval 9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274891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88" name="Oval 10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2811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89" name="Oval 1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287369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90" name="Oval 1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2933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91" name="Oval 13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2994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92" name="Oval 14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3055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93" name="Oval 1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3116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39</xdr:col>
      <xdr:colOff>0</xdr:colOff>
      <xdr:row>18</xdr:row>
      <xdr:rowOff>152400</xdr:rowOff>
    </xdr:to>
    <xdr:grpSp>
      <xdr:nvGrpSpPr>
        <xdr:cNvPr id="94" name="Group 6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4592" cy="295275"/>
          <a:chOff x="411" y="574"/>
          <a:chExt cx="22" cy="31"/>
        </a:xfrm>
      </xdr:grpSpPr>
      <xdr:sp macro="" textlink="">
        <xdr:nvSpPr>
          <xdr:cNvPr id="95" name="Arc 62">
            <a:extLst>
              <a:ext uri="{FF2B5EF4-FFF2-40B4-BE49-F238E27FC236}">
                <a16:creationId xmlns:a16="http://schemas.microsoft.com/office/drawing/2014/main" xmlns="" id="{00000000-0008-0000-0000-00005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Oval 63">
            <a:extLst>
              <a:ext uri="{FF2B5EF4-FFF2-40B4-BE49-F238E27FC236}">
                <a16:creationId xmlns:a16="http://schemas.microsoft.com/office/drawing/2014/main" xmlns="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Oval 64">
            <a:extLst>
              <a:ext uri="{FF2B5EF4-FFF2-40B4-BE49-F238E27FC236}">
                <a16:creationId xmlns:a16="http://schemas.microsoft.com/office/drawing/2014/main" xmlns="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98" name="Group 66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GrpSpPr>
          <a:grpSpLocks/>
        </xdr:cNvGrpSpPr>
      </xdr:nvGrpSpPr>
      <xdr:grpSpPr bwMode="auto">
        <a:xfrm>
          <a:off x="8199783" y="4238625"/>
          <a:ext cx="142875" cy="457200"/>
          <a:chOff x="409" y="510"/>
          <a:chExt cx="17" cy="42"/>
        </a:xfrm>
      </xdr:grpSpPr>
      <xdr:sp macro="" textlink="">
        <xdr:nvSpPr>
          <xdr:cNvPr id="99" name="Rectangle 67">
            <a:extLst>
              <a:ext uri="{FF2B5EF4-FFF2-40B4-BE49-F238E27FC236}">
                <a16:creationId xmlns:a16="http://schemas.microsoft.com/office/drawing/2014/main" xmlns="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Line 68">
            <a:extLst>
              <a:ext uri="{FF2B5EF4-FFF2-40B4-BE49-F238E27FC236}">
                <a16:creationId xmlns:a16="http://schemas.microsoft.com/office/drawing/2014/main" xmlns="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Oval 69">
            <a:extLst>
              <a:ext uri="{FF2B5EF4-FFF2-40B4-BE49-F238E27FC236}">
                <a16:creationId xmlns:a16="http://schemas.microsoft.com/office/drawing/2014/main" xmlns="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Oval 70">
            <a:extLst>
              <a:ext uri="{FF2B5EF4-FFF2-40B4-BE49-F238E27FC236}">
                <a16:creationId xmlns:a16="http://schemas.microsoft.com/office/drawing/2014/main" xmlns="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23</xdr:row>
      <xdr:rowOff>28575</xdr:rowOff>
    </xdr:from>
    <xdr:to>
      <xdr:col>46</xdr:col>
      <xdr:colOff>0</xdr:colOff>
      <xdr:row>25</xdr:row>
      <xdr:rowOff>9525</xdr:rowOff>
    </xdr:to>
    <xdr:grpSp>
      <xdr:nvGrpSpPr>
        <xdr:cNvPr id="103" name="Group 7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GrpSpPr>
          <a:grpSpLocks/>
        </xdr:cNvGrpSpPr>
      </xdr:nvGrpSpPr>
      <xdr:grpSpPr bwMode="auto">
        <a:xfrm>
          <a:off x="8199783" y="4981575"/>
          <a:ext cx="182217" cy="361950"/>
          <a:chOff x="411" y="574"/>
          <a:chExt cx="22" cy="31"/>
        </a:xfrm>
      </xdr:grpSpPr>
      <xdr:sp macro="" textlink="">
        <xdr:nvSpPr>
          <xdr:cNvPr id="104" name="Arc 72">
            <a:extLst>
              <a:ext uri="{FF2B5EF4-FFF2-40B4-BE49-F238E27FC236}">
                <a16:creationId xmlns:a16="http://schemas.microsoft.com/office/drawing/2014/main" xmlns="" id="{00000000-0008-0000-0000-000068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Oval 73">
            <a:extLst>
              <a:ext uri="{FF2B5EF4-FFF2-40B4-BE49-F238E27FC236}">
                <a16:creationId xmlns:a16="http://schemas.microsoft.com/office/drawing/2014/main" xmlns="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" name="Oval 74">
            <a:extLst>
              <a:ext uri="{FF2B5EF4-FFF2-40B4-BE49-F238E27FC236}">
                <a16:creationId xmlns:a16="http://schemas.microsoft.com/office/drawing/2014/main" xmlns="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107" name="Line 7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ShapeType="1"/>
        </xdr:cNvSpPr>
      </xdr:nvSpPr>
      <xdr:spPr bwMode="auto">
        <a:xfrm flipV="1">
          <a:off x="274701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108" name="Line 76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274701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109" name="Line 77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ShapeType="1"/>
        </xdr:cNvSpPr>
      </xdr:nvSpPr>
      <xdr:spPr bwMode="auto">
        <a:xfrm flipV="1">
          <a:off x="274701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110" name="Line 78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ShapeType="1"/>
        </xdr:cNvSpPr>
      </xdr:nvSpPr>
      <xdr:spPr bwMode="auto">
        <a:xfrm flipH="1">
          <a:off x="233457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111" name="Oval 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3970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112" name="Oval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4030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113" name="Oval 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0919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114" name="Oval 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415194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115" name="Oval 6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4212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116" name="Oval 7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42748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117" name="Oval 8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43348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118" name="Oval 9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39483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119" name="Oval 10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457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120" name="Oval 1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451961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121" name="Oval 1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4579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122" name="Oval 1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4640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123" name="Oval 14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47015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124" name="Oval 1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47625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66</xdr:col>
      <xdr:colOff>0</xdr:colOff>
      <xdr:row>18</xdr:row>
      <xdr:rowOff>152400</xdr:rowOff>
    </xdr:to>
    <xdr:grpSp>
      <xdr:nvGrpSpPr>
        <xdr:cNvPr id="125" name="Group 6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4593" cy="295275"/>
          <a:chOff x="411" y="574"/>
          <a:chExt cx="22" cy="31"/>
        </a:xfrm>
      </xdr:grpSpPr>
      <xdr:sp macro="" textlink="">
        <xdr:nvSpPr>
          <xdr:cNvPr id="126" name="Arc 62">
            <a:extLst>
              <a:ext uri="{FF2B5EF4-FFF2-40B4-BE49-F238E27FC236}">
                <a16:creationId xmlns:a16="http://schemas.microsoft.com/office/drawing/2014/main" xmlns="" id="{00000000-0008-0000-0000-00007E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Oval 63">
            <a:extLst>
              <a:ext uri="{FF2B5EF4-FFF2-40B4-BE49-F238E27FC236}">
                <a16:creationId xmlns:a16="http://schemas.microsoft.com/office/drawing/2014/main" xmlns="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Oval 64">
            <a:extLst>
              <a:ext uri="{FF2B5EF4-FFF2-40B4-BE49-F238E27FC236}">
                <a16:creationId xmlns:a16="http://schemas.microsoft.com/office/drawing/2014/main" xmlns="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129" name="Group 66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13119652" y="4238625"/>
          <a:ext cx="142875" cy="457200"/>
          <a:chOff x="409" y="510"/>
          <a:chExt cx="17" cy="42"/>
        </a:xfrm>
      </xdr:grpSpPr>
      <xdr:sp macro="" textlink="">
        <xdr:nvSpPr>
          <xdr:cNvPr id="130" name="Rectangle 67">
            <a:extLst>
              <a:ext uri="{FF2B5EF4-FFF2-40B4-BE49-F238E27FC236}">
                <a16:creationId xmlns:a16="http://schemas.microsoft.com/office/drawing/2014/main" xmlns="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68">
            <a:extLst>
              <a:ext uri="{FF2B5EF4-FFF2-40B4-BE49-F238E27FC236}">
                <a16:creationId xmlns:a16="http://schemas.microsoft.com/office/drawing/2014/main" xmlns="" id="{00000000-0008-0000-0000-000083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Oval 69">
            <a:extLst>
              <a:ext uri="{FF2B5EF4-FFF2-40B4-BE49-F238E27FC236}">
                <a16:creationId xmlns:a16="http://schemas.microsoft.com/office/drawing/2014/main" xmlns="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Oval 70">
            <a:extLst>
              <a:ext uri="{FF2B5EF4-FFF2-40B4-BE49-F238E27FC236}">
                <a16:creationId xmlns:a16="http://schemas.microsoft.com/office/drawing/2014/main" xmlns="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23</xdr:row>
      <xdr:rowOff>28575</xdr:rowOff>
    </xdr:from>
    <xdr:to>
      <xdr:col>73</xdr:col>
      <xdr:colOff>0</xdr:colOff>
      <xdr:row>25</xdr:row>
      <xdr:rowOff>9525</xdr:rowOff>
    </xdr:to>
    <xdr:grpSp>
      <xdr:nvGrpSpPr>
        <xdr:cNvPr id="134" name="Group 7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GrpSpPr>
          <a:grpSpLocks/>
        </xdr:cNvGrpSpPr>
      </xdr:nvGrpSpPr>
      <xdr:grpSpPr bwMode="auto">
        <a:xfrm>
          <a:off x="13119652" y="4981575"/>
          <a:ext cx="182218" cy="361950"/>
          <a:chOff x="411" y="574"/>
          <a:chExt cx="22" cy="31"/>
        </a:xfrm>
      </xdr:grpSpPr>
      <xdr:sp macro="" textlink="">
        <xdr:nvSpPr>
          <xdr:cNvPr id="135" name="Arc 72">
            <a:extLst>
              <a:ext uri="{FF2B5EF4-FFF2-40B4-BE49-F238E27FC236}">
                <a16:creationId xmlns:a16="http://schemas.microsoft.com/office/drawing/2014/main" xmlns="" id="{00000000-0008-0000-0000-000087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Oval 73">
            <a:extLst>
              <a:ext uri="{FF2B5EF4-FFF2-40B4-BE49-F238E27FC236}">
                <a16:creationId xmlns:a16="http://schemas.microsoft.com/office/drawing/2014/main" xmlns="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Oval 74">
            <a:extLst>
              <a:ext uri="{FF2B5EF4-FFF2-40B4-BE49-F238E27FC236}">
                <a16:creationId xmlns:a16="http://schemas.microsoft.com/office/drawing/2014/main" xmlns="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138" name="Line 7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ShapeType="1"/>
        </xdr:cNvSpPr>
      </xdr:nvSpPr>
      <xdr:spPr bwMode="auto">
        <a:xfrm flipV="1">
          <a:off x="439293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139" name="Line 7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439293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140" name="Line 7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ShapeType="1"/>
        </xdr:cNvSpPr>
      </xdr:nvSpPr>
      <xdr:spPr bwMode="auto">
        <a:xfrm flipV="1">
          <a:off x="439293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141" name="Line 7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ShapeType="1"/>
        </xdr:cNvSpPr>
      </xdr:nvSpPr>
      <xdr:spPr bwMode="auto">
        <a:xfrm flipH="1">
          <a:off x="398049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505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24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3338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953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553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531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81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09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9829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905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05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124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7242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3338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953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553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15315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781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740092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8001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86106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220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829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xmlns="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xmlns="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xmlns="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xmlns="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xmlns="" id="{00000000-0008-0000-01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xmlns="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xmlns="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134100" y="10467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6124575" y="11258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134100" y="9686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>
          <a:spLocks noChangeShapeType="1"/>
        </xdr:cNvSpPr>
      </xdr:nvSpPr>
      <xdr:spPr bwMode="auto">
        <a:xfrm flipH="1">
          <a:off x="2009775" y="9696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xmlns="" id="{00000000-0008-0000-01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xmlns="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xmlns="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xmlns="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xmlns="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xmlns="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xmlns="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xmlns="" id="{00000000-0008-0000-01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xmlns="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xmlns="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6134100" y="3943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6134100" y="4581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6134100" y="3400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>
          <a:spLocks noChangeShapeType="1"/>
        </xdr:cNvSpPr>
      </xdr:nvSpPr>
      <xdr:spPr bwMode="auto">
        <a:xfrm flipH="1">
          <a:off x="20097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60" name="Group 65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61" name="Picture 202">
            <a:extLst>
              <a:ext uri="{FF2B5EF4-FFF2-40B4-BE49-F238E27FC236}">
                <a16:creationId xmlns:a16="http://schemas.microsoft.com/office/drawing/2014/main" xmlns="" id="{00000000-0008-0000-0100-00003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2" name="Rectangle 67">
            <a:extLst>
              <a:ext uri="{FF2B5EF4-FFF2-40B4-BE49-F238E27FC236}">
                <a16:creationId xmlns:a16="http://schemas.microsoft.com/office/drawing/2014/main" xmlns="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63" name="Rectangle 68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171450" y="3971925"/>
          <a:ext cx="10477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64" name="Group 8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65" name="Group 52">
            <a:extLst>
              <a:ext uri="{FF2B5EF4-FFF2-40B4-BE49-F238E27FC236}">
                <a16:creationId xmlns:a16="http://schemas.microsoft.com/office/drawing/2014/main" xmlns="" id="{00000000-0008-0000-0100-00004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9" name="Arc 53">
              <a:extLst>
                <a:ext uri="{FF2B5EF4-FFF2-40B4-BE49-F238E27FC236}">
                  <a16:creationId xmlns:a16="http://schemas.microsoft.com/office/drawing/2014/main" xmlns="" id="{00000000-0008-0000-0100-00004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" name="Oval 54">
              <a:extLst>
                <a:ext uri="{FF2B5EF4-FFF2-40B4-BE49-F238E27FC236}">
                  <a16:creationId xmlns:a16="http://schemas.microsoft.com/office/drawing/2014/main" xmlns="" id="{00000000-0008-0000-0100-00005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" name="Oval 55">
              <a:extLst>
                <a:ext uri="{FF2B5EF4-FFF2-40B4-BE49-F238E27FC236}">
                  <a16:creationId xmlns:a16="http://schemas.microsoft.com/office/drawing/2014/main" xmlns="" id="{00000000-0008-0000-0100-00005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43">
            <a:extLst>
              <a:ext uri="{FF2B5EF4-FFF2-40B4-BE49-F238E27FC236}">
                <a16:creationId xmlns:a16="http://schemas.microsoft.com/office/drawing/2014/main" xmlns="" id="{00000000-0008-0000-0100-000042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5" name="Rectangle 44">
              <a:extLst>
                <a:ext uri="{FF2B5EF4-FFF2-40B4-BE49-F238E27FC236}">
                  <a16:creationId xmlns:a16="http://schemas.microsoft.com/office/drawing/2014/main" xmlns="" id="{00000000-0008-0000-01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6" name="Line 45">
              <a:extLst>
                <a:ext uri="{FF2B5EF4-FFF2-40B4-BE49-F238E27FC236}">
                  <a16:creationId xmlns:a16="http://schemas.microsoft.com/office/drawing/2014/main" xmlns="" id="{00000000-0008-0000-0100-00004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" name="Oval 46">
              <a:extLst>
                <a:ext uri="{FF2B5EF4-FFF2-40B4-BE49-F238E27FC236}">
                  <a16:creationId xmlns:a16="http://schemas.microsoft.com/office/drawing/2014/main" xmlns="" id="{00000000-0008-0000-0100-00004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47">
              <a:extLst>
                <a:ext uri="{FF2B5EF4-FFF2-40B4-BE49-F238E27FC236}">
                  <a16:creationId xmlns:a16="http://schemas.microsoft.com/office/drawing/2014/main" xmlns="" id="{00000000-0008-0000-01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7" name="Group 48">
            <a:extLst>
              <a:ext uri="{FF2B5EF4-FFF2-40B4-BE49-F238E27FC236}">
                <a16:creationId xmlns:a16="http://schemas.microsoft.com/office/drawing/2014/main" xmlns="" id="{00000000-0008-0000-0100-000043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2" name="Arc 49">
              <a:extLst>
                <a:ext uri="{FF2B5EF4-FFF2-40B4-BE49-F238E27FC236}">
                  <a16:creationId xmlns:a16="http://schemas.microsoft.com/office/drawing/2014/main" xmlns="" id="{00000000-0008-0000-0100-00004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" name="Oval 50">
              <a:extLst>
                <a:ext uri="{FF2B5EF4-FFF2-40B4-BE49-F238E27FC236}">
                  <a16:creationId xmlns:a16="http://schemas.microsoft.com/office/drawing/2014/main" xmlns="" id="{00000000-0008-0000-01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" name="Oval 51">
              <a:extLst>
                <a:ext uri="{FF2B5EF4-FFF2-40B4-BE49-F238E27FC236}">
                  <a16:creationId xmlns:a16="http://schemas.microsoft.com/office/drawing/2014/main" xmlns="" id="{00000000-0008-0000-0100-00004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8" name="Line 56">
            <a:extLst>
              <a:ext uri="{FF2B5EF4-FFF2-40B4-BE49-F238E27FC236}">
                <a16:creationId xmlns:a16="http://schemas.microsoft.com/office/drawing/2014/main" xmlns="" id="{00000000-0008-0000-01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7">
            <a:extLst>
              <a:ext uri="{FF2B5EF4-FFF2-40B4-BE49-F238E27FC236}">
                <a16:creationId xmlns:a16="http://schemas.microsoft.com/office/drawing/2014/main" xmlns="" id="{00000000-0008-0000-0100-00004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Line 58">
            <a:extLst>
              <a:ext uri="{FF2B5EF4-FFF2-40B4-BE49-F238E27FC236}">
                <a16:creationId xmlns:a16="http://schemas.microsoft.com/office/drawing/2014/main" xmlns="" id="{00000000-0008-0000-01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59">
            <a:extLst>
              <a:ext uri="{FF2B5EF4-FFF2-40B4-BE49-F238E27FC236}">
                <a16:creationId xmlns:a16="http://schemas.microsoft.com/office/drawing/2014/main" xmlns="" id="{00000000-0008-0000-0100-00004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95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95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14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1146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343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943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55435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172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7913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391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295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95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2514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31146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37242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4343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4943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554355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6172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679132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7391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80010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8610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9220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30" name="Group 52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31" name="Arc 53">
            <a:extLst>
              <a:ext uri="{FF2B5EF4-FFF2-40B4-BE49-F238E27FC236}">
                <a16:creationId xmlns:a16="http://schemas.microsoft.com/office/drawing/2014/main" xmlns="" id="{00000000-0008-0000-0200-00001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Oval 54">
            <a:extLst>
              <a:ext uri="{FF2B5EF4-FFF2-40B4-BE49-F238E27FC236}">
                <a16:creationId xmlns:a16="http://schemas.microsoft.com/office/drawing/2014/main" xmlns="" id="{00000000-0008-0000-02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55">
            <a:extLst>
              <a:ext uri="{FF2B5EF4-FFF2-40B4-BE49-F238E27FC236}">
                <a16:creationId xmlns:a16="http://schemas.microsoft.com/office/drawing/2014/main" xmlns="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34" name="Group 60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35" name="Group 43">
            <a:extLst>
              <a:ext uri="{FF2B5EF4-FFF2-40B4-BE49-F238E27FC236}">
                <a16:creationId xmlns:a16="http://schemas.microsoft.com/office/drawing/2014/main" xmlns="" id="{00000000-0008-0000-0200-000023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43" name="Rectangle 44">
              <a:extLst>
                <a:ext uri="{FF2B5EF4-FFF2-40B4-BE49-F238E27FC236}">
                  <a16:creationId xmlns:a16="http://schemas.microsoft.com/office/drawing/2014/main" xmlns="" id="{00000000-0008-0000-02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4" name="Line 45">
              <a:extLst>
                <a:ext uri="{FF2B5EF4-FFF2-40B4-BE49-F238E27FC236}">
                  <a16:creationId xmlns:a16="http://schemas.microsoft.com/office/drawing/2014/main" xmlns="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5" name="Oval 46">
              <a:extLst>
                <a:ext uri="{FF2B5EF4-FFF2-40B4-BE49-F238E27FC236}">
                  <a16:creationId xmlns:a16="http://schemas.microsoft.com/office/drawing/2014/main" xmlns="" id="{00000000-0008-0000-02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Oval 47">
              <a:extLst>
                <a:ext uri="{FF2B5EF4-FFF2-40B4-BE49-F238E27FC236}">
                  <a16:creationId xmlns:a16="http://schemas.microsoft.com/office/drawing/2014/main" xmlns="" id="{00000000-0008-0000-02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6" name="Group 48">
            <a:extLst>
              <a:ext uri="{FF2B5EF4-FFF2-40B4-BE49-F238E27FC236}">
                <a16:creationId xmlns:a16="http://schemas.microsoft.com/office/drawing/2014/main" xmlns="" id="{00000000-0008-0000-0200-000024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40" name="Arc 49">
              <a:extLst>
                <a:ext uri="{FF2B5EF4-FFF2-40B4-BE49-F238E27FC236}">
                  <a16:creationId xmlns:a16="http://schemas.microsoft.com/office/drawing/2014/main" xmlns="" id="{00000000-0008-0000-0200-00002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1" name="Oval 50">
              <a:extLst>
                <a:ext uri="{FF2B5EF4-FFF2-40B4-BE49-F238E27FC236}">
                  <a16:creationId xmlns:a16="http://schemas.microsoft.com/office/drawing/2014/main" xmlns="" id="{00000000-0008-0000-02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Oval 51">
              <a:extLst>
                <a:ext uri="{FF2B5EF4-FFF2-40B4-BE49-F238E27FC236}">
                  <a16:creationId xmlns:a16="http://schemas.microsoft.com/office/drawing/2014/main" xmlns="" id="{00000000-0008-0000-02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7" name="Line 56">
            <a:extLst>
              <a:ext uri="{FF2B5EF4-FFF2-40B4-BE49-F238E27FC236}">
                <a16:creationId xmlns:a16="http://schemas.microsoft.com/office/drawing/2014/main" xmlns="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57">
            <a:extLst>
              <a:ext uri="{FF2B5EF4-FFF2-40B4-BE49-F238E27FC236}">
                <a16:creationId xmlns:a16="http://schemas.microsoft.com/office/drawing/2014/main" xmlns="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8">
            <a:extLst>
              <a:ext uri="{FF2B5EF4-FFF2-40B4-BE49-F238E27FC236}">
                <a16:creationId xmlns:a16="http://schemas.microsoft.com/office/drawing/2014/main" xmlns="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47" name="Line 5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1400175" y="10458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48" name="Group 61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49" name="Arc 62">
            <a:extLst>
              <a:ext uri="{FF2B5EF4-FFF2-40B4-BE49-F238E27FC236}">
                <a16:creationId xmlns:a16="http://schemas.microsoft.com/office/drawing/2014/main" xmlns="" id="{00000000-0008-0000-0200-000031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3">
            <a:extLst>
              <a:ext uri="{FF2B5EF4-FFF2-40B4-BE49-F238E27FC236}">
                <a16:creationId xmlns:a16="http://schemas.microsoft.com/office/drawing/2014/main" xmlns="" id="{00000000-0008-0000-02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64">
            <a:extLst>
              <a:ext uri="{FF2B5EF4-FFF2-40B4-BE49-F238E27FC236}">
                <a16:creationId xmlns:a16="http://schemas.microsoft.com/office/drawing/2014/main" xmlns="" id="{00000000-0008-0000-02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52" name="Group 65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53" name="Group 66">
            <a:extLst>
              <a:ext uri="{FF2B5EF4-FFF2-40B4-BE49-F238E27FC236}">
                <a16:creationId xmlns:a16="http://schemas.microsoft.com/office/drawing/2014/main" xmlns="" id="{00000000-0008-0000-0200-000035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61" name="Rectangle 67">
              <a:extLst>
                <a:ext uri="{FF2B5EF4-FFF2-40B4-BE49-F238E27FC236}">
                  <a16:creationId xmlns:a16="http://schemas.microsoft.com/office/drawing/2014/main" xmlns="" id="{00000000-0008-0000-02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2" name="Line 68">
              <a:extLst>
                <a:ext uri="{FF2B5EF4-FFF2-40B4-BE49-F238E27FC236}">
                  <a16:creationId xmlns:a16="http://schemas.microsoft.com/office/drawing/2014/main" xmlns="" id="{00000000-0008-0000-02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Oval 69">
              <a:extLst>
                <a:ext uri="{FF2B5EF4-FFF2-40B4-BE49-F238E27FC236}">
                  <a16:creationId xmlns:a16="http://schemas.microsoft.com/office/drawing/2014/main" xmlns="" id="{00000000-0008-0000-02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Oval 70">
              <a:extLst>
                <a:ext uri="{FF2B5EF4-FFF2-40B4-BE49-F238E27FC236}">
                  <a16:creationId xmlns:a16="http://schemas.microsoft.com/office/drawing/2014/main" xmlns="" id="{00000000-0008-0000-02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71">
            <a:extLst>
              <a:ext uri="{FF2B5EF4-FFF2-40B4-BE49-F238E27FC236}">
                <a16:creationId xmlns:a16="http://schemas.microsoft.com/office/drawing/2014/main" xmlns="" id="{00000000-0008-0000-0200-000036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58" name="Arc 72">
              <a:extLst>
                <a:ext uri="{FF2B5EF4-FFF2-40B4-BE49-F238E27FC236}">
                  <a16:creationId xmlns:a16="http://schemas.microsoft.com/office/drawing/2014/main" xmlns="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Oval 73">
              <a:extLst>
                <a:ext uri="{FF2B5EF4-FFF2-40B4-BE49-F238E27FC236}">
                  <a16:creationId xmlns:a16="http://schemas.microsoft.com/office/drawing/2014/main" xmlns="" id="{00000000-0008-0000-02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Oval 74">
              <a:extLst>
                <a:ext uri="{FF2B5EF4-FFF2-40B4-BE49-F238E27FC236}">
                  <a16:creationId xmlns:a16="http://schemas.microsoft.com/office/drawing/2014/main" xmlns="" id="{00000000-0008-0000-02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5" name="Line 75">
            <a:extLst>
              <a:ext uri="{FF2B5EF4-FFF2-40B4-BE49-F238E27FC236}">
                <a16:creationId xmlns:a16="http://schemas.microsoft.com/office/drawing/2014/main" xmlns="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Line 76">
            <a:extLst>
              <a:ext uri="{FF2B5EF4-FFF2-40B4-BE49-F238E27FC236}">
                <a16:creationId xmlns:a16="http://schemas.microsoft.com/office/drawing/2014/main" xmlns="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77">
            <a:extLst>
              <a:ext uri="{FF2B5EF4-FFF2-40B4-BE49-F238E27FC236}">
                <a16:creationId xmlns:a16="http://schemas.microsoft.com/office/drawing/2014/main" xmlns="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65" name="Line 7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 flipH="1">
          <a:off x="14001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66" name="Group 72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67" name="Picture 202">
            <a:extLst>
              <a:ext uri="{FF2B5EF4-FFF2-40B4-BE49-F238E27FC236}">
                <a16:creationId xmlns:a16="http://schemas.microsoft.com/office/drawing/2014/main" xmlns="" id="{00000000-0008-0000-0200-00004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8" name="Rectangle 71">
            <a:extLst>
              <a:ext uri="{FF2B5EF4-FFF2-40B4-BE49-F238E27FC236}">
                <a16:creationId xmlns:a16="http://schemas.microsoft.com/office/drawing/2014/main" xmlns="" id="{00000000-0008-0000-02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 rot="16200000" flipH="1">
          <a:off x="6493120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rot="16200000" flipH="1">
          <a:off x="711737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rot="16200000" flipH="1">
          <a:off x="7734303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 rot="16200000" flipH="1">
          <a:off x="8329248" y="3538903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rot="16200000" flipH="1">
          <a:off x="8938850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rot="16200000" flipH="1">
          <a:off x="9555776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rot="16200000" flipH="1">
          <a:off x="101507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rot="16200000" flipH="1">
          <a:off x="10767648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rot="16200000" flipH="1">
          <a:off x="113699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rot="16200000" flipH="1">
          <a:off x="11979521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rot="16200000" flipH="1">
          <a:off x="12589121" y="3531576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rot="16200000" flipH="1">
          <a:off x="13206049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rot="16200000" flipH="1">
          <a:off x="1380099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rot="16200000" flipH="1">
          <a:off x="14403267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134540</xdr:colOff>
      <xdr:row>57</xdr:row>
      <xdr:rowOff>61612</xdr:rowOff>
    </xdr:from>
    <xdr:to>
      <xdr:col>70</xdr:col>
      <xdr:colOff>177413</xdr:colOff>
      <xdr:row>63</xdr:row>
      <xdr:rowOff>43879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69" y="11732538"/>
          <a:ext cx="1947873" cy="1125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175244</xdr:colOff>
      <xdr:row>33</xdr:row>
      <xdr:rowOff>190482</xdr:rowOff>
    </xdr:from>
    <xdr:to>
      <xdr:col>18</xdr:col>
      <xdr:colOff>69640</xdr:colOff>
      <xdr:row>36</xdr:row>
      <xdr:rowOff>76182</xdr:rowOff>
    </xdr:to>
    <xdr:grpSp>
      <xdr:nvGrpSpPr>
        <xdr:cNvPr id="51" name="Group 66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pSpPr>
          <a:grpSpLocks/>
        </xdr:cNvGrpSpPr>
      </xdr:nvGrpSpPr>
      <xdr:grpSpPr bwMode="auto">
        <a:xfrm>
          <a:off x="4306311" y="7291423"/>
          <a:ext cx="140548" cy="463621"/>
          <a:chOff x="409" y="510"/>
          <a:chExt cx="17" cy="42"/>
        </a:xfrm>
      </xdr:grpSpPr>
      <xdr:sp macro="" textlink="">
        <xdr:nvSpPr>
          <xdr:cNvPr id="52" name="Rectangle 67">
            <a:extLst>
              <a:ext uri="{FF2B5EF4-FFF2-40B4-BE49-F238E27FC236}">
                <a16:creationId xmlns:a16="http://schemas.microsoft.com/office/drawing/2014/main" xmlns="" id="{00000000-0008-0000-06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3" name="Line 68">
            <a:extLst>
              <a:ext uri="{FF2B5EF4-FFF2-40B4-BE49-F238E27FC236}">
                <a16:creationId xmlns:a16="http://schemas.microsoft.com/office/drawing/2014/main" xmlns="" id="{00000000-0008-0000-06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69">
            <a:extLst>
              <a:ext uri="{FF2B5EF4-FFF2-40B4-BE49-F238E27FC236}">
                <a16:creationId xmlns:a16="http://schemas.microsoft.com/office/drawing/2014/main" xmlns="" id="{00000000-0008-0000-06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0">
            <a:extLst>
              <a:ext uri="{FF2B5EF4-FFF2-40B4-BE49-F238E27FC236}">
                <a16:creationId xmlns:a16="http://schemas.microsoft.com/office/drawing/2014/main" xmlns="" id="{00000000-0008-0000-06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173955</xdr:colOff>
      <xdr:row>34</xdr:row>
      <xdr:rowOff>8256</xdr:rowOff>
    </xdr:from>
    <xdr:to>
      <xdr:col>45</xdr:col>
      <xdr:colOff>68351</xdr:colOff>
      <xdr:row>36</xdr:row>
      <xdr:rowOff>84456</xdr:rowOff>
    </xdr:to>
    <xdr:grpSp>
      <xdr:nvGrpSpPr>
        <xdr:cNvPr id="56" name="Group 66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pSpPr>
          <a:grpSpLocks/>
        </xdr:cNvGrpSpPr>
      </xdr:nvGrpSpPr>
      <xdr:grpSpPr bwMode="auto">
        <a:xfrm>
          <a:off x="11068843" y="7301837"/>
          <a:ext cx="140547" cy="461481"/>
          <a:chOff x="409" y="510"/>
          <a:chExt cx="17" cy="42"/>
        </a:xfrm>
      </xdr:grpSpPr>
      <xdr:sp macro="" textlink="">
        <xdr:nvSpPr>
          <xdr:cNvPr id="57" name="Rectangle 67">
            <a:extLst>
              <a:ext uri="{FF2B5EF4-FFF2-40B4-BE49-F238E27FC236}">
                <a16:creationId xmlns:a16="http://schemas.microsoft.com/office/drawing/2014/main" xmlns="" id="{00000000-0008-0000-06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8" name="Line 68">
            <a:extLst>
              <a:ext uri="{FF2B5EF4-FFF2-40B4-BE49-F238E27FC236}">
                <a16:creationId xmlns:a16="http://schemas.microsoft.com/office/drawing/2014/main" xmlns="" id="{00000000-0008-0000-06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Oval 69">
            <a:extLst>
              <a:ext uri="{FF2B5EF4-FFF2-40B4-BE49-F238E27FC236}">
                <a16:creationId xmlns:a16="http://schemas.microsoft.com/office/drawing/2014/main" xmlns="" id="{00000000-0008-0000-06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Oval 70">
            <a:extLst>
              <a:ext uri="{FF2B5EF4-FFF2-40B4-BE49-F238E27FC236}">
                <a16:creationId xmlns:a16="http://schemas.microsoft.com/office/drawing/2014/main" xmlns="" id="{00000000-0008-0000-06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173954</xdr:colOff>
      <xdr:row>34</xdr:row>
      <xdr:rowOff>8274</xdr:rowOff>
    </xdr:from>
    <xdr:to>
      <xdr:col>72</xdr:col>
      <xdr:colOff>68351</xdr:colOff>
      <xdr:row>36</xdr:row>
      <xdr:rowOff>84474</xdr:rowOff>
    </xdr:to>
    <xdr:grpSp>
      <xdr:nvGrpSpPr>
        <xdr:cNvPr id="61" name="Group 66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pSpPr>
          <a:grpSpLocks/>
        </xdr:cNvGrpSpPr>
      </xdr:nvGrpSpPr>
      <xdr:grpSpPr bwMode="auto">
        <a:xfrm>
          <a:off x="17795204" y="7301855"/>
          <a:ext cx="140549" cy="461481"/>
          <a:chOff x="409" y="510"/>
          <a:chExt cx="17" cy="42"/>
        </a:xfrm>
      </xdr:grpSpPr>
      <xdr:sp macro="" textlink="">
        <xdr:nvSpPr>
          <xdr:cNvPr id="62" name="Rectangle 67">
            <a:extLst>
              <a:ext uri="{FF2B5EF4-FFF2-40B4-BE49-F238E27FC236}">
                <a16:creationId xmlns:a16="http://schemas.microsoft.com/office/drawing/2014/main" xmlns="" id="{00000000-0008-0000-06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Line 68">
            <a:extLst>
              <a:ext uri="{FF2B5EF4-FFF2-40B4-BE49-F238E27FC236}">
                <a16:creationId xmlns:a16="http://schemas.microsoft.com/office/drawing/2014/main" xmlns="" id="{00000000-0008-0000-06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Oval 69">
            <a:extLst>
              <a:ext uri="{FF2B5EF4-FFF2-40B4-BE49-F238E27FC236}">
                <a16:creationId xmlns:a16="http://schemas.microsoft.com/office/drawing/2014/main" xmlns="" id="{00000000-0008-0000-06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Oval 70">
            <a:extLst>
              <a:ext uri="{FF2B5EF4-FFF2-40B4-BE49-F238E27FC236}">
                <a16:creationId xmlns:a16="http://schemas.microsoft.com/office/drawing/2014/main" xmlns="" id="{00000000-0008-0000-06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242985</xdr:colOff>
      <xdr:row>29</xdr:row>
      <xdr:rowOff>131211</xdr:rowOff>
    </xdr:from>
    <xdr:to>
      <xdr:col>11</xdr:col>
      <xdr:colOff>11204</xdr:colOff>
      <xdr:row>43</xdr:row>
      <xdr:rowOff>112058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CxnSpPr/>
      </xdr:nvCxnSpPr>
      <xdr:spPr>
        <a:xfrm rot="16200000" flipH="1">
          <a:off x="1289196" y="7276500"/>
          <a:ext cx="2876447" cy="15869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204107</xdr:colOff>
      <xdr:row>43</xdr:row>
      <xdr:rowOff>92177</xdr:rowOff>
    </xdr:from>
    <xdr:to>
      <xdr:col>24</xdr:col>
      <xdr:colOff>168992</xdr:colOff>
      <xdr:row>43</xdr:row>
      <xdr:rowOff>100853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CxnSpPr/>
      </xdr:nvCxnSpPr>
      <xdr:spPr>
        <a:xfrm flipV="1">
          <a:off x="2680607" y="8702777"/>
          <a:ext cx="3431985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18091</xdr:colOff>
      <xdr:row>30</xdr:row>
      <xdr:rowOff>8282</xdr:rowOff>
    </xdr:from>
    <xdr:to>
      <xdr:col>24</xdr:col>
      <xdr:colOff>151441</xdr:colOff>
      <xdr:row>31</xdr:row>
      <xdr:rowOff>5383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pSpPr/>
      </xdr:nvGrpSpPr>
      <xdr:grpSpPr>
        <a:xfrm>
          <a:off x="2672248" y="6424279"/>
          <a:ext cx="3333322" cy="291413"/>
          <a:chOff x="2735223" y="5918795"/>
          <a:chExt cx="3326732" cy="292877"/>
        </a:xfrm>
      </xdr:grpSpPr>
      <xdr:grpSp>
        <xdr:nvGrpSpPr>
          <xdr:cNvPr id="70" name="Group 61">
            <a:extLst>
              <a:ext uri="{FF2B5EF4-FFF2-40B4-BE49-F238E27FC236}">
                <a16:creationId xmlns:a16="http://schemas.microsoft.com/office/drawing/2014/main" xmlns="" id="{00000000-0008-0000-0600-000046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735223" y="5918779"/>
            <a:ext cx="133350" cy="292878"/>
            <a:chOff x="411" y="574"/>
            <a:chExt cx="22" cy="31"/>
          </a:xfrm>
        </xdr:grpSpPr>
        <xdr:sp macro="" textlink="">
          <xdr:nvSpPr>
            <xdr:cNvPr id="123" name="Arc 62">
              <a:extLst>
                <a:ext uri="{FF2B5EF4-FFF2-40B4-BE49-F238E27FC236}">
                  <a16:creationId xmlns:a16="http://schemas.microsoft.com/office/drawing/2014/main" xmlns="" id="{00000000-0008-0000-0600-00007B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4" name="Oval 63">
              <a:extLst>
                <a:ext uri="{FF2B5EF4-FFF2-40B4-BE49-F238E27FC236}">
                  <a16:creationId xmlns:a16="http://schemas.microsoft.com/office/drawing/2014/main" xmlns="" id="{00000000-0008-0000-0600-00007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5" name="Oval 64">
              <a:extLst>
                <a:ext uri="{FF2B5EF4-FFF2-40B4-BE49-F238E27FC236}">
                  <a16:creationId xmlns:a16="http://schemas.microsoft.com/office/drawing/2014/main" xmlns="" id="{00000000-0008-0000-0600-00007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1" name="Group 61">
            <a:extLst>
              <a:ext uri="{FF2B5EF4-FFF2-40B4-BE49-F238E27FC236}">
                <a16:creationId xmlns:a16="http://schemas.microsoft.com/office/drawing/2014/main" xmlns="" id="{00000000-0008-0000-0600-000047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980868" y="5918779"/>
            <a:ext cx="133350" cy="292878"/>
            <a:chOff x="411" y="574"/>
            <a:chExt cx="22" cy="31"/>
          </a:xfrm>
        </xdr:grpSpPr>
        <xdr:sp macro="" textlink="">
          <xdr:nvSpPr>
            <xdr:cNvPr id="120" name="Arc 62">
              <a:extLst>
                <a:ext uri="{FF2B5EF4-FFF2-40B4-BE49-F238E27FC236}">
                  <a16:creationId xmlns:a16="http://schemas.microsoft.com/office/drawing/2014/main" xmlns="" id="{00000000-0008-0000-0600-00007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Oval 63">
              <a:extLst>
                <a:ext uri="{FF2B5EF4-FFF2-40B4-BE49-F238E27FC236}">
                  <a16:creationId xmlns:a16="http://schemas.microsoft.com/office/drawing/2014/main" xmlns="" id="{00000000-0008-0000-06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2" name="Oval 64">
              <a:extLst>
                <a:ext uri="{FF2B5EF4-FFF2-40B4-BE49-F238E27FC236}">
                  <a16:creationId xmlns:a16="http://schemas.microsoft.com/office/drawing/2014/main" xmlns="" id="{00000000-0008-0000-0600-00007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2" name="Group 61">
            <a:extLst>
              <a:ext uri="{FF2B5EF4-FFF2-40B4-BE49-F238E27FC236}">
                <a16:creationId xmlns:a16="http://schemas.microsoft.com/office/drawing/2014/main" xmlns="" id="{00000000-0008-0000-0600-000048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226513" y="5918779"/>
            <a:ext cx="133350" cy="292878"/>
            <a:chOff x="411" y="574"/>
            <a:chExt cx="22" cy="31"/>
          </a:xfrm>
        </xdr:grpSpPr>
        <xdr:sp macro="" textlink="">
          <xdr:nvSpPr>
            <xdr:cNvPr id="117" name="Arc 62">
              <a:extLst>
                <a:ext uri="{FF2B5EF4-FFF2-40B4-BE49-F238E27FC236}">
                  <a16:creationId xmlns:a16="http://schemas.microsoft.com/office/drawing/2014/main" xmlns="" id="{00000000-0008-0000-0600-000075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" name="Oval 63">
              <a:extLst>
                <a:ext uri="{FF2B5EF4-FFF2-40B4-BE49-F238E27FC236}">
                  <a16:creationId xmlns:a16="http://schemas.microsoft.com/office/drawing/2014/main" xmlns="" id="{00000000-0008-0000-0600-00007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9" name="Oval 64">
              <a:extLst>
                <a:ext uri="{FF2B5EF4-FFF2-40B4-BE49-F238E27FC236}">
                  <a16:creationId xmlns:a16="http://schemas.microsoft.com/office/drawing/2014/main" xmlns="" id="{00000000-0008-0000-0600-00007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3" name="Group 61">
            <a:extLst>
              <a:ext uri="{FF2B5EF4-FFF2-40B4-BE49-F238E27FC236}">
                <a16:creationId xmlns:a16="http://schemas.microsoft.com/office/drawing/2014/main" xmlns="" id="{00000000-0008-0000-0600-000049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472157" y="5918779"/>
            <a:ext cx="133350" cy="292878"/>
            <a:chOff x="411" y="574"/>
            <a:chExt cx="22" cy="31"/>
          </a:xfrm>
        </xdr:grpSpPr>
        <xdr:sp macro="" textlink="">
          <xdr:nvSpPr>
            <xdr:cNvPr id="114" name="Arc 62">
              <a:extLst>
                <a:ext uri="{FF2B5EF4-FFF2-40B4-BE49-F238E27FC236}">
                  <a16:creationId xmlns:a16="http://schemas.microsoft.com/office/drawing/2014/main" xmlns="" id="{00000000-0008-0000-0600-000072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5" name="Oval 63">
              <a:extLst>
                <a:ext uri="{FF2B5EF4-FFF2-40B4-BE49-F238E27FC236}">
                  <a16:creationId xmlns:a16="http://schemas.microsoft.com/office/drawing/2014/main" xmlns="" id="{00000000-0008-0000-0600-00007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6" name="Oval 64">
              <a:extLst>
                <a:ext uri="{FF2B5EF4-FFF2-40B4-BE49-F238E27FC236}">
                  <a16:creationId xmlns:a16="http://schemas.microsoft.com/office/drawing/2014/main" xmlns="" id="{00000000-0008-0000-0600-00007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4" name="Group 61">
            <a:extLst>
              <a:ext uri="{FF2B5EF4-FFF2-40B4-BE49-F238E27FC236}">
                <a16:creationId xmlns:a16="http://schemas.microsoft.com/office/drawing/2014/main" xmlns="" id="{00000000-0008-0000-0600-00004A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717802" y="5918779"/>
            <a:ext cx="133350" cy="292878"/>
            <a:chOff x="411" y="574"/>
            <a:chExt cx="22" cy="31"/>
          </a:xfrm>
        </xdr:grpSpPr>
        <xdr:sp macro="" textlink="">
          <xdr:nvSpPr>
            <xdr:cNvPr id="111" name="Arc 62">
              <a:extLst>
                <a:ext uri="{FF2B5EF4-FFF2-40B4-BE49-F238E27FC236}">
                  <a16:creationId xmlns:a16="http://schemas.microsoft.com/office/drawing/2014/main" xmlns="" id="{00000000-0008-0000-0600-00006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2" name="Oval 63">
              <a:extLst>
                <a:ext uri="{FF2B5EF4-FFF2-40B4-BE49-F238E27FC236}">
                  <a16:creationId xmlns:a16="http://schemas.microsoft.com/office/drawing/2014/main" xmlns="" id="{00000000-0008-0000-0600-00007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3" name="Oval 64">
              <a:extLst>
                <a:ext uri="{FF2B5EF4-FFF2-40B4-BE49-F238E27FC236}">
                  <a16:creationId xmlns:a16="http://schemas.microsoft.com/office/drawing/2014/main" xmlns="" id="{00000000-0008-0000-0600-00007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" name="Group 61">
            <a:extLst>
              <a:ext uri="{FF2B5EF4-FFF2-40B4-BE49-F238E27FC236}">
                <a16:creationId xmlns:a16="http://schemas.microsoft.com/office/drawing/2014/main" xmlns="" id="{00000000-0008-0000-0600-00004B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963447" y="5918779"/>
            <a:ext cx="133350" cy="292878"/>
            <a:chOff x="411" y="574"/>
            <a:chExt cx="22" cy="31"/>
          </a:xfrm>
        </xdr:grpSpPr>
        <xdr:sp macro="" textlink="">
          <xdr:nvSpPr>
            <xdr:cNvPr id="108" name="Arc 62">
              <a:extLst>
                <a:ext uri="{FF2B5EF4-FFF2-40B4-BE49-F238E27FC236}">
                  <a16:creationId xmlns:a16="http://schemas.microsoft.com/office/drawing/2014/main" xmlns="" id="{00000000-0008-0000-0600-00006C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9" name="Oval 63">
              <a:extLst>
                <a:ext uri="{FF2B5EF4-FFF2-40B4-BE49-F238E27FC236}">
                  <a16:creationId xmlns:a16="http://schemas.microsoft.com/office/drawing/2014/main" xmlns="" id="{00000000-0008-0000-0600-00006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0" name="Oval 64">
              <a:extLst>
                <a:ext uri="{FF2B5EF4-FFF2-40B4-BE49-F238E27FC236}">
                  <a16:creationId xmlns:a16="http://schemas.microsoft.com/office/drawing/2014/main" xmlns="" id="{00000000-0008-0000-0600-00006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61">
            <a:extLst>
              <a:ext uri="{FF2B5EF4-FFF2-40B4-BE49-F238E27FC236}">
                <a16:creationId xmlns:a16="http://schemas.microsoft.com/office/drawing/2014/main" xmlns="" id="{00000000-0008-0000-0600-00004C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209092" y="5918779"/>
            <a:ext cx="133350" cy="292878"/>
            <a:chOff x="411" y="574"/>
            <a:chExt cx="22" cy="31"/>
          </a:xfrm>
        </xdr:grpSpPr>
        <xdr:sp macro="" textlink="">
          <xdr:nvSpPr>
            <xdr:cNvPr id="105" name="Arc 62">
              <a:extLst>
                <a:ext uri="{FF2B5EF4-FFF2-40B4-BE49-F238E27FC236}">
                  <a16:creationId xmlns:a16="http://schemas.microsoft.com/office/drawing/2014/main" xmlns="" id="{00000000-0008-0000-0600-000069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" name="Oval 63">
              <a:extLst>
                <a:ext uri="{FF2B5EF4-FFF2-40B4-BE49-F238E27FC236}">
                  <a16:creationId xmlns:a16="http://schemas.microsoft.com/office/drawing/2014/main" xmlns="" id="{00000000-0008-0000-0600-00006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7" name="Oval 64">
              <a:extLst>
                <a:ext uri="{FF2B5EF4-FFF2-40B4-BE49-F238E27FC236}">
                  <a16:creationId xmlns:a16="http://schemas.microsoft.com/office/drawing/2014/main" xmlns="" id="{00000000-0008-0000-0600-00006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7" name="Group 61">
            <a:extLst>
              <a:ext uri="{FF2B5EF4-FFF2-40B4-BE49-F238E27FC236}">
                <a16:creationId xmlns:a16="http://schemas.microsoft.com/office/drawing/2014/main" xmlns="" id="{00000000-0008-0000-0600-00004D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454736" y="5918779"/>
            <a:ext cx="133350" cy="292878"/>
            <a:chOff x="411" y="574"/>
            <a:chExt cx="22" cy="31"/>
          </a:xfrm>
        </xdr:grpSpPr>
        <xdr:sp macro="" textlink="">
          <xdr:nvSpPr>
            <xdr:cNvPr id="102" name="Arc 62">
              <a:extLst>
                <a:ext uri="{FF2B5EF4-FFF2-40B4-BE49-F238E27FC236}">
                  <a16:creationId xmlns:a16="http://schemas.microsoft.com/office/drawing/2014/main" xmlns="" id="{00000000-0008-0000-0600-00006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3" name="Oval 63">
              <a:extLst>
                <a:ext uri="{FF2B5EF4-FFF2-40B4-BE49-F238E27FC236}">
                  <a16:creationId xmlns:a16="http://schemas.microsoft.com/office/drawing/2014/main" xmlns="" id="{00000000-0008-0000-0600-00006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" name="Oval 64">
              <a:extLst>
                <a:ext uri="{FF2B5EF4-FFF2-40B4-BE49-F238E27FC236}">
                  <a16:creationId xmlns:a16="http://schemas.microsoft.com/office/drawing/2014/main" xmlns="" id="{00000000-0008-0000-0600-00006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8" name="Group 61">
            <a:extLst>
              <a:ext uri="{FF2B5EF4-FFF2-40B4-BE49-F238E27FC236}">
                <a16:creationId xmlns:a16="http://schemas.microsoft.com/office/drawing/2014/main" xmlns="" id="{00000000-0008-0000-0600-00004E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700381" y="5918779"/>
            <a:ext cx="133350" cy="292878"/>
            <a:chOff x="411" y="574"/>
            <a:chExt cx="22" cy="31"/>
          </a:xfrm>
        </xdr:grpSpPr>
        <xdr:sp macro="" textlink="">
          <xdr:nvSpPr>
            <xdr:cNvPr id="99" name="Arc 62">
              <a:extLst>
                <a:ext uri="{FF2B5EF4-FFF2-40B4-BE49-F238E27FC236}">
                  <a16:creationId xmlns:a16="http://schemas.microsoft.com/office/drawing/2014/main" xmlns="" id="{00000000-0008-0000-0600-000063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0" name="Oval 63">
              <a:extLst>
                <a:ext uri="{FF2B5EF4-FFF2-40B4-BE49-F238E27FC236}">
                  <a16:creationId xmlns:a16="http://schemas.microsoft.com/office/drawing/2014/main" xmlns="" id="{00000000-0008-0000-0600-00006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1" name="Oval 64">
              <a:extLst>
                <a:ext uri="{FF2B5EF4-FFF2-40B4-BE49-F238E27FC236}">
                  <a16:creationId xmlns:a16="http://schemas.microsoft.com/office/drawing/2014/main" xmlns="" id="{00000000-0008-0000-0600-00006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9" name="Group 61">
            <a:extLst>
              <a:ext uri="{FF2B5EF4-FFF2-40B4-BE49-F238E27FC236}">
                <a16:creationId xmlns:a16="http://schemas.microsoft.com/office/drawing/2014/main" xmlns="" id="{00000000-0008-0000-0600-00004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946026" y="5918779"/>
            <a:ext cx="133350" cy="292878"/>
            <a:chOff x="411" y="574"/>
            <a:chExt cx="22" cy="31"/>
          </a:xfrm>
        </xdr:grpSpPr>
        <xdr:sp macro="" textlink="">
          <xdr:nvSpPr>
            <xdr:cNvPr id="96" name="Arc 62">
              <a:extLst>
                <a:ext uri="{FF2B5EF4-FFF2-40B4-BE49-F238E27FC236}">
                  <a16:creationId xmlns:a16="http://schemas.microsoft.com/office/drawing/2014/main" xmlns="" id="{00000000-0008-0000-0600-000060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7" name="Oval 63">
              <a:extLst>
                <a:ext uri="{FF2B5EF4-FFF2-40B4-BE49-F238E27FC236}">
                  <a16:creationId xmlns:a16="http://schemas.microsoft.com/office/drawing/2014/main" xmlns="" id="{00000000-0008-0000-0600-00006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8" name="Oval 64">
              <a:extLst>
                <a:ext uri="{FF2B5EF4-FFF2-40B4-BE49-F238E27FC236}">
                  <a16:creationId xmlns:a16="http://schemas.microsoft.com/office/drawing/2014/main" xmlns="" id="{00000000-0008-0000-0600-00006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0" name="Group 61">
            <a:extLst>
              <a:ext uri="{FF2B5EF4-FFF2-40B4-BE49-F238E27FC236}">
                <a16:creationId xmlns:a16="http://schemas.microsoft.com/office/drawing/2014/main" xmlns="" id="{00000000-0008-0000-0600-000050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191670" y="5918779"/>
            <a:ext cx="133350" cy="292878"/>
            <a:chOff x="411" y="574"/>
            <a:chExt cx="22" cy="31"/>
          </a:xfrm>
        </xdr:grpSpPr>
        <xdr:sp macro="" textlink="">
          <xdr:nvSpPr>
            <xdr:cNvPr id="93" name="Arc 62">
              <a:extLst>
                <a:ext uri="{FF2B5EF4-FFF2-40B4-BE49-F238E27FC236}">
                  <a16:creationId xmlns:a16="http://schemas.microsoft.com/office/drawing/2014/main" xmlns="" id="{00000000-0008-0000-0600-00005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Oval 63">
              <a:extLst>
                <a:ext uri="{FF2B5EF4-FFF2-40B4-BE49-F238E27FC236}">
                  <a16:creationId xmlns:a16="http://schemas.microsoft.com/office/drawing/2014/main" xmlns="" id="{00000000-0008-0000-0600-00005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5" name="Oval 64">
              <a:extLst>
                <a:ext uri="{FF2B5EF4-FFF2-40B4-BE49-F238E27FC236}">
                  <a16:creationId xmlns:a16="http://schemas.microsoft.com/office/drawing/2014/main" xmlns="" id="{00000000-0008-0000-0600-00005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61">
            <a:extLst>
              <a:ext uri="{FF2B5EF4-FFF2-40B4-BE49-F238E27FC236}">
                <a16:creationId xmlns:a16="http://schemas.microsoft.com/office/drawing/2014/main" xmlns="" id="{00000000-0008-0000-0600-00005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437315" y="5918779"/>
            <a:ext cx="133350" cy="292878"/>
            <a:chOff x="411" y="574"/>
            <a:chExt cx="22" cy="31"/>
          </a:xfrm>
        </xdr:grpSpPr>
        <xdr:sp macro="" textlink="">
          <xdr:nvSpPr>
            <xdr:cNvPr id="90" name="Arc 62">
              <a:extLst>
                <a:ext uri="{FF2B5EF4-FFF2-40B4-BE49-F238E27FC236}">
                  <a16:creationId xmlns:a16="http://schemas.microsoft.com/office/drawing/2014/main" xmlns="" id="{00000000-0008-0000-0600-00005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1" name="Oval 63">
              <a:extLst>
                <a:ext uri="{FF2B5EF4-FFF2-40B4-BE49-F238E27FC236}">
                  <a16:creationId xmlns:a16="http://schemas.microsoft.com/office/drawing/2014/main" xmlns="" id="{00000000-0008-0000-0600-00005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Oval 64">
              <a:extLst>
                <a:ext uri="{FF2B5EF4-FFF2-40B4-BE49-F238E27FC236}">
                  <a16:creationId xmlns:a16="http://schemas.microsoft.com/office/drawing/2014/main" xmlns="" id="{00000000-0008-0000-0600-00005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2" name="Group 61">
            <a:extLst>
              <a:ext uri="{FF2B5EF4-FFF2-40B4-BE49-F238E27FC236}">
                <a16:creationId xmlns:a16="http://schemas.microsoft.com/office/drawing/2014/main" xmlns="" id="{00000000-0008-0000-0600-000052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682960" y="5918779"/>
            <a:ext cx="133350" cy="292878"/>
            <a:chOff x="411" y="574"/>
            <a:chExt cx="22" cy="31"/>
          </a:xfrm>
        </xdr:grpSpPr>
        <xdr:sp macro="" textlink="">
          <xdr:nvSpPr>
            <xdr:cNvPr id="87" name="Arc 62">
              <a:extLst>
                <a:ext uri="{FF2B5EF4-FFF2-40B4-BE49-F238E27FC236}">
                  <a16:creationId xmlns:a16="http://schemas.microsoft.com/office/drawing/2014/main" xmlns="" id="{00000000-0008-0000-0600-000057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8" name="Oval 63">
              <a:extLst>
                <a:ext uri="{FF2B5EF4-FFF2-40B4-BE49-F238E27FC236}">
                  <a16:creationId xmlns:a16="http://schemas.microsoft.com/office/drawing/2014/main" xmlns="" id="{00000000-0008-0000-0600-00005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Oval 64">
              <a:extLst>
                <a:ext uri="{FF2B5EF4-FFF2-40B4-BE49-F238E27FC236}">
                  <a16:creationId xmlns:a16="http://schemas.microsoft.com/office/drawing/2014/main" xmlns="" id="{00000000-0008-0000-0600-00005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3" name="Group 61">
            <a:extLst>
              <a:ext uri="{FF2B5EF4-FFF2-40B4-BE49-F238E27FC236}">
                <a16:creationId xmlns:a16="http://schemas.microsoft.com/office/drawing/2014/main" xmlns="" id="{00000000-0008-0000-0600-000053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928605" y="5918779"/>
            <a:ext cx="133350" cy="292878"/>
            <a:chOff x="411" y="574"/>
            <a:chExt cx="22" cy="31"/>
          </a:xfrm>
        </xdr:grpSpPr>
        <xdr:sp macro="" textlink="">
          <xdr:nvSpPr>
            <xdr:cNvPr id="84" name="Arc 62">
              <a:extLst>
                <a:ext uri="{FF2B5EF4-FFF2-40B4-BE49-F238E27FC236}">
                  <a16:creationId xmlns:a16="http://schemas.microsoft.com/office/drawing/2014/main" xmlns="" id="{00000000-0008-0000-0600-000054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Oval 63">
              <a:extLst>
                <a:ext uri="{FF2B5EF4-FFF2-40B4-BE49-F238E27FC236}">
                  <a16:creationId xmlns:a16="http://schemas.microsoft.com/office/drawing/2014/main" xmlns="" id="{00000000-0008-0000-0600-00005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6" name="Oval 64">
              <a:extLst>
                <a:ext uri="{FF2B5EF4-FFF2-40B4-BE49-F238E27FC236}">
                  <a16:creationId xmlns:a16="http://schemas.microsoft.com/office/drawing/2014/main" xmlns="" id="{00000000-0008-0000-0600-00005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10</xdr:col>
      <xdr:colOff>107502</xdr:colOff>
      <xdr:row>24</xdr:row>
      <xdr:rowOff>176325</xdr:rowOff>
    </xdr:from>
    <xdr:to>
      <xdr:col>24</xdr:col>
      <xdr:colOff>142875</xdr:colOff>
      <xdr:row>31</xdr:row>
      <xdr:rowOff>195156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xmlns="" id="{00000000-0008-0000-0600-00003E010000}"/>
            </a:ext>
          </a:extLst>
        </xdr:cNvPr>
        <xdr:cNvGrpSpPr/>
      </xdr:nvGrpSpPr>
      <xdr:grpSpPr>
        <a:xfrm>
          <a:off x="2569019" y="5152870"/>
          <a:ext cx="3427985" cy="1752595"/>
          <a:chOff x="2582760" y="5114002"/>
          <a:chExt cx="3456090" cy="1591284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CxnSpPr/>
        </xdr:nvCxnSpPr>
        <xdr:spPr>
          <a:xfrm rot="5400000">
            <a:off x="2207038" y="5691258"/>
            <a:ext cx="1173536" cy="190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CxnSpPr/>
        </xdr:nvCxnSpPr>
        <xdr:spPr>
          <a:xfrm rot="10800000">
            <a:off x="2583321" y="5509258"/>
            <a:ext cx="3455529" cy="9445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CxnSpPr>
            <a:endCxn id="122" idx="4"/>
          </xdr:cNvCxnSpPr>
        </xdr:nvCxnSpPr>
        <xdr:spPr>
          <a:xfrm rot="5400000">
            <a:off x="2492347" y="5659077"/>
            <a:ext cx="1093305" cy="124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CxnSpPr>
            <a:endCxn id="119" idx="4"/>
          </xdr:cNvCxnSpPr>
        </xdr:nvCxnSpPr>
        <xdr:spPr>
          <a:xfrm rot="5400000">
            <a:off x="2736683" y="5663217"/>
            <a:ext cx="1093306" cy="417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CxnSpPr>
            <a:endCxn id="116" idx="4"/>
          </xdr:cNvCxnSpPr>
        </xdr:nvCxnSpPr>
        <xdr:spPr>
          <a:xfrm rot="5400000">
            <a:off x="2991898" y="5656480"/>
            <a:ext cx="1093306" cy="176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CxnSpPr>
            <a:endCxn id="113" idx="4"/>
          </xdr:cNvCxnSpPr>
        </xdr:nvCxnSpPr>
        <xdr:spPr>
          <a:xfrm rot="5400000">
            <a:off x="3235130" y="5661725"/>
            <a:ext cx="1093308" cy="715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CxnSpPr>
            <a:endCxn id="110" idx="4"/>
          </xdr:cNvCxnSpPr>
        </xdr:nvCxnSpPr>
        <xdr:spPr>
          <a:xfrm rot="5400000">
            <a:off x="3488373" y="5656963"/>
            <a:ext cx="1093306" cy="1668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CxnSpPr>
            <a:endCxn id="107" idx="4"/>
          </xdr:cNvCxnSpPr>
        </xdr:nvCxnSpPr>
        <xdr:spPr>
          <a:xfrm rot="5400000">
            <a:off x="3732095" y="5661721"/>
            <a:ext cx="1093304" cy="716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CxnSpPr>
            <a:endCxn id="104" idx="4"/>
          </xdr:cNvCxnSpPr>
        </xdr:nvCxnSpPr>
        <xdr:spPr>
          <a:xfrm rot="5400000">
            <a:off x="3981907" y="5660385"/>
            <a:ext cx="1093306" cy="9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xmlns="" id="{00000000-0008-0000-0600-00000C000000}"/>
              </a:ext>
            </a:extLst>
          </xdr:cNvPr>
          <xdr:cNvCxnSpPr>
            <a:endCxn id="101" idx="4"/>
          </xdr:cNvCxnSpPr>
        </xdr:nvCxnSpPr>
        <xdr:spPr>
          <a:xfrm rot="5400000">
            <a:off x="4230230" y="5660543"/>
            <a:ext cx="1093304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CxnSpPr>
            <a:endCxn id="98" idx="4"/>
          </xdr:cNvCxnSpPr>
        </xdr:nvCxnSpPr>
        <xdr:spPr>
          <a:xfrm rot="5400000">
            <a:off x="4482849" y="5656402"/>
            <a:ext cx="1093303" cy="17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600-00000E000000}"/>
              </a:ext>
            </a:extLst>
          </xdr:cNvPr>
          <xdr:cNvCxnSpPr>
            <a:endCxn id="95" idx="4"/>
          </xdr:cNvCxnSpPr>
        </xdr:nvCxnSpPr>
        <xdr:spPr>
          <a:xfrm rot="5400000">
            <a:off x="4731947" y="5655781"/>
            <a:ext cx="1093304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xmlns="" id="{00000000-0008-0000-0600-00000F000000}"/>
              </a:ext>
            </a:extLst>
          </xdr:cNvPr>
          <xdr:cNvCxnSpPr>
            <a:endCxn id="92" idx="4"/>
          </xdr:cNvCxnSpPr>
        </xdr:nvCxnSpPr>
        <xdr:spPr>
          <a:xfrm rot="5400000">
            <a:off x="4980426" y="5655781"/>
            <a:ext cx="1093303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600-000010000000}"/>
              </a:ext>
            </a:extLst>
          </xdr:cNvPr>
          <xdr:cNvCxnSpPr>
            <a:endCxn id="89" idx="4"/>
          </xdr:cNvCxnSpPr>
        </xdr:nvCxnSpPr>
        <xdr:spPr>
          <a:xfrm rot="5400000">
            <a:off x="5224141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xmlns="" id="{00000000-0008-0000-0600-000011000000}"/>
              </a:ext>
            </a:extLst>
          </xdr:cNvPr>
          <xdr:cNvCxnSpPr>
            <a:endCxn id="86" idx="4"/>
          </xdr:cNvCxnSpPr>
        </xdr:nvCxnSpPr>
        <xdr:spPr>
          <a:xfrm rot="5400000">
            <a:off x="5472619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600-000012000000}"/>
              </a:ext>
            </a:extLst>
          </xdr:cNvPr>
          <xdr:cNvCxnSpPr/>
        </xdr:nvCxnSpPr>
        <xdr:spPr>
          <a:xfrm rot="10800000">
            <a:off x="2582760" y="5912152"/>
            <a:ext cx="3446565" cy="13496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xmlns="" id="{00000000-0008-0000-0600-00007E000000}"/>
              </a:ext>
            </a:extLst>
          </xdr:cNvPr>
          <xdr:cNvCxnSpPr/>
        </xdr:nvCxnSpPr>
        <xdr:spPr>
          <a:xfrm rot="5400000">
            <a:off x="2687362" y="660042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xmlns="" id="{00000000-0008-0000-0600-00007F000000}"/>
              </a:ext>
            </a:extLst>
          </xdr:cNvPr>
          <xdr:cNvCxnSpPr/>
        </xdr:nvCxnSpPr>
        <xdr:spPr>
          <a:xfrm rot="5400000">
            <a:off x="2949676" y="6593847"/>
            <a:ext cx="192529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xmlns="" id="{00000000-0008-0000-0600-000080000000}"/>
              </a:ext>
            </a:extLst>
          </xdr:cNvPr>
          <xdr:cNvCxnSpPr/>
        </xdr:nvCxnSpPr>
        <xdr:spPr>
          <a:xfrm rot="5400000">
            <a:off x="3199353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xmlns="" id="{00000000-0008-0000-0600-000081000000}"/>
              </a:ext>
            </a:extLst>
          </xdr:cNvPr>
          <xdr:cNvCxnSpPr/>
        </xdr:nvCxnSpPr>
        <xdr:spPr>
          <a:xfrm rot="5400000">
            <a:off x="3447831" y="6605091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xmlns="" id="{00000000-0008-0000-0600-000082000000}"/>
              </a:ext>
            </a:extLst>
          </xdr:cNvPr>
          <xdr:cNvCxnSpPr/>
        </xdr:nvCxnSpPr>
        <xdr:spPr>
          <a:xfrm rot="5400000">
            <a:off x="5182166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xmlns="" id="{00000000-0008-0000-0600-000083000000}"/>
              </a:ext>
            </a:extLst>
          </xdr:cNvPr>
          <xdr:cNvCxnSpPr/>
        </xdr:nvCxnSpPr>
        <xdr:spPr>
          <a:xfrm rot="5400000">
            <a:off x="3696287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xmlns="" id="{00000000-0008-0000-0600-000084000000}"/>
              </a:ext>
            </a:extLst>
          </xdr:cNvPr>
          <xdr:cNvCxnSpPr/>
        </xdr:nvCxnSpPr>
        <xdr:spPr>
          <a:xfrm rot="5400000">
            <a:off x="3944772" y="6595060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xmlns="" id="{00000000-0008-0000-0600-000085000000}"/>
              </a:ext>
            </a:extLst>
          </xdr:cNvPr>
          <xdr:cNvCxnSpPr>
            <a:stCxn id="106" idx="0"/>
          </xdr:cNvCxnSpPr>
        </xdr:nvCxnSpPr>
        <xdr:spPr>
          <a:xfrm rot="5400000">
            <a:off x="4174258" y="6604382"/>
            <a:ext cx="198055" cy="375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xmlns="" id="{00000000-0008-0000-0600-000086000000}"/>
              </a:ext>
            </a:extLst>
          </xdr:cNvPr>
          <xdr:cNvCxnSpPr/>
        </xdr:nvCxnSpPr>
        <xdr:spPr>
          <a:xfrm rot="5400000">
            <a:off x="4441753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xmlns="" id="{00000000-0008-0000-0600-000087000000}"/>
              </a:ext>
            </a:extLst>
          </xdr:cNvPr>
          <xdr:cNvCxnSpPr/>
        </xdr:nvCxnSpPr>
        <xdr:spPr>
          <a:xfrm rot="5400000">
            <a:off x="4691104" y="6609225"/>
            <a:ext cx="188386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xmlns="" id="{00000000-0008-0000-0600-000088000000}"/>
              </a:ext>
            </a:extLst>
          </xdr:cNvPr>
          <xdr:cNvCxnSpPr/>
        </xdr:nvCxnSpPr>
        <xdr:spPr>
          <a:xfrm rot="5400000">
            <a:off x="4938708" y="6605085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xmlns="" id="{00000000-0008-0000-0600-000089000000}"/>
              </a:ext>
            </a:extLst>
          </xdr:cNvPr>
          <xdr:cNvCxnSpPr/>
        </xdr:nvCxnSpPr>
        <xdr:spPr>
          <a:xfrm rot="5400000">
            <a:off x="5435688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xmlns="" id="{00000000-0008-0000-0600-00008A000000}"/>
              </a:ext>
            </a:extLst>
          </xdr:cNvPr>
          <xdr:cNvCxnSpPr/>
        </xdr:nvCxnSpPr>
        <xdr:spPr>
          <a:xfrm rot="5400000">
            <a:off x="568415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xmlns="" id="{00000000-0008-0000-0600-00008B000000}"/>
              </a:ext>
            </a:extLst>
          </xdr:cNvPr>
          <xdr:cNvCxnSpPr/>
        </xdr:nvCxnSpPr>
        <xdr:spPr>
          <a:xfrm rot="5400000">
            <a:off x="593262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72936</xdr:colOff>
      <xdr:row>25</xdr:row>
      <xdr:rowOff>64</xdr:rowOff>
    </xdr:from>
    <xdr:to>
      <xdr:col>78</xdr:col>
      <xdr:colOff>127115</xdr:colOff>
      <xdr:row>32</xdr:row>
      <xdr:rowOff>4</xdr:rowOff>
    </xdr:to>
    <xdr:grpSp>
      <xdr:nvGrpSpPr>
        <xdr:cNvPr id="320" name="Group 319">
          <a:extLst>
            <a:ext uri="{FF2B5EF4-FFF2-40B4-BE49-F238E27FC236}">
              <a16:creationId xmlns:a16="http://schemas.microsoft.com/office/drawing/2014/main" xmlns="" id="{00000000-0008-0000-0600-000040010000}"/>
            </a:ext>
          </a:extLst>
        </xdr:cNvPr>
        <xdr:cNvGrpSpPr/>
      </xdr:nvGrpSpPr>
      <xdr:grpSpPr>
        <a:xfrm>
          <a:off x="16035338" y="5169249"/>
          <a:ext cx="3436089" cy="1739056"/>
          <a:chOff x="15876153" y="5118651"/>
          <a:chExt cx="3466614" cy="1581982"/>
        </a:xfrm>
      </xdr:grpSpPr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xmlns="" id="{00000000-0008-0000-0600-000023000000}"/>
              </a:ext>
            </a:extLst>
          </xdr:cNvPr>
          <xdr:cNvCxnSpPr/>
        </xdr:nvCxnSpPr>
        <xdr:spPr>
          <a:xfrm rot="5400000">
            <a:off x="15532922" y="5681702"/>
            <a:ext cx="1133191" cy="1513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xmlns="" id="{00000000-0008-0000-0600-000024000000}"/>
              </a:ext>
            </a:extLst>
          </xdr:cNvPr>
          <xdr:cNvCxnSpPr/>
        </xdr:nvCxnSpPr>
        <xdr:spPr>
          <a:xfrm rot="10800000">
            <a:off x="15880758" y="5510079"/>
            <a:ext cx="3453135" cy="9280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xmlns="" id="{00000000-0008-0000-0600-000025000000}"/>
              </a:ext>
            </a:extLst>
          </xdr:cNvPr>
          <xdr:cNvCxnSpPr>
            <a:endCxn id="803" idx="4"/>
          </xdr:cNvCxnSpPr>
        </xdr:nvCxnSpPr>
        <xdr:spPr>
          <a:xfrm flipH="1">
            <a:off x="16340020" y="5125889"/>
            <a:ext cx="19653" cy="11317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xmlns="" id="{00000000-0008-0000-0600-000026000000}"/>
              </a:ext>
            </a:extLst>
          </xdr:cNvPr>
          <xdr:cNvCxnSpPr>
            <a:endCxn id="377" idx="4"/>
          </xdr:cNvCxnSpPr>
        </xdr:nvCxnSpPr>
        <xdr:spPr>
          <a:xfrm rot="5400000">
            <a:off x="16032973" y="5678901"/>
            <a:ext cx="1132647" cy="1214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xmlns="" id="{00000000-0008-0000-0600-000027000000}"/>
              </a:ext>
            </a:extLst>
          </xdr:cNvPr>
          <xdr:cNvCxnSpPr>
            <a:endCxn id="381" idx="4"/>
          </xdr:cNvCxnSpPr>
        </xdr:nvCxnSpPr>
        <xdr:spPr>
          <a:xfrm rot="5400000">
            <a:off x="16284255" y="5676070"/>
            <a:ext cx="1132646" cy="178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xmlns="" id="{00000000-0008-0000-0600-000028000000}"/>
              </a:ext>
            </a:extLst>
          </xdr:cNvPr>
          <xdr:cNvCxnSpPr>
            <a:endCxn id="385" idx="4"/>
          </xdr:cNvCxnSpPr>
        </xdr:nvCxnSpPr>
        <xdr:spPr>
          <a:xfrm rot="5400000">
            <a:off x="16532324" y="5676449"/>
            <a:ext cx="1132646" cy="170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xmlns="" id="{00000000-0008-0000-0600-000029000000}"/>
              </a:ext>
            </a:extLst>
          </xdr:cNvPr>
          <xdr:cNvCxnSpPr>
            <a:endCxn id="389" idx="4"/>
          </xdr:cNvCxnSpPr>
        </xdr:nvCxnSpPr>
        <xdr:spPr>
          <a:xfrm rot="5400000">
            <a:off x="16781366" y="5675854"/>
            <a:ext cx="1132646" cy="1824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xmlns="" id="{00000000-0008-0000-0600-00002A000000}"/>
              </a:ext>
            </a:extLst>
          </xdr:cNvPr>
          <xdr:cNvCxnSpPr>
            <a:endCxn id="393" idx="4"/>
          </xdr:cNvCxnSpPr>
        </xdr:nvCxnSpPr>
        <xdr:spPr>
          <a:xfrm rot="5400000">
            <a:off x="17029831" y="5675837"/>
            <a:ext cx="1132647" cy="1827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xmlns="" id="{00000000-0008-0000-0600-00002B000000}"/>
              </a:ext>
            </a:extLst>
          </xdr:cNvPr>
          <xdr:cNvCxnSpPr>
            <a:endCxn id="397" idx="4"/>
          </xdr:cNvCxnSpPr>
        </xdr:nvCxnSpPr>
        <xdr:spPr>
          <a:xfrm rot="5400000">
            <a:off x="17277520" y="5676598"/>
            <a:ext cx="1132646" cy="1675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xmlns="" id="{00000000-0008-0000-0600-00002C000000}"/>
              </a:ext>
            </a:extLst>
          </xdr:cNvPr>
          <xdr:cNvCxnSpPr>
            <a:endCxn id="401" idx="4"/>
          </xdr:cNvCxnSpPr>
        </xdr:nvCxnSpPr>
        <xdr:spPr>
          <a:xfrm rot="5400000">
            <a:off x="17525821" y="5676744"/>
            <a:ext cx="1132647" cy="1646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xmlns="" id="{00000000-0008-0000-0600-00002D000000}"/>
              </a:ext>
            </a:extLst>
          </xdr:cNvPr>
          <xdr:cNvCxnSpPr>
            <a:endCxn id="405" idx="4"/>
          </xdr:cNvCxnSpPr>
        </xdr:nvCxnSpPr>
        <xdr:spPr>
          <a:xfrm rot="5400000">
            <a:off x="17774287" y="5676727"/>
            <a:ext cx="1132646" cy="164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xmlns="" id="{00000000-0008-0000-0600-00002E000000}"/>
              </a:ext>
            </a:extLst>
          </xdr:cNvPr>
          <xdr:cNvCxnSpPr>
            <a:endCxn id="409" idx="4"/>
          </xdr:cNvCxnSpPr>
        </xdr:nvCxnSpPr>
        <xdr:spPr>
          <a:xfrm rot="5400000">
            <a:off x="18022750" y="5676712"/>
            <a:ext cx="1132646" cy="165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xmlns="" id="{00000000-0008-0000-0600-00002F000000}"/>
              </a:ext>
            </a:extLst>
          </xdr:cNvPr>
          <xdr:cNvCxnSpPr>
            <a:endCxn id="413" idx="4"/>
          </xdr:cNvCxnSpPr>
        </xdr:nvCxnSpPr>
        <xdr:spPr>
          <a:xfrm rot="5400000">
            <a:off x="18271212" y="5676699"/>
            <a:ext cx="1132647" cy="1655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xmlns="" id="{00000000-0008-0000-0600-000030000000}"/>
              </a:ext>
            </a:extLst>
          </xdr:cNvPr>
          <xdr:cNvCxnSpPr>
            <a:endCxn id="417" idx="4"/>
          </xdr:cNvCxnSpPr>
        </xdr:nvCxnSpPr>
        <xdr:spPr>
          <a:xfrm rot="5400000">
            <a:off x="18519678" y="5676682"/>
            <a:ext cx="1132646" cy="1658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xmlns="" id="{00000000-0008-0000-0600-000031000000}"/>
              </a:ext>
            </a:extLst>
          </xdr:cNvPr>
          <xdr:cNvCxnSpPr>
            <a:endCxn id="421" idx="4"/>
          </xdr:cNvCxnSpPr>
        </xdr:nvCxnSpPr>
        <xdr:spPr>
          <a:xfrm rot="5400000">
            <a:off x="18768137" y="5676669"/>
            <a:ext cx="1132647" cy="166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xmlns="" id="{00000000-0008-0000-0600-000032000000}"/>
              </a:ext>
            </a:extLst>
          </xdr:cNvPr>
          <xdr:cNvCxnSpPr/>
        </xdr:nvCxnSpPr>
        <xdr:spPr>
          <a:xfrm rot="10800000">
            <a:off x="15876153" y="5892019"/>
            <a:ext cx="3451171" cy="5041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xmlns="" id="{00000000-0008-0000-0600-0000A6010000}"/>
              </a:ext>
            </a:extLst>
          </xdr:cNvPr>
          <xdr:cNvCxnSpPr/>
        </xdr:nvCxnSpPr>
        <xdr:spPr>
          <a:xfrm rot="5400000">
            <a:off x="15986293" y="6589213"/>
            <a:ext cx="212568" cy="3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xmlns="" id="{00000000-0008-0000-0600-0000A7010000}"/>
              </a:ext>
            </a:extLst>
          </xdr:cNvPr>
          <xdr:cNvCxnSpPr/>
        </xdr:nvCxnSpPr>
        <xdr:spPr>
          <a:xfrm rot="5400000">
            <a:off x="16232077" y="6586523"/>
            <a:ext cx="212938" cy="874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xmlns="" id="{00000000-0008-0000-0600-0000A8010000}"/>
              </a:ext>
            </a:extLst>
          </xdr:cNvPr>
          <xdr:cNvCxnSpPr/>
        </xdr:nvCxnSpPr>
        <xdr:spPr>
          <a:xfrm rot="16200000" flipH="1">
            <a:off x="16490581" y="6585235"/>
            <a:ext cx="207924" cy="63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Connector 424">
            <a:extLst>
              <a:ext uri="{FF2B5EF4-FFF2-40B4-BE49-F238E27FC236}">
                <a16:creationId xmlns:a16="http://schemas.microsoft.com/office/drawing/2014/main" xmlns="" id="{00000000-0008-0000-0600-0000A9010000}"/>
              </a:ext>
            </a:extLst>
          </xdr:cNvPr>
          <xdr:cNvCxnSpPr/>
        </xdr:nvCxnSpPr>
        <xdr:spPr>
          <a:xfrm rot="16200000" flipH="1">
            <a:off x="16739069" y="6590258"/>
            <a:ext cx="207906" cy="630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Connector 425">
            <a:extLst>
              <a:ext uri="{FF2B5EF4-FFF2-40B4-BE49-F238E27FC236}">
                <a16:creationId xmlns:a16="http://schemas.microsoft.com/office/drawing/2014/main" xmlns="" id="{00000000-0008-0000-0600-0000AA010000}"/>
              </a:ext>
            </a:extLst>
          </xdr:cNvPr>
          <xdr:cNvCxnSpPr/>
        </xdr:nvCxnSpPr>
        <xdr:spPr>
          <a:xfrm rot="16200000" flipH="1">
            <a:off x="18470893" y="6587747"/>
            <a:ext cx="207912" cy="128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xmlns="" id="{00000000-0008-0000-0600-0000AB010000}"/>
              </a:ext>
            </a:extLst>
          </xdr:cNvPr>
          <xdr:cNvCxnSpPr/>
        </xdr:nvCxnSpPr>
        <xdr:spPr>
          <a:xfrm rot="16200000" flipH="1">
            <a:off x="16980883" y="6591880"/>
            <a:ext cx="216197" cy="131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xmlns="" id="{00000000-0008-0000-0600-0000AC010000}"/>
              </a:ext>
            </a:extLst>
          </xdr:cNvPr>
          <xdr:cNvCxnSpPr/>
        </xdr:nvCxnSpPr>
        <xdr:spPr>
          <a:xfrm rot="5400000">
            <a:off x="17221847" y="6585667"/>
            <a:ext cx="221205" cy="872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xmlns="" id="{00000000-0008-0000-0600-0000AD010000}"/>
              </a:ext>
            </a:extLst>
          </xdr:cNvPr>
          <xdr:cNvCxnSpPr/>
        </xdr:nvCxnSpPr>
        <xdr:spPr>
          <a:xfrm rot="16200000" flipH="1">
            <a:off x="17479668" y="6590435"/>
            <a:ext cx="212567" cy="128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xmlns="" id="{00000000-0008-0000-0600-0000AE010000}"/>
              </a:ext>
            </a:extLst>
          </xdr:cNvPr>
          <xdr:cNvCxnSpPr/>
        </xdr:nvCxnSpPr>
        <xdr:spPr>
          <a:xfrm rot="16200000" flipH="1">
            <a:off x="17726337" y="6591895"/>
            <a:ext cx="216193" cy="12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xmlns="" id="{00000000-0008-0000-0600-0000AF010000}"/>
              </a:ext>
            </a:extLst>
          </xdr:cNvPr>
          <xdr:cNvCxnSpPr/>
        </xdr:nvCxnSpPr>
        <xdr:spPr>
          <a:xfrm rot="16200000" flipH="1">
            <a:off x="17983967" y="6592765"/>
            <a:ext cx="202899" cy="629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xmlns="" id="{00000000-0008-0000-0600-0000B0010000}"/>
              </a:ext>
            </a:extLst>
          </xdr:cNvPr>
          <xdr:cNvCxnSpPr/>
        </xdr:nvCxnSpPr>
        <xdr:spPr>
          <a:xfrm rot="16200000" flipH="1">
            <a:off x="18229938" y="6590258"/>
            <a:ext cx="202898" cy="12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xmlns="" id="{00000000-0008-0000-0600-0000B1010000}"/>
              </a:ext>
            </a:extLst>
          </xdr:cNvPr>
          <xdr:cNvCxnSpPr/>
        </xdr:nvCxnSpPr>
        <xdr:spPr>
          <a:xfrm rot="16200000" flipH="1">
            <a:off x="18722758" y="6589393"/>
            <a:ext cx="216209" cy="627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xmlns="" id="{00000000-0008-0000-0600-0000B2010000}"/>
              </a:ext>
            </a:extLst>
          </xdr:cNvPr>
          <xdr:cNvCxnSpPr/>
        </xdr:nvCxnSpPr>
        <xdr:spPr>
          <a:xfrm rot="16200000" flipH="1">
            <a:off x="18977877" y="6587748"/>
            <a:ext cx="202921" cy="627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xmlns="" id="{00000000-0008-0000-0600-0000B3010000}"/>
              </a:ext>
            </a:extLst>
          </xdr:cNvPr>
          <xdr:cNvCxnSpPr/>
        </xdr:nvCxnSpPr>
        <xdr:spPr>
          <a:xfrm rot="16200000" flipH="1">
            <a:off x="19221337" y="6592759"/>
            <a:ext cx="207937" cy="127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19437</xdr:colOff>
      <xdr:row>29</xdr:row>
      <xdr:rowOff>140931</xdr:rowOff>
    </xdr:from>
    <xdr:to>
      <xdr:col>25</xdr:col>
      <xdr:colOff>25844</xdr:colOff>
      <xdr:row>43</xdr:row>
      <xdr:rowOff>112027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xmlns="" id="{00000000-0008-0000-0600-0000B4010000}"/>
            </a:ext>
          </a:extLst>
        </xdr:cNvPr>
        <xdr:cNvCxnSpPr/>
      </xdr:nvCxnSpPr>
      <xdr:spPr>
        <a:xfrm rot="16200000" flipH="1">
          <a:off x="4780543" y="7286075"/>
          <a:ext cx="2866696" cy="6407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9720</xdr:colOff>
      <xdr:row>29</xdr:row>
      <xdr:rowOff>150651</xdr:rowOff>
    </xdr:from>
    <xdr:to>
      <xdr:col>24</xdr:col>
      <xdr:colOff>222449</xdr:colOff>
      <xdr:row>29</xdr:row>
      <xdr:rowOff>159327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xmlns="" id="{00000000-0008-0000-0600-0000B5010000}"/>
            </a:ext>
          </a:extLst>
        </xdr:cNvPr>
        <xdr:cNvCxnSpPr/>
      </xdr:nvCxnSpPr>
      <xdr:spPr>
        <a:xfrm flipV="1">
          <a:off x="2733870" y="5865651"/>
          <a:ext cx="3432179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208966</xdr:colOff>
      <xdr:row>38</xdr:row>
      <xdr:rowOff>155511</xdr:rowOff>
    </xdr:from>
    <xdr:to>
      <xdr:col>18</xdr:col>
      <xdr:colOff>141387</xdr:colOff>
      <xdr:row>40</xdr:row>
      <xdr:rowOff>82616</xdr:rowOff>
    </xdr:to>
    <xdr:grpSp>
      <xdr:nvGrpSpPr>
        <xdr:cNvPr id="438" name="Group 437">
          <a:extLst>
            <a:ext uri="{FF2B5EF4-FFF2-40B4-BE49-F238E27FC236}">
              <a16:creationId xmlns:a16="http://schemas.microsoft.com/office/drawing/2014/main" xmlns="" id="{00000000-0008-0000-0600-0000B6010000}"/>
            </a:ext>
          </a:extLst>
        </xdr:cNvPr>
        <xdr:cNvGrpSpPr>
          <a:grpSpLocks/>
        </xdr:cNvGrpSpPr>
      </xdr:nvGrpSpPr>
      <xdr:grpSpPr bwMode="auto">
        <a:xfrm>
          <a:off x="4340033" y="8219654"/>
          <a:ext cx="178573" cy="317737"/>
          <a:chOff x="411" y="574"/>
          <a:chExt cx="22" cy="31"/>
        </a:xfrm>
      </xdr:grpSpPr>
      <xdr:sp macro="" textlink="">
        <xdr:nvSpPr>
          <xdr:cNvPr id="439" name="Arc 72">
            <a:extLst>
              <a:ext uri="{FF2B5EF4-FFF2-40B4-BE49-F238E27FC236}">
                <a16:creationId xmlns:a16="http://schemas.microsoft.com/office/drawing/2014/main" xmlns="" id="{00000000-0008-0000-0600-0000B701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40" name="Oval 439">
            <a:extLst>
              <a:ext uri="{FF2B5EF4-FFF2-40B4-BE49-F238E27FC236}">
                <a16:creationId xmlns:a16="http://schemas.microsoft.com/office/drawing/2014/main" xmlns="" id="{00000000-0008-0000-0600-0000B8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41" name="Oval 440">
            <a:extLst>
              <a:ext uri="{FF2B5EF4-FFF2-40B4-BE49-F238E27FC236}">
                <a16:creationId xmlns:a16="http://schemas.microsoft.com/office/drawing/2014/main" xmlns="" id="{00000000-0008-0000-0600-0000B9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198450</xdr:colOff>
      <xdr:row>29</xdr:row>
      <xdr:rowOff>118924</xdr:rowOff>
    </xdr:from>
    <xdr:to>
      <xdr:col>38</xdr:col>
      <xdr:colOff>7944</xdr:colOff>
      <xdr:row>43</xdr:row>
      <xdr:rowOff>99771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xmlns="" id="{00000000-0008-0000-0600-0000DE010000}"/>
            </a:ext>
          </a:extLst>
        </xdr:cNvPr>
        <xdr:cNvCxnSpPr/>
      </xdr:nvCxnSpPr>
      <xdr:spPr>
        <a:xfrm rot="16200000" flipH="1">
          <a:off x="7820086" y="7435663"/>
          <a:ext cx="2870097" cy="15869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822</xdr:colOff>
      <xdr:row>43</xdr:row>
      <xdr:rowOff>79890</xdr:rowOff>
    </xdr:from>
    <xdr:to>
      <xdr:col>51</xdr:col>
      <xdr:colOff>165732</xdr:colOff>
      <xdr:row>43</xdr:row>
      <xdr:rowOff>88566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xmlns="" id="{00000000-0008-0000-0600-0000DF010000}"/>
            </a:ext>
          </a:extLst>
        </xdr:cNvPr>
        <xdr:cNvCxnSpPr/>
      </xdr:nvCxnSpPr>
      <xdr:spPr>
        <a:xfrm flipV="1">
          <a:off x="9255947" y="8858765"/>
          <a:ext cx="3363723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16177</xdr:colOff>
      <xdr:row>29</xdr:row>
      <xdr:rowOff>128644</xdr:rowOff>
    </xdr:from>
    <xdr:to>
      <xdr:col>52</xdr:col>
      <xdr:colOff>22584</xdr:colOff>
      <xdr:row>43</xdr:row>
      <xdr:rowOff>99740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xmlns="" id="{00000000-0008-0000-0600-0000E0010000}"/>
            </a:ext>
          </a:extLst>
        </xdr:cNvPr>
        <xdr:cNvCxnSpPr/>
      </xdr:nvCxnSpPr>
      <xdr:spPr>
        <a:xfrm rot="16200000" flipH="1">
          <a:off x="11289208" y="7445238"/>
          <a:ext cx="2860346" cy="6407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6460</xdr:colOff>
      <xdr:row>29</xdr:row>
      <xdr:rowOff>138364</xdr:rowOff>
    </xdr:from>
    <xdr:to>
      <xdr:col>51</xdr:col>
      <xdr:colOff>219189</xdr:colOff>
      <xdr:row>29</xdr:row>
      <xdr:rowOff>147040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xmlns="" id="{00000000-0008-0000-0600-0000E1010000}"/>
            </a:ext>
          </a:extLst>
        </xdr:cNvPr>
        <xdr:cNvCxnSpPr/>
      </xdr:nvCxnSpPr>
      <xdr:spPr>
        <a:xfrm flipV="1">
          <a:off x="9261585" y="6027989"/>
          <a:ext cx="3411542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205706</xdr:colOff>
      <xdr:row>38</xdr:row>
      <xdr:rowOff>143224</xdr:rowOff>
    </xdr:from>
    <xdr:to>
      <xdr:col>45</xdr:col>
      <xdr:colOff>138127</xdr:colOff>
      <xdr:row>40</xdr:row>
      <xdr:rowOff>70329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xmlns="" id="{00000000-0008-0000-0600-0000E2010000}"/>
            </a:ext>
          </a:extLst>
        </xdr:cNvPr>
        <xdr:cNvGrpSpPr>
          <a:grpSpLocks/>
        </xdr:cNvGrpSpPr>
      </xdr:nvGrpSpPr>
      <xdr:grpSpPr bwMode="auto">
        <a:xfrm>
          <a:off x="11100594" y="8207367"/>
          <a:ext cx="178572" cy="317737"/>
          <a:chOff x="411" y="574"/>
          <a:chExt cx="22" cy="31"/>
        </a:xfrm>
      </xdr:grpSpPr>
      <xdr:sp macro="" textlink="">
        <xdr:nvSpPr>
          <xdr:cNvPr id="483" name="Arc 72">
            <a:extLst>
              <a:ext uri="{FF2B5EF4-FFF2-40B4-BE49-F238E27FC236}">
                <a16:creationId xmlns:a16="http://schemas.microsoft.com/office/drawing/2014/main" xmlns="" id="{00000000-0008-0000-0600-0000E301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84" name="Oval 483">
            <a:extLst>
              <a:ext uri="{FF2B5EF4-FFF2-40B4-BE49-F238E27FC236}">
                <a16:creationId xmlns:a16="http://schemas.microsoft.com/office/drawing/2014/main" xmlns="" id="{00000000-0008-0000-0600-0000E4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85" name="Oval 484">
            <a:extLst>
              <a:ext uri="{FF2B5EF4-FFF2-40B4-BE49-F238E27FC236}">
                <a16:creationId xmlns:a16="http://schemas.microsoft.com/office/drawing/2014/main" xmlns="" id="{00000000-0008-0000-0600-0000E5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64</xdr:col>
      <xdr:colOff>158687</xdr:colOff>
      <xdr:row>29</xdr:row>
      <xdr:rowOff>174466</xdr:rowOff>
    </xdr:from>
    <xdr:to>
      <xdr:col>64</xdr:col>
      <xdr:colOff>174556</xdr:colOff>
      <xdr:row>43</xdr:row>
      <xdr:rowOff>155313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xmlns="" id="{00000000-0008-0000-0600-0000E6010000}"/>
            </a:ext>
          </a:extLst>
        </xdr:cNvPr>
        <xdr:cNvCxnSpPr/>
      </xdr:nvCxnSpPr>
      <xdr:spPr>
        <a:xfrm rot="16200000" flipH="1">
          <a:off x="14384323" y="7491205"/>
          <a:ext cx="2870097" cy="15869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167434</xdr:colOff>
      <xdr:row>43</xdr:row>
      <xdr:rowOff>135432</xdr:rowOff>
    </xdr:from>
    <xdr:to>
      <xdr:col>78</xdr:col>
      <xdr:colOff>149782</xdr:colOff>
      <xdr:row>43</xdr:row>
      <xdr:rowOff>144108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xmlns="" id="{00000000-0008-0000-0600-0000E7010000}"/>
            </a:ext>
          </a:extLst>
        </xdr:cNvPr>
        <xdr:cNvCxnSpPr/>
      </xdr:nvCxnSpPr>
      <xdr:spPr>
        <a:xfrm flipV="1">
          <a:off x="15820184" y="8914307"/>
          <a:ext cx="3363723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226</xdr:colOff>
      <xdr:row>29</xdr:row>
      <xdr:rowOff>184186</xdr:rowOff>
    </xdr:from>
    <xdr:to>
      <xdr:col>79</xdr:col>
      <xdr:colOff>6633</xdr:colOff>
      <xdr:row>43</xdr:row>
      <xdr:rowOff>155282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xmlns="" id="{00000000-0008-0000-0600-0000E8010000}"/>
            </a:ext>
          </a:extLst>
        </xdr:cNvPr>
        <xdr:cNvCxnSpPr/>
      </xdr:nvCxnSpPr>
      <xdr:spPr>
        <a:xfrm rot="16200000" flipH="1">
          <a:off x="17853445" y="7500780"/>
          <a:ext cx="2860346" cy="6407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173072</xdr:colOff>
      <xdr:row>29</xdr:row>
      <xdr:rowOff>193906</xdr:rowOff>
    </xdr:from>
    <xdr:to>
      <xdr:col>78</xdr:col>
      <xdr:colOff>203239</xdr:colOff>
      <xdr:row>29</xdr:row>
      <xdr:rowOff>202582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xmlns="" id="{00000000-0008-0000-0600-0000E9010000}"/>
            </a:ext>
          </a:extLst>
        </xdr:cNvPr>
        <xdr:cNvCxnSpPr/>
      </xdr:nvCxnSpPr>
      <xdr:spPr>
        <a:xfrm flipV="1">
          <a:off x="15825822" y="6083531"/>
          <a:ext cx="3411542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189755</xdr:colOff>
      <xdr:row>39</xdr:row>
      <xdr:rowOff>8266</xdr:rowOff>
    </xdr:from>
    <xdr:to>
      <xdr:col>72</xdr:col>
      <xdr:colOff>122177</xdr:colOff>
      <xdr:row>40</xdr:row>
      <xdr:rowOff>125871</xdr:rowOff>
    </xdr:to>
    <xdr:grpSp>
      <xdr:nvGrpSpPr>
        <xdr:cNvPr id="490" name="Group 489">
          <a:extLst>
            <a:ext uri="{FF2B5EF4-FFF2-40B4-BE49-F238E27FC236}">
              <a16:creationId xmlns:a16="http://schemas.microsoft.com/office/drawing/2014/main" xmlns="" id="{00000000-0008-0000-0600-0000EA010000}"/>
            </a:ext>
          </a:extLst>
        </xdr:cNvPr>
        <xdr:cNvGrpSpPr>
          <a:grpSpLocks/>
        </xdr:cNvGrpSpPr>
      </xdr:nvGrpSpPr>
      <xdr:grpSpPr bwMode="auto">
        <a:xfrm>
          <a:off x="17811005" y="8265050"/>
          <a:ext cx="178574" cy="315596"/>
          <a:chOff x="411" y="574"/>
          <a:chExt cx="22" cy="31"/>
        </a:xfrm>
      </xdr:grpSpPr>
      <xdr:sp macro="" textlink="">
        <xdr:nvSpPr>
          <xdr:cNvPr id="491" name="Arc 72">
            <a:extLst>
              <a:ext uri="{FF2B5EF4-FFF2-40B4-BE49-F238E27FC236}">
                <a16:creationId xmlns:a16="http://schemas.microsoft.com/office/drawing/2014/main" xmlns="" id="{00000000-0008-0000-0600-0000EB01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92" name="Oval 491">
            <a:extLst>
              <a:ext uri="{FF2B5EF4-FFF2-40B4-BE49-F238E27FC236}">
                <a16:creationId xmlns:a16="http://schemas.microsoft.com/office/drawing/2014/main" xmlns="" id="{00000000-0008-0000-0600-0000EC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93" name="Oval 492">
            <a:extLst>
              <a:ext uri="{FF2B5EF4-FFF2-40B4-BE49-F238E27FC236}">
                <a16:creationId xmlns:a16="http://schemas.microsoft.com/office/drawing/2014/main" xmlns="" id="{00000000-0008-0000-0600-0000ED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82826</xdr:colOff>
      <xdr:row>43</xdr:row>
      <xdr:rowOff>140804</xdr:rowOff>
    </xdr:from>
    <xdr:to>
      <xdr:col>18</xdr:col>
      <xdr:colOff>107674</xdr:colOff>
      <xdr:row>45</xdr:row>
      <xdr:rowOff>8283</xdr:rowOff>
    </xdr:to>
    <xdr:cxnSp macro="">
      <xdr:nvCxnSpPr>
        <xdr:cNvPr id="495" name="Straight Connector 494">
          <a:extLst>
            <a:ext uri="{FF2B5EF4-FFF2-40B4-BE49-F238E27FC236}">
              <a16:creationId xmlns:a16="http://schemas.microsoft.com/office/drawing/2014/main" xmlns="" id="{00000000-0008-0000-0600-0000EF010000}"/>
            </a:ext>
          </a:extLst>
        </xdr:cNvPr>
        <xdr:cNvCxnSpPr/>
      </xdr:nvCxnSpPr>
      <xdr:spPr>
        <a:xfrm flipV="1">
          <a:off x="4248978" y="8986630"/>
          <a:ext cx="273326" cy="24847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44</xdr:row>
      <xdr:rowOff>74544</xdr:rowOff>
    </xdr:from>
    <xdr:to>
      <xdr:col>18</xdr:col>
      <xdr:colOff>207066</xdr:colOff>
      <xdr:row>44</xdr:row>
      <xdr:rowOff>82826</xdr:rowOff>
    </xdr:to>
    <xdr:cxnSp macro="">
      <xdr:nvCxnSpPr>
        <xdr:cNvPr id="497" name="Straight Connector 496">
          <a:extLst>
            <a:ext uri="{FF2B5EF4-FFF2-40B4-BE49-F238E27FC236}">
              <a16:creationId xmlns:a16="http://schemas.microsoft.com/office/drawing/2014/main" xmlns="" id="{00000000-0008-0000-0600-0000F1010000}"/>
            </a:ext>
          </a:extLst>
        </xdr:cNvPr>
        <xdr:cNvCxnSpPr/>
      </xdr:nvCxnSpPr>
      <xdr:spPr>
        <a:xfrm flipV="1">
          <a:off x="4414630" y="9110870"/>
          <a:ext cx="207066" cy="828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124222</xdr:colOff>
      <xdr:row>43</xdr:row>
      <xdr:rowOff>107661</xdr:rowOff>
    </xdr:from>
    <xdr:to>
      <xdr:col>45</xdr:col>
      <xdr:colOff>149070</xdr:colOff>
      <xdr:row>44</xdr:row>
      <xdr:rowOff>165640</xdr:rowOff>
    </xdr:to>
    <xdr:cxnSp macro="">
      <xdr:nvCxnSpPr>
        <xdr:cNvPr id="498" name="Straight Connector 497">
          <a:extLst>
            <a:ext uri="{FF2B5EF4-FFF2-40B4-BE49-F238E27FC236}">
              <a16:creationId xmlns:a16="http://schemas.microsoft.com/office/drawing/2014/main" xmlns="" id="{00000000-0008-0000-0600-0000F2010000}"/>
            </a:ext>
          </a:extLst>
        </xdr:cNvPr>
        <xdr:cNvCxnSpPr/>
      </xdr:nvCxnSpPr>
      <xdr:spPr>
        <a:xfrm flipV="1">
          <a:off x="10957874" y="8953487"/>
          <a:ext cx="273326" cy="24847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240172</xdr:colOff>
      <xdr:row>44</xdr:row>
      <xdr:rowOff>41415</xdr:rowOff>
    </xdr:from>
    <xdr:to>
      <xdr:col>45</xdr:col>
      <xdr:colOff>198760</xdr:colOff>
      <xdr:row>44</xdr:row>
      <xdr:rowOff>49697</xdr:rowOff>
    </xdr:to>
    <xdr:cxnSp macro="">
      <xdr:nvCxnSpPr>
        <xdr:cNvPr id="499" name="Straight Connector 498">
          <a:extLst>
            <a:ext uri="{FF2B5EF4-FFF2-40B4-BE49-F238E27FC236}">
              <a16:creationId xmlns:a16="http://schemas.microsoft.com/office/drawing/2014/main" xmlns="" id="{00000000-0008-0000-0600-0000F3010000}"/>
            </a:ext>
          </a:extLst>
        </xdr:cNvPr>
        <xdr:cNvCxnSpPr/>
      </xdr:nvCxnSpPr>
      <xdr:spPr>
        <a:xfrm flipV="1">
          <a:off x="11073824" y="9077741"/>
          <a:ext cx="207066" cy="828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8271</xdr:colOff>
      <xdr:row>44</xdr:row>
      <xdr:rowOff>66264</xdr:rowOff>
    </xdr:from>
    <xdr:to>
      <xdr:col>72</xdr:col>
      <xdr:colOff>215337</xdr:colOff>
      <xdr:row>44</xdr:row>
      <xdr:rowOff>74546</xdr:rowOff>
    </xdr:to>
    <xdr:cxnSp macro="">
      <xdr:nvCxnSpPr>
        <xdr:cNvPr id="500" name="Straight Connector 499">
          <a:extLst>
            <a:ext uri="{FF2B5EF4-FFF2-40B4-BE49-F238E27FC236}">
              <a16:creationId xmlns:a16="http://schemas.microsoft.com/office/drawing/2014/main" xmlns="" id="{00000000-0008-0000-0600-0000F4010000}"/>
            </a:ext>
          </a:extLst>
        </xdr:cNvPr>
        <xdr:cNvCxnSpPr/>
      </xdr:nvCxnSpPr>
      <xdr:spPr>
        <a:xfrm flipV="1">
          <a:off x="17733054" y="9102590"/>
          <a:ext cx="207066" cy="828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107679</xdr:colOff>
      <xdr:row>43</xdr:row>
      <xdr:rowOff>132519</xdr:rowOff>
    </xdr:from>
    <xdr:to>
      <xdr:col>72</xdr:col>
      <xdr:colOff>132526</xdr:colOff>
      <xdr:row>44</xdr:row>
      <xdr:rowOff>190498</xdr:rowOff>
    </xdr:to>
    <xdr:cxnSp macro="">
      <xdr:nvCxnSpPr>
        <xdr:cNvPr id="501" name="Straight Connector 500">
          <a:extLst>
            <a:ext uri="{FF2B5EF4-FFF2-40B4-BE49-F238E27FC236}">
              <a16:creationId xmlns:a16="http://schemas.microsoft.com/office/drawing/2014/main" xmlns="" id="{00000000-0008-0000-0600-0000F5010000}"/>
            </a:ext>
          </a:extLst>
        </xdr:cNvPr>
        <xdr:cNvCxnSpPr/>
      </xdr:nvCxnSpPr>
      <xdr:spPr>
        <a:xfrm flipV="1">
          <a:off x="17583983" y="8978345"/>
          <a:ext cx="273326" cy="24847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123825</xdr:colOff>
      <xdr:row>25</xdr:row>
      <xdr:rowOff>0</xdr:rowOff>
    </xdr:from>
    <xdr:to>
      <xdr:col>51</xdr:col>
      <xdr:colOff>140148</xdr:colOff>
      <xdr:row>32</xdr:row>
      <xdr:rowOff>9306</xdr:rowOff>
    </xdr:to>
    <xdr:grpSp>
      <xdr:nvGrpSpPr>
        <xdr:cNvPr id="662" name="Group 661">
          <a:extLst>
            <a:ext uri="{FF2B5EF4-FFF2-40B4-BE49-F238E27FC236}">
              <a16:creationId xmlns:a16="http://schemas.microsoft.com/office/drawing/2014/main" xmlns="" id="{00000000-0008-0000-0600-000096020000}"/>
            </a:ext>
          </a:extLst>
        </xdr:cNvPr>
        <xdr:cNvGrpSpPr/>
      </xdr:nvGrpSpPr>
      <xdr:grpSpPr>
        <a:xfrm>
          <a:off x="9333109" y="5169185"/>
          <a:ext cx="3424988" cy="1748422"/>
          <a:chOff x="2582760" y="5114002"/>
          <a:chExt cx="3456090" cy="1591284"/>
        </a:xfrm>
      </xdr:grpSpPr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xmlns="" id="{00000000-0008-0000-0600-000097020000}"/>
              </a:ext>
            </a:extLst>
          </xdr:cNvPr>
          <xdr:cNvCxnSpPr/>
        </xdr:nvCxnSpPr>
        <xdr:spPr>
          <a:xfrm rot="5400000">
            <a:off x="2207038" y="5691258"/>
            <a:ext cx="1173536" cy="190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xmlns="" id="{00000000-0008-0000-0600-000098020000}"/>
              </a:ext>
            </a:extLst>
          </xdr:cNvPr>
          <xdr:cNvCxnSpPr/>
        </xdr:nvCxnSpPr>
        <xdr:spPr>
          <a:xfrm rot="10800000">
            <a:off x="2583321" y="5467447"/>
            <a:ext cx="3455529" cy="9445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xmlns="" id="{00000000-0008-0000-0600-000099020000}"/>
              </a:ext>
            </a:extLst>
          </xdr:cNvPr>
          <xdr:cNvCxnSpPr/>
        </xdr:nvCxnSpPr>
        <xdr:spPr>
          <a:xfrm rot="5400000">
            <a:off x="2492347" y="5659077"/>
            <a:ext cx="1093305" cy="124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xmlns="" id="{00000000-0008-0000-0600-00009A020000}"/>
              </a:ext>
            </a:extLst>
          </xdr:cNvPr>
          <xdr:cNvCxnSpPr/>
        </xdr:nvCxnSpPr>
        <xdr:spPr>
          <a:xfrm rot="5400000">
            <a:off x="2736683" y="5663217"/>
            <a:ext cx="1093306" cy="417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7" name="Straight Connector 666">
            <a:extLst>
              <a:ext uri="{FF2B5EF4-FFF2-40B4-BE49-F238E27FC236}">
                <a16:creationId xmlns:a16="http://schemas.microsoft.com/office/drawing/2014/main" xmlns="" id="{00000000-0008-0000-0600-00009B020000}"/>
              </a:ext>
            </a:extLst>
          </xdr:cNvPr>
          <xdr:cNvCxnSpPr/>
        </xdr:nvCxnSpPr>
        <xdr:spPr>
          <a:xfrm rot="5400000">
            <a:off x="2991898" y="5656480"/>
            <a:ext cx="1093306" cy="176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8" name="Straight Connector 667">
            <a:extLst>
              <a:ext uri="{FF2B5EF4-FFF2-40B4-BE49-F238E27FC236}">
                <a16:creationId xmlns:a16="http://schemas.microsoft.com/office/drawing/2014/main" xmlns="" id="{00000000-0008-0000-0600-00009C020000}"/>
              </a:ext>
            </a:extLst>
          </xdr:cNvPr>
          <xdr:cNvCxnSpPr/>
        </xdr:nvCxnSpPr>
        <xdr:spPr>
          <a:xfrm rot="5400000">
            <a:off x="3235130" y="5661725"/>
            <a:ext cx="1093308" cy="715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9" name="Straight Connector 668">
            <a:extLst>
              <a:ext uri="{FF2B5EF4-FFF2-40B4-BE49-F238E27FC236}">
                <a16:creationId xmlns:a16="http://schemas.microsoft.com/office/drawing/2014/main" xmlns="" id="{00000000-0008-0000-0600-00009D020000}"/>
              </a:ext>
            </a:extLst>
          </xdr:cNvPr>
          <xdr:cNvCxnSpPr/>
        </xdr:nvCxnSpPr>
        <xdr:spPr>
          <a:xfrm rot="5400000">
            <a:off x="3488373" y="5656963"/>
            <a:ext cx="1093306" cy="1668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0" name="Straight Connector 669">
            <a:extLst>
              <a:ext uri="{FF2B5EF4-FFF2-40B4-BE49-F238E27FC236}">
                <a16:creationId xmlns:a16="http://schemas.microsoft.com/office/drawing/2014/main" xmlns="" id="{00000000-0008-0000-0600-00009E020000}"/>
              </a:ext>
            </a:extLst>
          </xdr:cNvPr>
          <xdr:cNvCxnSpPr/>
        </xdr:nvCxnSpPr>
        <xdr:spPr>
          <a:xfrm rot="5400000">
            <a:off x="3732095" y="5661721"/>
            <a:ext cx="1093304" cy="716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xmlns="" id="{00000000-0008-0000-0600-00009F020000}"/>
              </a:ext>
            </a:extLst>
          </xdr:cNvPr>
          <xdr:cNvCxnSpPr/>
        </xdr:nvCxnSpPr>
        <xdr:spPr>
          <a:xfrm rot="5400000">
            <a:off x="3981907" y="5660385"/>
            <a:ext cx="1093306" cy="9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2" name="Straight Connector 671">
            <a:extLst>
              <a:ext uri="{FF2B5EF4-FFF2-40B4-BE49-F238E27FC236}">
                <a16:creationId xmlns:a16="http://schemas.microsoft.com/office/drawing/2014/main" xmlns="" id="{00000000-0008-0000-0600-0000A0020000}"/>
              </a:ext>
            </a:extLst>
          </xdr:cNvPr>
          <xdr:cNvCxnSpPr/>
        </xdr:nvCxnSpPr>
        <xdr:spPr>
          <a:xfrm rot="5400000">
            <a:off x="4230230" y="5660543"/>
            <a:ext cx="1093304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3" name="Straight Connector 672">
            <a:extLst>
              <a:ext uri="{FF2B5EF4-FFF2-40B4-BE49-F238E27FC236}">
                <a16:creationId xmlns:a16="http://schemas.microsoft.com/office/drawing/2014/main" xmlns="" id="{00000000-0008-0000-0600-0000A1020000}"/>
              </a:ext>
            </a:extLst>
          </xdr:cNvPr>
          <xdr:cNvCxnSpPr/>
        </xdr:nvCxnSpPr>
        <xdr:spPr>
          <a:xfrm rot="5400000">
            <a:off x="4482849" y="5656402"/>
            <a:ext cx="1093303" cy="17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xmlns="" id="{00000000-0008-0000-0600-0000A2020000}"/>
              </a:ext>
            </a:extLst>
          </xdr:cNvPr>
          <xdr:cNvCxnSpPr/>
        </xdr:nvCxnSpPr>
        <xdr:spPr>
          <a:xfrm rot="5400000">
            <a:off x="4731947" y="5655781"/>
            <a:ext cx="1093304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xmlns="" id="{00000000-0008-0000-0600-0000A3020000}"/>
              </a:ext>
            </a:extLst>
          </xdr:cNvPr>
          <xdr:cNvCxnSpPr/>
        </xdr:nvCxnSpPr>
        <xdr:spPr>
          <a:xfrm rot="5400000">
            <a:off x="4980426" y="5655781"/>
            <a:ext cx="1093303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xmlns="" id="{00000000-0008-0000-0600-0000A4020000}"/>
              </a:ext>
            </a:extLst>
          </xdr:cNvPr>
          <xdr:cNvCxnSpPr/>
        </xdr:nvCxnSpPr>
        <xdr:spPr>
          <a:xfrm rot="5400000">
            <a:off x="5224141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xmlns="" id="{00000000-0008-0000-0600-0000A5020000}"/>
              </a:ext>
            </a:extLst>
          </xdr:cNvPr>
          <xdr:cNvCxnSpPr/>
        </xdr:nvCxnSpPr>
        <xdr:spPr>
          <a:xfrm rot="5400000">
            <a:off x="5472619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xmlns="" id="{00000000-0008-0000-0600-0000A6020000}"/>
              </a:ext>
            </a:extLst>
          </xdr:cNvPr>
          <xdr:cNvCxnSpPr/>
        </xdr:nvCxnSpPr>
        <xdr:spPr>
          <a:xfrm rot="10800000">
            <a:off x="2582760" y="5898948"/>
            <a:ext cx="3446565" cy="13496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xmlns="" id="{00000000-0008-0000-0600-0000A7020000}"/>
              </a:ext>
            </a:extLst>
          </xdr:cNvPr>
          <xdr:cNvCxnSpPr/>
        </xdr:nvCxnSpPr>
        <xdr:spPr>
          <a:xfrm rot="5400000">
            <a:off x="2687362" y="660042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xmlns="" id="{00000000-0008-0000-0600-0000A8020000}"/>
              </a:ext>
            </a:extLst>
          </xdr:cNvPr>
          <xdr:cNvCxnSpPr/>
        </xdr:nvCxnSpPr>
        <xdr:spPr>
          <a:xfrm rot="5400000">
            <a:off x="2949676" y="6593847"/>
            <a:ext cx="192529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xmlns="" id="{00000000-0008-0000-0600-0000A9020000}"/>
              </a:ext>
            </a:extLst>
          </xdr:cNvPr>
          <xdr:cNvCxnSpPr/>
        </xdr:nvCxnSpPr>
        <xdr:spPr>
          <a:xfrm rot="5400000">
            <a:off x="3199353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xmlns="" id="{00000000-0008-0000-0600-0000AA020000}"/>
              </a:ext>
            </a:extLst>
          </xdr:cNvPr>
          <xdr:cNvCxnSpPr/>
        </xdr:nvCxnSpPr>
        <xdr:spPr>
          <a:xfrm rot="5400000">
            <a:off x="3447831" y="6605091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xmlns="" id="{00000000-0008-0000-0600-0000AB020000}"/>
              </a:ext>
            </a:extLst>
          </xdr:cNvPr>
          <xdr:cNvCxnSpPr/>
        </xdr:nvCxnSpPr>
        <xdr:spPr>
          <a:xfrm rot="5400000">
            <a:off x="5182166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xmlns="" id="{00000000-0008-0000-0600-0000AC020000}"/>
              </a:ext>
            </a:extLst>
          </xdr:cNvPr>
          <xdr:cNvCxnSpPr/>
        </xdr:nvCxnSpPr>
        <xdr:spPr>
          <a:xfrm rot="5400000">
            <a:off x="3696287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xmlns="" id="{00000000-0008-0000-0600-0000AD020000}"/>
              </a:ext>
            </a:extLst>
          </xdr:cNvPr>
          <xdr:cNvCxnSpPr/>
        </xdr:nvCxnSpPr>
        <xdr:spPr>
          <a:xfrm rot="5400000">
            <a:off x="3944772" y="6595060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Connector 685">
            <a:extLst>
              <a:ext uri="{FF2B5EF4-FFF2-40B4-BE49-F238E27FC236}">
                <a16:creationId xmlns:a16="http://schemas.microsoft.com/office/drawing/2014/main" xmlns="" id="{00000000-0008-0000-0600-0000AE020000}"/>
              </a:ext>
            </a:extLst>
          </xdr:cNvPr>
          <xdr:cNvCxnSpPr/>
        </xdr:nvCxnSpPr>
        <xdr:spPr>
          <a:xfrm rot="5400000">
            <a:off x="4174258" y="6604382"/>
            <a:ext cx="198055" cy="375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xmlns="" id="{00000000-0008-0000-0600-0000AF020000}"/>
              </a:ext>
            </a:extLst>
          </xdr:cNvPr>
          <xdr:cNvCxnSpPr/>
        </xdr:nvCxnSpPr>
        <xdr:spPr>
          <a:xfrm rot="5400000">
            <a:off x="4441753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xmlns="" id="{00000000-0008-0000-0600-0000B0020000}"/>
              </a:ext>
            </a:extLst>
          </xdr:cNvPr>
          <xdr:cNvCxnSpPr/>
        </xdr:nvCxnSpPr>
        <xdr:spPr>
          <a:xfrm rot="5400000">
            <a:off x="4691104" y="6609225"/>
            <a:ext cx="188386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xmlns="" id="{00000000-0008-0000-0600-0000B1020000}"/>
              </a:ext>
            </a:extLst>
          </xdr:cNvPr>
          <xdr:cNvCxnSpPr/>
        </xdr:nvCxnSpPr>
        <xdr:spPr>
          <a:xfrm rot="5400000">
            <a:off x="4938708" y="6605085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xmlns="" id="{00000000-0008-0000-0600-0000B2020000}"/>
              </a:ext>
            </a:extLst>
          </xdr:cNvPr>
          <xdr:cNvCxnSpPr/>
        </xdr:nvCxnSpPr>
        <xdr:spPr>
          <a:xfrm rot="5400000">
            <a:off x="5435688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xmlns="" id="{00000000-0008-0000-0600-0000B3020000}"/>
              </a:ext>
            </a:extLst>
          </xdr:cNvPr>
          <xdr:cNvCxnSpPr/>
        </xdr:nvCxnSpPr>
        <xdr:spPr>
          <a:xfrm rot="5400000">
            <a:off x="568415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xmlns="" id="{00000000-0008-0000-0600-0000B4020000}"/>
              </a:ext>
            </a:extLst>
          </xdr:cNvPr>
          <xdr:cNvCxnSpPr/>
        </xdr:nvCxnSpPr>
        <xdr:spPr>
          <a:xfrm rot="5400000">
            <a:off x="593262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18091</xdr:colOff>
      <xdr:row>30</xdr:row>
      <xdr:rowOff>8282</xdr:rowOff>
    </xdr:from>
    <xdr:to>
      <xdr:col>51</xdr:col>
      <xdr:colOff>151441</xdr:colOff>
      <xdr:row>31</xdr:row>
      <xdr:rowOff>5383</xdr:rowOff>
    </xdr:to>
    <xdr:grpSp>
      <xdr:nvGrpSpPr>
        <xdr:cNvPr id="693" name="Group 692">
          <a:extLst>
            <a:ext uri="{FF2B5EF4-FFF2-40B4-BE49-F238E27FC236}">
              <a16:creationId xmlns:a16="http://schemas.microsoft.com/office/drawing/2014/main" xmlns="" id="{00000000-0008-0000-0600-0000B5020000}"/>
            </a:ext>
          </a:extLst>
        </xdr:cNvPr>
        <xdr:cNvGrpSpPr/>
      </xdr:nvGrpSpPr>
      <xdr:grpSpPr>
        <a:xfrm>
          <a:off x="9436069" y="6424279"/>
          <a:ext cx="3333321" cy="291413"/>
          <a:chOff x="2735223" y="5918795"/>
          <a:chExt cx="3326732" cy="292877"/>
        </a:xfrm>
      </xdr:grpSpPr>
      <xdr:grpSp>
        <xdr:nvGrpSpPr>
          <xdr:cNvPr id="694" name="Group 61">
            <a:extLst>
              <a:ext uri="{FF2B5EF4-FFF2-40B4-BE49-F238E27FC236}">
                <a16:creationId xmlns:a16="http://schemas.microsoft.com/office/drawing/2014/main" xmlns="" id="{00000000-0008-0000-0600-0000B6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735223" y="5918779"/>
            <a:ext cx="133350" cy="292878"/>
            <a:chOff x="411" y="574"/>
            <a:chExt cx="22" cy="31"/>
          </a:xfrm>
        </xdr:grpSpPr>
        <xdr:sp macro="" textlink="">
          <xdr:nvSpPr>
            <xdr:cNvPr id="747" name="Arc 62">
              <a:extLst>
                <a:ext uri="{FF2B5EF4-FFF2-40B4-BE49-F238E27FC236}">
                  <a16:creationId xmlns:a16="http://schemas.microsoft.com/office/drawing/2014/main" xmlns="" id="{00000000-0008-0000-0600-0000EB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8" name="Oval 63">
              <a:extLst>
                <a:ext uri="{FF2B5EF4-FFF2-40B4-BE49-F238E27FC236}">
                  <a16:creationId xmlns:a16="http://schemas.microsoft.com/office/drawing/2014/main" xmlns="" id="{00000000-0008-0000-0600-0000E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9" name="Oval 64">
              <a:extLst>
                <a:ext uri="{FF2B5EF4-FFF2-40B4-BE49-F238E27FC236}">
                  <a16:creationId xmlns:a16="http://schemas.microsoft.com/office/drawing/2014/main" xmlns="" id="{00000000-0008-0000-0600-0000E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5" name="Group 61">
            <a:extLst>
              <a:ext uri="{FF2B5EF4-FFF2-40B4-BE49-F238E27FC236}">
                <a16:creationId xmlns:a16="http://schemas.microsoft.com/office/drawing/2014/main" xmlns="" id="{00000000-0008-0000-0600-0000B7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980868" y="5918779"/>
            <a:ext cx="133350" cy="292878"/>
            <a:chOff x="411" y="574"/>
            <a:chExt cx="22" cy="31"/>
          </a:xfrm>
        </xdr:grpSpPr>
        <xdr:sp macro="" textlink="">
          <xdr:nvSpPr>
            <xdr:cNvPr id="744" name="Arc 62">
              <a:extLst>
                <a:ext uri="{FF2B5EF4-FFF2-40B4-BE49-F238E27FC236}">
                  <a16:creationId xmlns:a16="http://schemas.microsoft.com/office/drawing/2014/main" xmlns="" id="{00000000-0008-0000-0600-0000E8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5" name="Oval 63">
              <a:extLst>
                <a:ext uri="{FF2B5EF4-FFF2-40B4-BE49-F238E27FC236}">
                  <a16:creationId xmlns:a16="http://schemas.microsoft.com/office/drawing/2014/main" xmlns="" id="{00000000-0008-0000-0600-0000E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6" name="Oval 64">
              <a:extLst>
                <a:ext uri="{FF2B5EF4-FFF2-40B4-BE49-F238E27FC236}">
                  <a16:creationId xmlns:a16="http://schemas.microsoft.com/office/drawing/2014/main" xmlns="" id="{00000000-0008-0000-0600-0000E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6" name="Group 61">
            <a:extLst>
              <a:ext uri="{FF2B5EF4-FFF2-40B4-BE49-F238E27FC236}">
                <a16:creationId xmlns:a16="http://schemas.microsoft.com/office/drawing/2014/main" xmlns="" id="{00000000-0008-0000-0600-0000B8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226513" y="5918779"/>
            <a:ext cx="133350" cy="292878"/>
            <a:chOff x="411" y="574"/>
            <a:chExt cx="22" cy="31"/>
          </a:xfrm>
        </xdr:grpSpPr>
        <xdr:sp macro="" textlink="">
          <xdr:nvSpPr>
            <xdr:cNvPr id="741" name="Arc 62">
              <a:extLst>
                <a:ext uri="{FF2B5EF4-FFF2-40B4-BE49-F238E27FC236}">
                  <a16:creationId xmlns:a16="http://schemas.microsoft.com/office/drawing/2014/main" xmlns="" id="{00000000-0008-0000-0600-0000E5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2" name="Oval 63">
              <a:extLst>
                <a:ext uri="{FF2B5EF4-FFF2-40B4-BE49-F238E27FC236}">
                  <a16:creationId xmlns:a16="http://schemas.microsoft.com/office/drawing/2014/main" xmlns="" id="{00000000-0008-0000-0600-0000E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3" name="Oval 64">
              <a:extLst>
                <a:ext uri="{FF2B5EF4-FFF2-40B4-BE49-F238E27FC236}">
                  <a16:creationId xmlns:a16="http://schemas.microsoft.com/office/drawing/2014/main" xmlns="" id="{00000000-0008-0000-0600-0000E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7" name="Group 61">
            <a:extLst>
              <a:ext uri="{FF2B5EF4-FFF2-40B4-BE49-F238E27FC236}">
                <a16:creationId xmlns:a16="http://schemas.microsoft.com/office/drawing/2014/main" xmlns="" id="{00000000-0008-0000-0600-0000B9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472157" y="5918779"/>
            <a:ext cx="133350" cy="292878"/>
            <a:chOff x="411" y="574"/>
            <a:chExt cx="22" cy="31"/>
          </a:xfrm>
        </xdr:grpSpPr>
        <xdr:sp macro="" textlink="">
          <xdr:nvSpPr>
            <xdr:cNvPr id="738" name="Arc 62">
              <a:extLst>
                <a:ext uri="{FF2B5EF4-FFF2-40B4-BE49-F238E27FC236}">
                  <a16:creationId xmlns:a16="http://schemas.microsoft.com/office/drawing/2014/main" xmlns="" id="{00000000-0008-0000-0600-0000E2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9" name="Oval 63">
              <a:extLst>
                <a:ext uri="{FF2B5EF4-FFF2-40B4-BE49-F238E27FC236}">
                  <a16:creationId xmlns:a16="http://schemas.microsoft.com/office/drawing/2014/main" xmlns="" id="{00000000-0008-0000-0600-0000E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0" name="Oval 64">
              <a:extLst>
                <a:ext uri="{FF2B5EF4-FFF2-40B4-BE49-F238E27FC236}">
                  <a16:creationId xmlns:a16="http://schemas.microsoft.com/office/drawing/2014/main" xmlns="" id="{00000000-0008-0000-0600-0000E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8" name="Group 61">
            <a:extLst>
              <a:ext uri="{FF2B5EF4-FFF2-40B4-BE49-F238E27FC236}">
                <a16:creationId xmlns:a16="http://schemas.microsoft.com/office/drawing/2014/main" xmlns="" id="{00000000-0008-0000-0600-0000BA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717802" y="5918779"/>
            <a:ext cx="133350" cy="292878"/>
            <a:chOff x="411" y="574"/>
            <a:chExt cx="22" cy="31"/>
          </a:xfrm>
        </xdr:grpSpPr>
        <xdr:sp macro="" textlink="">
          <xdr:nvSpPr>
            <xdr:cNvPr id="735" name="Arc 62">
              <a:extLst>
                <a:ext uri="{FF2B5EF4-FFF2-40B4-BE49-F238E27FC236}">
                  <a16:creationId xmlns:a16="http://schemas.microsoft.com/office/drawing/2014/main" xmlns="" id="{00000000-0008-0000-0600-0000DF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6" name="Oval 63">
              <a:extLst>
                <a:ext uri="{FF2B5EF4-FFF2-40B4-BE49-F238E27FC236}">
                  <a16:creationId xmlns:a16="http://schemas.microsoft.com/office/drawing/2014/main" xmlns="" id="{00000000-0008-0000-0600-0000E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7" name="Oval 64">
              <a:extLst>
                <a:ext uri="{FF2B5EF4-FFF2-40B4-BE49-F238E27FC236}">
                  <a16:creationId xmlns:a16="http://schemas.microsoft.com/office/drawing/2014/main" xmlns="" id="{00000000-0008-0000-0600-0000E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9" name="Group 61">
            <a:extLst>
              <a:ext uri="{FF2B5EF4-FFF2-40B4-BE49-F238E27FC236}">
                <a16:creationId xmlns:a16="http://schemas.microsoft.com/office/drawing/2014/main" xmlns="" id="{00000000-0008-0000-0600-0000BB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963447" y="5918779"/>
            <a:ext cx="133350" cy="292878"/>
            <a:chOff x="411" y="574"/>
            <a:chExt cx="22" cy="31"/>
          </a:xfrm>
        </xdr:grpSpPr>
        <xdr:sp macro="" textlink="">
          <xdr:nvSpPr>
            <xdr:cNvPr id="732" name="Arc 62">
              <a:extLst>
                <a:ext uri="{FF2B5EF4-FFF2-40B4-BE49-F238E27FC236}">
                  <a16:creationId xmlns:a16="http://schemas.microsoft.com/office/drawing/2014/main" xmlns="" id="{00000000-0008-0000-0600-0000DC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3" name="Oval 63">
              <a:extLst>
                <a:ext uri="{FF2B5EF4-FFF2-40B4-BE49-F238E27FC236}">
                  <a16:creationId xmlns:a16="http://schemas.microsoft.com/office/drawing/2014/main" xmlns="" id="{00000000-0008-0000-0600-0000D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4" name="Oval 64">
              <a:extLst>
                <a:ext uri="{FF2B5EF4-FFF2-40B4-BE49-F238E27FC236}">
                  <a16:creationId xmlns:a16="http://schemas.microsoft.com/office/drawing/2014/main" xmlns="" id="{00000000-0008-0000-0600-0000D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0" name="Group 61">
            <a:extLst>
              <a:ext uri="{FF2B5EF4-FFF2-40B4-BE49-F238E27FC236}">
                <a16:creationId xmlns:a16="http://schemas.microsoft.com/office/drawing/2014/main" xmlns="" id="{00000000-0008-0000-0600-0000BC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209092" y="5918779"/>
            <a:ext cx="133350" cy="292878"/>
            <a:chOff x="411" y="574"/>
            <a:chExt cx="22" cy="31"/>
          </a:xfrm>
        </xdr:grpSpPr>
        <xdr:sp macro="" textlink="">
          <xdr:nvSpPr>
            <xdr:cNvPr id="729" name="Arc 62">
              <a:extLst>
                <a:ext uri="{FF2B5EF4-FFF2-40B4-BE49-F238E27FC236}">
                  <a16:creationId xmlns:a16="http://schemas.microsoft.com/office/drawing/2014/main" xmlns="" id="{00000000-0008-0000-0600-0000D9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0" name="Oval 63">
              <a:extLst>
                <a:ext uri="{FF2B5EF4-FFF2-40B4-BE49-F238E27FC236}">
                  <a16:creationId xmlns:a16="http://schemas.microsoft.com/office/drawing/2014/main" xmlns="" id="{00000000-0008-0000-0600-0000D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1" name="Oval 64">
              <a:extLst>
                <a:ext uri="{FF2B5EF4-FFF2-40B4-BE49-F238E27FC236}">
                  <a16:creationId xmlns:a16="http://schemas.microsoft.com/office/drawing/2014/main" xmlns="" id="{00000000-0008-0000-0600-0000D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1" name="Group 61">
            <a:extLst>
              <a:ext uri="{FF2B5EF4-FFF2-40B4-BE49-F238E27FC236}">
                <a16:creationId xmlns:a16="http://schemas.microsoft.com/office/drawing/2014/main" xmlns="" id="{00000000-0008-0000-0600-0000BD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454736" y="5918779"/>
            <a:ext cx="133350" cy="292878"/>
            <a:chOff x="411" y="574"/>
            <a:chExt cx="22" cy="31"/>
          </a:xfrm>
        </xdr:grpSpPr>
        <xdr:sp macro="" textlink="">
          <xdr:nvSpPr>
            <xdr:cNvPr id="726" name="Arc 62">
              <a:extLst>
                <a:ext uri="{FF2B5EF4-FFF2-40B4-BE49-F238E27FC236}">
                  <a16:creationId xmlns:a16="http://schemas.microsoft.com/office/drawing/2014/main" xmlns="" id="{00000000-0008-0000-0600-0000D6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7" name="Oval 63">
              <a:extLst>
                <a:ext uri="{FF2B5EF4-FFF2-40B4-BE49-F238E27FC236}">
                  <a16:creationId xmlns:a16="http://schemas.microsoft.com/office/drawing/2014/main" xmlns="" id="{00000000-0008-0000-0600-0000D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8" name="Oval 64">
              <a:extLst>
                <a:ext uri="{FF2B5EF4-FFF2-40B4-BE49-F238E27FC236}">
                  <a16:creationId xmlns:a16="http://schemas.microsoft.com/office/drawing/2014/main" xmlns="" id="{00000000-0008-0000-0600-0000D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2" name="Group 61">
            <a:extLst>
              <a:ext uri="{FF2B5EF4-FFF2-40B4-BE49-F238E27FC236}">
                <a16:creationId xmlns:a16="http://schemas.microsoft.com/office/drawing/2014/main" xmlns="" id="{00000000-0008-0000-0600-0000BE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700381" y="5918779"/>
            <a:ext cx="133350" cy="292878"/>
            <a:chOff x="411" y="574"/>
            <a:chExt cx="22" cy="31"/>
          </a:xfrm>
        </xdr:grpSpPr>
        <xdr:sp macro="" textlink="">
          <xdr:nvSpPr>
            <xdr:cNvPr id="723" name="Arc 62">
              <a:extLst>
                <a:ext uri="{FF2B5EF4-FFF2-40B4-BE49-F238E27FC236}">
                  <a16:creationId xmlns:a16="http://schemas.microsoft.com/office/drawing/2014/main" xmlns="" id="{00000000-0008-0000-0600-0000D3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4" name="Oval 63">
              <a:extLst>
                <a:ext uri="{FF2B5EF4-FFF2-40B4-BE49-F238E27FC236}">
                  <a16:creationId xmlns:a16="http://schemas.microsoft.com/office/drawing/2014/main" xmlns="" id="{00000000-0008-0000-0600-0000D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5" name="Oval 64">
              <a:extLst>
                <a:ext uri="{FF2B5EF4-FFF2-40B4-BE49-F238E27FC236}">
                  <a16:creationId xmlns:a16="http://schemas.microsoft.com/office/drawing/2014/main" xmlns="" id="{00000000-0008-0000-0600-0000D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3" name="Group 61">
            <a:extLst>
              <a:ext uri="{FF2B5EF4-FFF2-40B4-BE49-F238E27FC236}">
                <a16:creationId xmlns:a16="http://schemas.microsoft.com/office/drawing/2014/main" xmlns="" id="{00000000-0008-0000-0600-0000BF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946026" y="5918779"/>
            <a:ext cx="133350" cy="292878"/>
            <a:chOff x="411" y="574"/>
            <a:chExt cx="22" cy="31"/>
          </a:xfrm>
        </xdr:grpSpPr>
        <xdr:sp macro="" textlink="">
          <xdr:nvSpPr>
            <xdr:cNvPr id="720" name="Arc 62">
              <a:extLst>
                <a:ext uri="{FF2B5EF4-FFF2-40B4-BE49-F238E27FC236}">
                  <a16:creationId xmlns:a16="http://schemas.microsoft.com/office/drawing/2014/main" xmlns="" id="{00000000-0008-0000-0600-0000D0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1" name="Oval 63">
              <a:extLst>
                <a:ext uri="{FF2B5EF4-FFF2-40B4-BE49-F238E27FC236}">
                  <a16:creationId xmlns:a16="http://schemas.microsoft.com/office/drawing/2014/main" xmlns="" id="{00000000-0008-0000-0600-0000D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2" name="Oval 64">
              <a:extLst>
                <a:ext uri="{FF2B5EF4-FFF2-40B4-BE49-F238E27FC236}">
                  <a16:creationId xmlns:a16="http://schemas.microsoft.com/office/drawing/2014/main" xmlns="" id="{00000000-0008-0000-0600-0000D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4" name="Group 61">
            <a:extLst>
              <a:ext uri="{FF2B5EF4-FFF2-40B4-BE49-F238E27FC236}">
                <a16:creationId xmlns:a16="http://schemas.microsoft.com/office/drawing/2014/main" xmlns="" id="{00000000-0008-0000-0600-0000C0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191670" y="5918779"/>
            <a:ext cx="133350" cy="292878"/>
            <a:chOff x="411" y="574"/>
            <a:chExt cx="22" cy="31"/>
          </a:xfrm>
        </xdr:grpSpPr>
        <xdr:sp macro="" textlink="">
          <xdr:nvSpPr>
            <xdr:cNvPr id="717" name="Arc 62">
              <a:extLst>
                <a:ext uri="{FF2B5EF4-FFF2-40B4-BE49-F238E27FC236}">
                  <a16:creationId xmlns:a16="http://schemas.microsoft.com/office/drawing/2014/main" xmlns="" id="{00000000-0008-0000-0600-0000CD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8" name="Oval 63">
              <a:extLst>
                <a:ext uri="{FF2B5EF4-FFF2-40B4-BE49-F238E27FC236}">
                  <a16:creationId xmlns:a16="http://schemas.microsoft.com/office/drawing/2014/main" xmlns="" id="{00000000-0008-0000-0600-0000C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9" name="Oval 64">
              <a:extLst>
                <a:ext uri="{FF2B5EF4-FFF2-40B4-BE49-F238E27FC236}">
                  <a16:creationId xmlns:a16="http://schemas.microsoft.com/office/drawing/2014/main" xmlns="" id="{00000000-0008-0000-0600-0000C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5" name="Group 61">
            <a:extLst>
              <a:ext uri="{FF2B5EF4-FFF2-40B4-BE49-F238E27FC236}">
                <a16:creationId xmlns:a16="http://schemas.microsoft.com/office/drawing/2014/main" xmlns="" id="{00000000-0008-0000-0600-0000C1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437315" y="5918779"/>
            <a:ext cx="133350" cy="292878"/>
            <a:chOff x="411" y="574"/>
            <a:chExt cx="22" cy="31"/>
          </a:xfrm>
        </xdr:grpSpPr>
        <xdr:sp macro="" textlink="">
          <xdr:nvSpPr>
            <xdr:cNvPr id="714" name="Arc 62">
              <a:extLst>
                <a:ext uri="{FF2B5EF4-FFF2-40B4-BE49-F238E27FC236}">
                  <a16:creationId xmlns:a16="http://schemas.microsoft.com/office/drawing/2014/main" xmlns="" id="{00000000-0008-0000-0600-0000CA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5" name="Oval 63">
              <a:extLst>
                <a:ext uri="{FF2B5EF4-FFF2-40B4-BE49-F238E27FC236}">
                  <a16:creationId xmlns:a16="http://schemas.microsoft.com/office/drawing/2014/main" xmlns="" id="{00000000-0008-0000-0600-0000C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6" name="Oval 64">
              <a:extLst>
                <a:ext uri="{FF2B5EF4-FFF2-40B4-BE49-F238E27FC236}">
                  <a16:creationId xmlns:a16="http://schemas.microsoft.com/office/drawing/2014/main" xmlns="" id="{00000000-0008-0000-0600-0000C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6" name="Group 61">
            <a:extLst>
              <a:ext uri="{FF2B5EF4-FFF2-40B4-BE49-F238E27FC236}">
                <a16:creationId xmlns:a16="http://schemas.microsoft.com/office/drawing/2014/main" xmlns="" id="{00000000-0008-0000-0600-0000C2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682960" y="5918779"/>
            <a:ext cx="133350" cy="292878"/>
            <a:chOff x="411" y="574"/>
            <a:chExt cx="22" cy="31"/>
          </a:xfrm>
        </xdr:grpSpPr>
        <xdr:sp macro="" textlink="">
          <xdr:nvSpPr>
            <xdr:cNvPr id="711" name="Arc 62">
              <a:extLst>
                <a:ext uri="{FF2B5EF4-FFF2-40B4-BE49-F238E27FC236}">
                  <a16:creationId xmlns:a16="http://schemas.microsoft.com/office/drawing/2014/main" xmlns="" id="{00000000-0008-0000-0600-0000C7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2" name="Oval 63">
              <a:extLst>
                <a:ext uri="{FF2B5EF4-FFF2-40B4-BE49-F238E27FC236}">
                  <a16:creationId xmlns:a16="http://schemas.microsoft.com/office/drawing/2014/main" xmlns="" id="{00000000-0008-0000-0600-0000C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3" name="Oval 64">
              <a:extLst>
                <a:ext uri="{FF2B5EF4-FFF2-40B4-BE49-F238E27FC236}">
                  <a16:creationId xmlns:a16="http://schemas.microsoft.com/office/drawing/2014/main" xmlns="" id="{00000000-0008-0000-0600-0000C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7" name="Group 61">
            <a:extLst>
              <a:ext uri="{FF2B5EF4-FFF2-40B4-BE49-F238E27FC236}">
                <a16:creationId xmlns:a16="http://schemas.microsoft.com/office/drawing/2014/main" xmlns="" id="{00000000-0008-0000-0600-0000C3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928605" y="5918779"/>
            <a:ext cx="133350" cy="292878"/>
            <a:chOff x="411" y="574"/>
            <a:chExt cx="22" cy="31"/>
          </a:xfrm>
        </xdr:grpSpPr>
        <xdr:sp macro="" textlink="">
          <xdr:nvSpPr>
            <xdr:cNvPr id="708" name="Arc 62">
              <a:extLst>
                <a:ext uri="{FF2B5EF4-FFF2-40B4-BE49-F238E27FC236}">
                  <a16:creationId xmlns:a16="http://schemas.microsoft.com/office/drawing/2014/main" xmlns="" id="{00000000-0008-0000-0600-0000C4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09" name="Oval 63">
              <a:extLst>
                <a:ext uri="{FF2B5EF4-FFF2-40B4-BE49-F238E27FC236}">
                  <a16:creationId xmlns:a16="http://schemas.microsoft.com/office/drawing/2014/main" xmlns="" id="{00000000-0008-0000-0600-0000C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0" name="Oval 64">
              <a:extLst>
                <a:ext uri="{FF2B5EF4-FFF2-40B4-BE49-F238E27FC236}">
                  <a16:creationId xmlns:a16="http://schemas.microsoft.com/office/drawing/2014/main" xmlns="" id="{00000000-0008-0000-0600-0000C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65</xdr:col>
      <xdr:colOff>18091</xdr:colOff>
      <xdr:row>30</xdr:row>
      <xdr:rowOff>8282</xdr:rowOff>
    </xdr:from>
    <xdr:to>
      <xdr:col>78</xdr:col>
      <xdr:colOff>151441</xdr:colOff>
      <xdr:row>31</xdr:row>
      <xdr:rowOff>5383</xdr:rowOff>
    </xdr:to>
    <xdr:grpSp>
      <xdr:nvGrpSpPr>
        <xdr:cNvPr id="750" name="Group 749">
          <a:extLst>
            <a:ext uri="{FF2B5EF4-FFF2-40B4-BE49-F238E27FC236}">
              <a16:creationId xmlns:a16="http://schemas.microsoft.com/office/drawing/2014/main" xmlns="" id="{00000000-0008-0000-0600-0000EE020000}"/>
            </a:ext>
          </a:extLst>
        </xdr:cNvPr>
        <xdr:cNvGrpSpPr/>
      </xdr:nvGrpSpPr>
      <xdr:grpSpPr>
        <a:xfrm>
          <a:off x="16162431" y="6424279"/>
          <a:ext cx="3333322" cy="291413"/>
          <a:chOff x="2735223" y="5918795"/>
          <a:chExt cx="3326732" cy="292877"/>
        </a:xfrm>
      </xdr:grpSpPr>
      <xdr:grpSp>
        <xdr:nvGrpSpPr>
          <xdr:cNvPr id="751" name="Group 61">
            <a:extLst>
              <a:ext uri="{FF2B5EF4-FFF2-40B4-BE49-F238E27FC236}">
                <a16:creationId xmlns:a16="http://schemas.microsoft.com/office/drawing/2014/main" xmlns="" id="{00000000-0008-0000-0600-0000EF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735223" y="5918779"/>
            <a:ext cx="133350" cy="292878"/>
            <a:chOff x="411" y="574"/>
            <a:chExt cx="22" cy="31"/>
          </a:xfrm>
        </xdr:grpSpPr>
        <xdr:sp macro="" textlink="">
          <xdr:nvSpPr>
            <xdr:cNvPr id="804" name="Arc 62">
              <a:extLst>
                <a:ext uri="{FF2B5EF4-FFF2-40B4-BE49-F238E27FC236}">
                  <a16:creationId xmlns:a16="http://schemas.microsoft.com/office/drawing/2014/main" xmlns="" id="{00000000-0008-0000-0600-000024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5" name="Oval 63">
              <a:extLst>
                <a:ext uri="{FF2B5EF4-FFF2-40B4-BE49-F238E27FC236}">
                  <a16:creationId xmlns:a16="http://schemas.microsoft.com/office/drawing/2014/main" xmlns="" id="{00000000-0008-0000-0600-000025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6" name="Oval 64">
              <a:extLst>
                <a:ext uri="{FF2B5EF4-FFF2-40B4-BE49-F238E27FC236}">
                  <a16:creationId xmlns:a16="http://schemas.microsoft.com/office/drawing/2014/main" xmlns="" id="{00000000-0008-0000-0600-000026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2" name="Group 61">
            <a:extLst>
              <a:ext uri="{FF2B5EF4-FFF2-40B4-BE49-F238E27FC236}">
                <a16:creationId xmlns:a16="http://schemas.microsoft.com/office/drawing/2014/main" xmlns="" id="{00000000-0008-0000-0600-0000F0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980868" y="5918779"/>
            <a:ext cx="133350" cy="292878"/>
            <a:chOff x="411" y="574"/>
            <a:chExt cx="22" cy="31"/>
          </a:xfrm>
        </xdr:grpSpPr>
        <xdr:sp macro="" textlink="">
          <xdr:nvSpPr>
            <xdr:cNvPr id="801" name="Arc 62">
              <a:extLst>
                <a:ext uri="{FF2B5EF4-FFF2-40B4-BE49-F238E27FC236}">
                  <a16:creationId xmlns:a16="http://schemas.microsoft.com/office/drawing/2014/main" xmlns="" id="{00000000-0008-0000-0600-000021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2" name="Oval 63">
              <a:extLst>
                <a:ext uri="{FF2B5EF4-FFF2-40B4-BE49-F238E27FC236}">
                  <a16:creationId xmlns:a16="http://schemas.microsoft.com/office/drawing/2014/main" xmlns="" id="{00000000-0008-0000-0600-000022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3" name="Oval 64">
              <a:extLst>
                <a:ext uri="{FF2B5EF4-FFF2-40B4-BE49-F238E27FC236}">
                  <a16:creationId xmlns:a16="http://schemas.microsoft.com/office/drawing/2014/main" xmlns="" id="{00000000-0008-0000-0600-000023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3" name="Group 61">
            <a:extLst>
              <a:ext uri="{FF2B5EF4-FFF2-40B4-BE49-F238E27FC236}">
                <a16:creationId xmlns:a16="http://schemas.microsoft.com/office/drawing/2014/main" xmlns="" id="{00000000-0008-0000-0600-0000F1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226513" y="5918779"/>
            <a:ext cx="133350" cy="292878"/>
            <a:chOff x="411" y="574"/>
            <a:chExt cx="22" cy="31"/>
          </a:xfrm>
        </xdr:grpSpPr>
        <xdr:sp macro="" textlink="">
          <xdr:nvSpPr>
            <xdr:cNvPr id="798" name="Arc 62">
              <a:extLst>
                <a:ext uri="{FF2B5EF4-FFF2-40B4-BE49-F238E27FC236}">
                  <a16:creationId xmlns:a16="http://schemas.microsoft.com/office/drawing/2014/main" xmlns="" id="{00000000-0008-0000-0600-00001E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9" name="Oval 63">
              <a:extLst>
                <a:ext uri="{FF2B5EF4-FFF2-40B4-BE49-F238E27FC236}">
                  <a16:creationId xmlns:a16="http://schemas.microsoft.com/office/drawing/2014/main" xmlns="" id="{00000000-0008-0000-0600-00001F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0" name="Oval 64">
              <a:extLst>
                <a:ext uri="{FF2B5EF4-FFF2-40B4-BE49-F238E27FC236}">
                  <a16:creationId xmlns:a16="http://schemas.microsoft.com/office/drawing/2014/main" xmlns="" id="{00000000-0008-0000-0600-000020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4" name="Group 61">
            <a:extLst>
              <a:ext uri="{FF2B5EF4-FFF2-40B4-BE49-F238E27FC236}">
                <a16:creationId xmlns:a16="http://schemas.microsoft.com/office/drawing/2014/main" xmlns="" id="{00000000-0008-0000-0600-0000F2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472157" y="5918779"/>
            <a:ext cx="133350" cy="292878"/>
            <a:chOff x="411" y="574"/>
            <a:chExt cx="22" cy="31"/>
          </a:xfrm>
        </xdr:grpSpPr>
        <xdr:sp macro="" textlink="">
          <xdr:nvSpPr>
            <xdr:cNvPr id="795" name="Arc 62">
              <a:extLst>
                <a:ext uri="{FF2B5EF4-FFF2-40B4-BE49-F238E27FC236}">
                  <a16:creationId xmlns:a16="http://schemas.microsoft.com/office/drawing/2014/main" xmlns="" id="{00000000-0008-0000-0600-00001B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6" name="Oval 63">
              <a:extLst>
                <a:ext uri="{FF2B5EF4-FFF2-40B4-BE49-F238E27FC236}">
                  <a16:creationId xmlns:a16="http://schemas.microsoft.com/office/drawing/2014/main" xmlns="" id="{00000000-0008-0000-0600-00001C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7" name="Oval 64">
              <a:extLst>
                <a:ext uri="{FF2B5EF4-FFF2-40B4-BE49-F238E27FC236}">
                  <a16:creationId xmlns:a16="http://schemas.microsoft.com/office/drawing/2014/main" xmlns="" id="{00000000-0008-0000-0600-00001D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5" name="Group 61">
            <a:extLst>
              <a:ext uri="{FF2B5EF4-FFF2-40B4-BE49-F238E27FC236}">
                <a16:creationId xmlns:a16="http://schemas.microsoft.com/office/drawing/2014/main" xmlns="" id="{00000000-0008-0000-0600-0000F3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717802" y="5918779"/>
            <a:ext cx="133350" cy="292878"/>
            <a:chOff x="411" y="574"/>
            <a:chExt cx="22" cy="31"/>
          </a:xfrm>
        </xdr:grpSpPr>
        <xdr:sp macro="" textlink="">
          <xdr:nvSpPr>
            <xdr:cNvPr id="792" name="Arc 62">
              <a:extLst>
                <a:ext uri="{FF2B5EF4-FFF2-40B4-BE49-F238E27FC236}">
                  <a16:creationId xmlns:a16="http://schemas.microsoft.com/office/drawing/2014/main" xmlns="" id="{00000000-0008-0000-0600-000018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3" name="Oval 63">
              <a:extLst>
                <a:ext uri="{FF2B5EF4-FFF2-40B4-BE49-F238E27FC236}">
                  <a16:creationId xmlns:a16="http://schemas.microsoft.com/office/drawing/2014/main" xmlns="" id="{00000000-0008-0000-0600-000019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4" name="Oval 64">
              <a:extLst>
                <a:ext uri="{FF2B5EF4-FFF2-40B4-BE49-F238E27FC236}">
                  <a16:creationId xmlns:a16="http://schemas.microsoft.com/office/drawing/2014/main" xmlns="" id="{00000000-0008-0000-0600-00001A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6" name="Group 61">
            <a:extLst>
              <a:ext uri="{FF2B5EF4-FFF2-40B4-BE49-F238E27FC236}">
                <a16:creationId xmlns:a16="http://schemas.microsoft.com/office/drawing/2014/main" xmlns="" id="{00000000-0008-0000-0600-0000F4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963447" y="5918779"/>
            <a:ext cx="133350" cy="292878"/>
            <a:chOff x="411" y="574"/>
            <a:chExt cx="22" cy="31"/>
          </a:xfrm>
        </xdr:grpSpPr>
        <xdr:sp macro="" textlink="">
          <xdr:nvSpPr>
            <xdr:cNvPr id="789" name="Arc 62">
              <a:extLst>
                <a:ext uri="{FF2B5EF4-FFF2-40B4-BE49-F238E27FC236}">
                  <a16:creationId xmlns:a16="http://schemas.microsoft.com/office/drawing/2014/main" xmlns="" id="{00000000-0008-0000-0600-000015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0" name="Oval 63">
              <a:extLst>
                <a:ext uri="{FF2B5EF4-FFF2-40B4-BE49-F238E27FC236}">
                  <a16:creationId xmlns:a16="http://schemas.microsoft.com/office/drawing/2014/main" xmlns="" id="{00000000-0008-0000-0600-000016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1" name="Oval 64">
              <a:extLst>
                <a:ext uri="{FF2B5EF4-FFF2-40B4-BE49-F238E27FC236}">
                  <a16:creationId xmlns:a16="http://schemas.microsoft.com/office/drawing/2014/main" xmlns="" id="{00000000-0008-0000-0600-000017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7" name="Group 61">
            <a:extLst>
              <a:ext uri="{FF2B5EF4-FFF2-40B4-BE49-F238E27FC236}">
                <a16:creationId xmlns:a16="http://schemas.microsoft.com/office/drawing/2014/main" xmlns="" id="{00000000-0008-0000-0600-0000F5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209092" y="5918779"/>
            <a:ext cx="133350" cy="292878"/>
            <a:chOff x="411" y="574"/>
            <a:chExt cx="22" cy="31"/>
          </a:xfrm>
        </xdr:grpSpPr>
        <xdr:sp macro="" textlink="">
          <xdr:nvSpPr>
            <xdr:cNvPr id="786" name="Arc 62">
              <a:extLst>
                <a:ext uri="{FF2B5EF4-FFF2-40B4-BE49-F238E27FC236}">
                  <a16:creationId xmlns:a16="http://schemas.microsoft.com/office/drawing/2014/main" xmlns="" id="{00000000-0008-0000-0600-000012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7" name="Oval 63">
              <a:extLst>
                <a:ext uri="{FF2B5EF4-FFF2-40B4-BE49-F238E27FC236}">
                  <a16:creationId xmlns:a16="http://schemas.microsoft.com/office/drawing/2014/main" xmlns="" id="{00000000-0008-0000-0600-000013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8" name="Oval 64">
              <a:extLst>
                <a:ext uri="{FF2B5EF4-FFF2-40B4-BE49-F238E27FC236}">
                  <a16:creationId xmlns:a16="http://schemas.microsoft.com/office/drawing/2014/main" xmlns="" id="{00000000-0008-0000-0600-000014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8" name="Group 61">
            <a:extLst>
              <a:ext uri="{FF2B5EF4-FFF2-40B4-BE49-F238E27FC236}">
                <a16:creationId xmlns:a16="http://schemas.microsoft.com/office/drawing/2014/main" xmlns="" id="{00000000-0008-0000-0600-0000F6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454736" y="5918779"/>
            <a:ext cx="133350" cy="292878"/>
            <a:chOff x="411" y="574"/>
            <a:chExt cx="22" cy="31"/>
          </a:xfrm>
        </xdr:grpSpPr>
        <xdr:sp macro="" textlink="">
          <xdr:nvSpPr>
            <xdr:cNvPr id="783" name="Arc 62">
              <a:extLst>
                <a:ext uri="{FF2B5EF4-FFF2-40B4-BE49-F238E27FC236}">
                  <a16:creationId xmlns:a16="http://schemas.microsoft.com/office/drawing/2014/main" xmlns="" id="{00000000-0008-0000-0600-00000F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4" name="Oval 63">
              <a:extLst>
                <a:ext uri="{FF2B5EF4-FFF2-40B4-BE49-F238E27FC236}">
                  <a16:creationId xmlns:a16="http://schemas.microsoft.com/office/drawing/2014/main" xmlns="" id="{00000000-0008-0000-0600-000010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5" name="Oval 64">
              <a:extLst>
                <a:ext uri="{FF2B5EF4-FFF2-40B4-BE49-F238E27FC236}">
                  <a16:creationId xmlns:a16="http://schemas.microsoft.com/office/drawing/2014/main" xmlns="" id="{00000000-0008-0000-0600-000011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9" name="Group 61">
            <a:extLst>
              <a:ext uri="{FF2B5EF4-FFF2-40B4-BE49-F238E27FC236}">
                <a16:creationId xmlns:a16="http://schemas.microsoft.com/office/drawing/2014/main" xmlns="" id="{00000000-0008-0000-0600-0000F7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700381" y="5918779"/>
            <a:ext cx="133350" cy="292878"/>
            <a:chOff x="411" y="574"/>
            <a:chExt cx="22" cy="31"/>
          </a:xfrm>
        </xdr:grpSpPr>
        <xdr:sp macro="" textlink="">
          <xdr:nvSpPr>
            <xdr:cNvPr id="780" name="Arc 62">
              <a:extLst>
                <a:ext uri="{FF2B5EF4-FFF2-40B4-BE49-F238E27FC236}">
                  <a16:creationId xmlns:a16="http://schemas.microsoft.com/office/drawing/2014/main" xmlns="" id="{00000000-0008-0000-0600-00000C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1" name="Oval 63">
              <a:extLst>
                <a:ext uri="{FF2B5EF4-FFF2-40B4-BE49-F238E27FC236}">
                  <a16:creationId xmlns:a16="http://schemas.microsoft.com/office/drawing/2014/main" xmlns="" id="{00000000-0008-0000-0600-00000D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2" name="Oval 64">
              <a:extLst>
                <a:ext uri="{FF2B5EF4-FFF2-40B4-BE49-F238E27FC236}">
                  <a16:creationId xmlns:a16="http://schemas.microsoft.com/office/drawing/2014/main" xmlns="" id="{00000000-0008-0000-0600-00000E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0" name="Group 61">
            <a:extLst>
              <a:ext uri="{FF2B5EF4-FFF2-40B4-BE49-F238E27FC236}">
                <a16:creationId xmlns:a16="http://schemas.microsoft.com/office/drawing/2014/main" xmlns="" id="{00000000-0008-0000-0600-0000F8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946026" y="5918779"/>
            <a:ext cx="133350" cy="292878"/>
            <a:chOff x="411" y="574"/>
            <a:chExt cx="22" cy="31"/>
          </a:xfrm>
        </xdr:grpSpPr>
        <xdr:sp macro="" textlink="">
          <xdr:nvSpPr>
            <xdr:cNvPr id="777" name="Arc 62">
              <a:extLst>
                <a:ext uri="{FF2B5EF4-FFF2-40B4-BE49-F238E27FC236}">
                  <a16:creationId xmlns:a16="http://schemas.microsoft.com/office/drawing/2014/main" xmlns="" id="{00000000-0008-0000-0600-000009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8" name="Oval 63">
              <a:extLst>
                <a:ext uri="{FF2B5EF4-FFF2-40B4-BE49-F238E27FC236}">
                  <a16:creationId xmlns:a16="http://schemas.microsoft.com/office/drawing/2014/main" xmlns="" id="{00000000-0008-0000-0600-00000A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9" name="Oval 64">
              <a:extLst>
                <a:ext uri="{FF2B5EF4-FFF2-40B4-BE49-F238E27FC236}">
                  <a16:creationId xmlns:a16="http://schemas.microsoft.com/office/drawing/2014/main" xmlns="" id="{00000000-0008-0000-0600-00000B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1" name="Group 61">
            <a:extLst>
              <a:ext uri="{FF2B5EF4-FFF2-40B4-BE49-F238E27FC236}">
                <a16:creationId xmlns:a16="http://schemas.microsoft.com/office/drawing/2014/main" xmlns="" id="{00000000-0008-0000-0600-0000F9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191670" y="5918779"/>
            <a:ext cx="133350" cy="292878"/>
            <a:chOff x="411" y="574"/>
            <a:chExt cx="22" cy="31"/>
          </a:xfrm>
        </xdr:grpSpPr>
        <xdr:sp macro="" textlink="">
          <xdr:nvSpPr>
            <xdr:cNvPr id="774" name="Arc 62">
              <a:extLst>
                <a:ext uri="{FF2B5EF4-FFF2-40B4-BE49-F238E27FC236}">
                  <a16:creationId xmlns:a16="http://schemas.microsoft.com/office/drawing/2014/main" xmlns="" id="{00000000-0008-0000-0600-000006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5" name="Oval 63">
              <a:extLst>
                <a:ext uri="{FF2B5EF4-FFF2-40B4-BE49-F238E27FC236}">
                  <a16:creationId xmlns:a16="http://schemas.microsoft.com/office/drawing/2014/main" xmlns="" id="{00000000-0008-0000-0600-000007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6" name="Oval 64">
              <a:extLst>
                <a:ext uri="{FF2B5EF4-FFF2-40B4-BE49-F238E27FC236}">
                  <a16:creationId xmlns:a16="http://schemas.microsoft.com/office/drawing/2014/main" xmlns="" id="{00000000-0008-0000-0600-000008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2" name="Group 61">
            <a:extLst>
              <a:ext uri="{FF2B5EF4-FFF2-40B4-BE49-F238E27FC236}">
                <a16:creationId xmlns:a16="http://schemas.microsoft.com/office/drawing/2014/main" xmlns="" id="{00000000-0008-0000-0600-0000FA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437315" y="5918779"/>
            <a:ext cx="133350" cy="292878"/>
            <a:chOff x="411" y="574"/>
            <a:chExt cx="22" cy="31"/>
          </a:xfrm>
        </xdr:grpSpPr>
        <xdr:sp macro="" textlink="">
          <xdr:nvSpPr>
            <xdr:cNvPr id="771" name="Arc 62">
              <a:extLst>
                <a:ext uri="{FF2B5EF4-FFF2-40B4-BE49-F238E27FC236}">
                  <a16:creationId xmlns:a16="http://schemas.microsoft.com/office/drawing/2014/main" xmlns="" id="{00000000-0008-0000-0600-000003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2" name="Oval 63">
              <a:extLst>
                <a:ext uri="{FF2B5EF4-FFF2-40B4-BE49-F238E27FC236}">
                  <a16:creationId xmlns:a16="http://schemas.microsoft.com/office/drawing/2014/main" xmlns="" id="{00000000-0008-0000-0600-000004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3" name="Oval 64">
              <a:extLst>
                <a:ext uri="{FF2B5EF4-FFF2-40B4-BE49-F238E27FC236}">
                  <a16:creationId xmlns:a16="http://schemas.microsoft.com/office/drawing/2014/main" xmlns="" id="{00000000-0008-0000-0600-000005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3" name="Group 61">
            <a:extLst>
              <a:ext uri="{FF2B5EF4-FFF2-40B4-BE49-F238E27FC236}">
                <a16:creationId xmlns:a16="http://schemas.microsoft.com/office/drawing/2014/main" xmlns="" id="{00000000-0008-0000-0600-0000FB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682960" y="5918779"/>
            <a:ext cx="133350" cy="292878"/>
            <a:chOff x="411" y="574"/>
            <a:chExt cx="22" cy="31"/>
          </a:xfrm>
        </xdr:grpSpPr>
        <xdr:sp macro="" textlink="">
          <xdr:nvSpPr>
            <xdr:cNvPr id="768" name="Arc 62">
              <a:extLst>
                <a:ext uri="{FF2B5EF4-FFF2-40B4-BE49-F238E27FC236}">
                  <a16:creationId xmlns:a16="http://schemas.microsoft.com/office/drawing/2014/main" xmlns="" id="{00000000-0008-0000-0600-00000003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9" name="Oval 63">
              <a:extLst>
                <a:ext uri="{FF2B5EF4-FFF2-40B4-BE49-F238E27FC236}">
                  <a16:creationId xmlns:a16="http://schemas.microsoft.com/office/drawing/2014/main" xmlns="" id="{00000000-0008-0000-0600-000001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0" name="Oval 64">
              <a:extLst>
                <a:ext uri="{FF2B5EF4-FFF2-40B4-BE49-F238E27FC236}">
                  <a16:creationId xmlns:a16="http://schemas.microsoft.com/office/drawing/2014/main" xmlns="" id="{00000000-0008-0000-0600-00000203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4" name="Group 61">
            <a:extLst>
              <a:ext uri="{FF2B5EF4-FFF2-40B4-BE49-F238E27FC236}">
                <a16:creationId xmlns:a16="http://schemas.microsoft.com/office/drawing/2014/main" xmlns="" id="{00000000-0008-0000-0600-0000FC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928605" y="5918779"/>
            <a:ext cx="133350" cy="292878"/>
            <a:chOff x="411" y="574"/>
            <a:chExt cx="22" cy="31"/>
          </a:xfrm>
        </xdr:grpSpPr>
        <xdr:sp macro="" textlink="">
          <xdr:nvSpPr>
            <xdr:cNvPr id="765" name="Arc 62">
              <a:extLst>
                <a:ext uri="{FF2B5EF4-FFF2-40B4-BE49-F238E27FC236}">
                  <a16:creationId xmlns:a16="http://schemas.microsoft.com/office/drawing/2014/main" xmlns="" id="{00000000-0008-0000-0600-0000FD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6" name="Oval 63">
              <a:extLst>
                <a:ext uri="{FF2B5EF4-FFF2-40B4-BE49-F238E27FC236}">
                  <a16:creationId xmlns:a16="http://schemas.microsoft.com/office/drawing/2014/main" xmlns="" id="{00000000-0008-0000-0600-0000F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7" name="Oval 64">
              <a:extLst>
                <a:ext uri="{FF2B5EF4-FFF2-40B4-BE49-F238E27FC236}">
                  <a16:creationId xmlns:a16="http://schemas.microsoft.com/office/drawing/2014/main" xmlns="" id="{00000000-0008-0000-0600-0000F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24</xdr:col>
      <xdr:colOff>176891</xdr:colOff>
      <xdr:row>41</xdr:row>
      <xdr:rowOff>136732</xdr:rowOff>
    </xdr:from>
    <xdr:to>
      <xdr:col>25</xdr:col>
      <xdr:colOff>319710</xdr:colOff>
      <xdr:row>43</xdr:row>
      <xdr:rowOff>172034</xdr:rowOff>
    </xdr:to>
    <xdr:grpSp>
      <xdr:nvGrpSpPr>
        <xdr:cNvPr id="312" name="Group 311">
          <a:extLst>
            <a:ext uri="{FF2B5EF4-FFF2-40B4-BE49-F238E27FC236}">
              <a16:creationId xmlns:a16="http://schemas.microsoft.com/office/drawing/2014/main" xmlns="" id="{00000000-0008-0000-0600-000038010000}"/>
            </a:ext>
          </a:extLst>
        </xdr:cNvPr>
        <xdr:cNvGrpSpPr/>
      </xdr:nvGrpSpPr>
      <xdr:grpSpPr>
        <a:xfrm>
          <a:off x="6031020" y="8784148"/>
          <a:ext cx="388971" cy="458040"/>
          <a:chOff x="6030306" y="8729522"/>
          <a:chExt cx="391823" cy="461708"/>
        </a:xfrm>
      </xdr:grpSpPr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xmlns="" id="{00000000-0008-0000-0600-000039010000}"/>
              </a:ext>
            </a:extLst>
          </xdr:cNvPr>
          <xdr:cNvCxnSpPr/>
        </xdr:nvCxnSpPr>
        <xdr:spPr>
          <a:xfrm flipH="1">
            <a:off x="6217343" y="9090213"/>
            <a:ext cx="204786" cy="340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xmlns="" id="{00000000-0008-0000-0600-00003A010000}"/>
              </a:ext>
            </a:extLst>
          </xdr:cNvPr>
          <xdr:cNvCxnSpPr/>
        </xdr:nvCxnSpPr>
        <xdr:spPr>
          <a:xfrm flipH="1">
            <a:off x="6286390" y="9190225"/>
            <a:ext cx="69064" cy="10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xmlns="" id="{00000000-0008-0000-0600-00003B010000}"/>
              </a:ext>
            </a:extLst>
          </xdr:cNvPr>
          <xdr:cNvCxnSpPr/>
        </xdr:nvCxnSpPr>
        <xdr:spPr>
          <a:xfrm flipH="1">
            <a:off x="6253063" y="9135455"/>
            <a:ext cx="135729" cy="23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xmlns="" id="{00000000-0008-0000-0600-00003C010000}"/>
              </a:ext>
            </a:extLst>
          </xdr:cNvPr>
          <xdr:cNvCxnSpPr/>
        </xdr:nvCxnSpPr>
        <xdr:spPr>
          <a:xfrm>
            <a:off x="6319734" y="8798579"/>
            <a:ext cx="0" cy="2987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xmlns="" id="{00000000-0008-0000-0600-00003D010000}"/>
              </a:ext>
            </a:extLst>
          </xdr:cNvPr>
          <xdr:cNvCxnSpPr/>
        </xdr:nvCxnSpPr>
        <xdr:spPr>
          <a:xfrm>
            <a:off x="6030306" y="8729522"/>
            <a:ext cx="0" cy="135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xmlns="" id="{00000000-0008-0000-0600-00003F010000}"/>
              </a:ext>
            </a:extLst>
          </xdr:cNvPr>
          <xdr:cNvCxnSpPr/>
        </xdr:nvCxnSpPr>
        <xdr:spPr>
          <a:xfrm flipH="1">
            <a:off x="6030308" y="8793816"/>
            <a:ext cx="29891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190498</xdr:colOff>
      <xdr:row>41</xdr:row>
      <xdr:rowOff>130088</xdr:rowOff>
    </xdr:from>
    <xdr:to>
      <xdr:col>52</xdr:col>
      <xdr:colOff>333318</xdr:colOff>
      <xdr:row>43</xdr:row>
      <xdr:rowOff>165390</xdr:rowOff>
    </xdr:to>
    <xdr:grpSp>
      <xdr:nvGrpSpPr>
        <xdr:cNvPr id="321" name="Group 320">
          <a:extLst>
            <a:ext uri="{FF2B5EF4-FFF2-40B4-BE49-F238E27FC236}">
              <a16:creationId xmlns:a16="http://schemas.microsoft.com/office/drawing/2014/main" xmlns="" id="{00000000-0008-0000-0600-000041010000}"/>
            </a:ext>
          </a:extLst>
        </xdr:cNvPr>
        <xdr:cNvGrpSpPr/>
      </xdr:nvGrpSpPr>
      <xdr:grpSpPr>
        <a:xfrm>
          <a:off x="12808447" y="8777504"/>
          <a:ext cx="388972" cy="458040"/>
          <a:chOff x="6030306" y="8729522"/>
          <a:chExt cx="391823" cy="461708"/>
        </a:xfrm>
      </xdr:grpSpPr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xmlns="" id="{00000000-0008-0000-0600-000042010000}"/>
              </a:ext>
            </a:extLst>
          </xdr:cNvPr>
          <xdr:cNvCxnSpPr/>
        </xdr:nvCxnSpPr>
        <xdr:spPr>
          <a:xfrm flipH="1">
            <a:off x="6217343" y="9090213"/>
            <a:ext cx="204786" cy="340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xmlns="" id="{00000000-0008-0000-0600-000043010000}"/>
              </a:ext>
            </a:extLst>
          </xdr:cNvPr>
          <xdr:cNvCxnSpPr/>
        </xdr:nvCxnSpPr>
        <xdr:spPr>
          <a:xfrm flipH="1">
            <a:off x="6286390" y="9190225"/>
            <a:ext cx="69064" cy="10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xmlns="" id="{00000000-0008-0000-0600-000044010000}"/>
              </a:ext>
            </a:extLst>
          </xdr:cNvPr>
          <xdr:cNvCxnSpPr/>
        </xdr:nvCxnSpPr>
        <xdr:spPr>
          <a:xfrm flipH="1">
            <a:off x="6253063" y="9135455"/>
            <a:ext cx="135729" cy="23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xmlns="" id="{00000000-0008-0000-0600-000045010000}"/>
              </a:ext>
            </a:extLst>
          </xdr:cNvPr>
          <xdr:cNvCxnSpPr/>
        </xdr:nvCxnSpPr>
        <xdr:spPr>
          <a:xfrm>
            <a:off x="6319734" y="8798579"/>
            <a:ext cx="0" cy="2987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xmlns="" id="{00000000-0008-0000-0600-000046010000}"/>
              </a:ext>
            </a:extLst>
          </xdr:cNvPr>
          <xdr:cNvCxnSpPr/>
        </xdr:nvCxnSpPr>
        <xdr:spPr>
          <a:xfrm>
            <a:off x="6030306" y="8729522"/>
            <a:ext cx="0" cy="135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xmlns="" id="{00000000-0008-0000-0600-000047010000}"/>
              </a:ext>
            </a:extLst>
          </xdr:cNvPr>
          <xdr:cNvCxnSpPr/>
        </xdr:nvCxnSpPr>
        <xdr:spPr>
          <a:xfrm flipH="1">
            <a:off x="6030308" y="8793816"/>
            <a:ext cx="29891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78</xdr:col>
      <xdr:colOff>185852</xdr:colOff>
      <xdr:row>41</xdr:row>
      <xdr:rowOff>134072</xdr:rowOff>
    </xdr:from>
    <xdr:to>
      <xdr:col>79</xdr:col>
      <xdr:colOff>328671</xdr:colOff>
      <xdr:row>43</xdr:row>
      <xdr:rowOff>169374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xmlns="" id="{00000000-0008-0000-0600-000048010000}"/>
            </a:ext>
          </a:extLst>
        </xdr:cNvPr>
        <xdr:cNvGrpSpPr/>
      </xdr:nvGrpSpPr>
      <xdr:grpSpPr>
        <a:xfrm>
          <a:off x="19530164" y="8781488"/>
          <a:ext cx="388970" cy="458040"/>
          <a:chOff x="6030306" y="8729522"/>
          <a:chExt cx="391823" cy="461708"/>
        </a:xfrm>
      </xdr:grpSpPr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xmlns="" id="{00000000-0008-0000-0600-000049010000}"/>
              </a:ext>
            </a:extLst>
          </xdr:cNvPr>
          <xdr:cNvCxnSpPr/>
        </xdr:nvCxnSpPr>
        <xdr:spPr>
          <a:xfrm flipH="1">
            <a:off x="6217343" y="9090213"/>
            <a:ext cx="204786" cy="340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xmlns="" id="{00000000-0008-0000-0600-00004A010000}"/>
              </a:ext>
            </a:extLst>
          </xdr:cNvPr>
          <xdr:cNvCxnSpPr/>
        </xdr:nvCxnSpPr>
        <xdr:spPr>
          <a:xfrm flipH="1">
            <a:off x="6286390" y="9190225"/>
            <a:ext cx="69064" cy="10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Straight Connector 330">
            <a:extLst>
              <a:ext uri="{FF2B5EF4-FFF2-40B4-BE49-F238E27FC236}">
                <a16:creationId xmlns:a16="http://schemas.microsoft.com/office/drawing/2014/main" xmlns="" id="{00000000-0008-0000-0600-00004B010000}"/>
              </a:ext>
            </a:extLst>
          </xdr:cNvPr>
          <xdr:cNvCxnSpPr/>
        </xdr:nvCxnSpPr>
        <xdr:spPr>
          <a:xfrm flipH="1">
            <a:off x="6253063" y="9135455"/>
            <a:ext cx="135729" cy="23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Straight Connector 331">
            <a:extLst>
              <a:ext uri="{FF2B5EF4-FFF2-40B4-BE49-F238E27FC236}">
                <a16:creationId xmlns:a16="http://schemas.microsoft.com/office/drawing/2014/main" xmlns="" id="{00000000-0008-0000-0600-00004C010000}"/>
              </a:ext>
            </a:extLst>
          </xdr:cNvPr>
          <xdr:cNvCxnSpPr/>
        </xdr:nvCxnSpPr>
        <xdr:spPr>
          <a:xfrm>
            <a:off x="6319734" y="8798579"/>
            <a:ext cx="0" cy="2987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xmlns="" id="{00000000-0008-0000-0600-00004D010000}"/>
              </a:ext>
            </a:extLst>
          </xdr:cNvPr>
          <xdr:cNvCxnSpPr/>
        </xdr:nvCxnSpPr>
        <xdr:spPr>
          <a:xfrm>
            <a:off x="6030306" y="8729522"/>
            <a:ext cx="0" cy="135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xmlns="" id="{00000000-0008-0000-0600-00004E010000}"/>
              </a:ext>
            </a:extLst>
          </xdr:cNvPr>
          <xdr:cNvCxnSpPr/>
        </xdr:nvCxnSpPr>
        <xdr:spPr>
          <a:xfrm flipH="1">
            <a:off x="6030308" y="8793816"/>
            <a:ext cx="29891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3663" name="Oval 1">
          <a:extLst>
            <a:ext uri="{FF2B5EF4-FFF2-40B4-BE49-F238E27FC236}">
              <a16:creationId xmlns:a16="http://schemas.microsoft.com/office/drawing/2014/main" xmlns="" id="{00000000-0008-0000-0700-00006F5C0000}"/>
            </a:ext>
          </a:extLst>
        </xdr:cNvPr>
        <xdr:cNvSpPr>
          <a:spLocks noChangeArrowheads="1"/>
        </xdr:cNvSpPr>
      </xdr:nvSpPr>
      <xdr:spPr bwMode="auto">
        <a:xfrm>
          <a:off x="2066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23664" name="Oval 3">
          <a:extLst>
            <a:ext uri="{FF2B5EF4-FFF2-40B4-BE49-F238E27FC236}">
              <a16:creationId xmlns:a16="http://schemas.microsoft.com/office/drawing/2014/main" xmlns="" id="{00000000-0008-0000-0700-0000705C0000}"/>
            </a:ext>
          </a:extLst>
        </xdr:cNvPr>
        <xdr:cNvSpPr>
          <a:spLocks noChangeArrowheads="1"/>
        </xdr:cNvSpPr>
      </xdr:nvSpPr>
      <xdr:spPr bwMode="auto">
        <a:xfrm>
          <a:off x="22383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23665" name="Oval 4">
          <a:extLst>
            <a:ext uri="{FF2B5EF4-FFF2-40B4-BE49-F238E27FC236}">
              <a16:creationId xmlns:a16="http://schemas.microsoft.com/office/drawing/2014/main" xmlns="" id="{00000000-0008-0000-0700-0000715C0000}"/>
            </a:ext>
          </a:extLst>
        </xdr:cNvPr>
        <xdr:cNvSpPr>
          <a:spLocks noChangeArrowheads="1"/>
        </xdr:cNvSpPr>
      </xdr:nvSpPr>
      <xdr:spPr bwMode="auto">
        <a:xfrm>
          <a:off x="24288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23666" name="Oval 5">
          <a:extLst>
            <a:ext uri="{FF2B5EF4-FFF2-40B4-BE49-F238E27FC236}">
              <a16:creationId xmlns:a16="http://schemas.microsoft.com/office/drawing/2014/main" xmlns="" id="{00000000-0008-0000-0700-0000725C0000}"/>
            </a:ext>
          </a:extLst>
        </xdr:cNvPr>
        <xdr:cNvSpPr>
          <a:spLocks noChangeArrowheads="1"/>
        </xdr:cNvSpPr>
      </xdr:nvSpPr>
      <xdr:spPr bwMode="auto">
        <a:xfrm>
          <a:off x="26003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23667" name="Oval 6">
          <a:extLst>
            <a:ext uri="{FF2B5EF4-FFF2-40B4-BE49-F238E27FC236}">
              <a16:creationId xmlns:a16="http://schemas.microsoft.com/office/drawing/2014/main" xmlns="" id="{00000000-0008-0000-0700-0000735C0000}"/>
            </a:ext>
          </a:extLst>
        </xdr:cNvPr>
        <xdr:cNvSpPr>
          <a:spLocks noChangeArrowheads="1"/>
        </xdr:cNvSpPr>
      </xdr:nvSpPr>
      <xdr:spPr bwMode="auto">
        <a:xfrm>
          <a:off x="27813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23668" name="Oval 7">
          <a:extLst>
            <a:ext uri="{FF2B5EF4-FFF2-40B4-BE49-F238E27FC236}">
              <a16:creationId xmlns:a16="http://schemas.microsoft.com/office/drawing/2014/main" xmlns="" id="{00000000-0008-0000-0700-0000745C0000}"/>
            </a:ext>
          </a:extLst>
        </xdr:cNvPr>
        <xdr:cNvSpPr>
          <a:spLocks noChangeArrowheads="1"/>
        </xdr:cNvSpPr>
      </xdr:nvSpPr>
      <xdr:spPr bwMode="auto">
        <a:xfrm>
          <a:off x="29718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23669" name="Oval 8">
          <a:extLst>
            <a:ext uri="{FF2B5EF4-FFF2-40B4-BE49-F238E27FC236}">
              <a16:creationId xmlns:a16="http://schemas.microsoft.com/office/drawing/2014/main" xmlns="" id="{00000000-0008-0000-0700-0000755C0000}"/>
            </a:ext>
          </a:extLst>
        </xdr:cNvPr>
        <xdr:cNvSpPr>
          <a:spLocks noChangeArrowheads="1"/>
        </xdr:cNvSpPr>
      </xdr:nvSpPr>
      <xdr:spPr bwMode="auto">
        <a:xfrm>
          <a:off x="31432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23670" name="Oval 9">
          <a:extLst>
            <a:ext uri="{FF2B5EF4-FFF2-40B4-BE49-F238E27FC236}">
              <a16:creationId xmlns:a16="http://schemas.microsoft.com/office/drawing/2014/main" xmlns="" id="{00000000-0008-0000-0700-0000765C0000}"/>
            </a:ext>
          </a:extLst>
        </xdr:cNvPr>
        <xdr:cNvSpPr>
          <a:spLocks noChangeArrowheads="1"/>
        </xdr:cNvSpPr>
      </xdr:nvSpPr>
      <xdr:spPr bwMode="auto">
        <a:xfrm>
          <a:off x="331470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23671" name="Oval 10">
          <a:extLst>
            <a:ext uri="{FF2B5EF4-FFF2-40B4-BE49-F238E27FC236}">
              <a16:creationId xmlns:a16="http://schemas.microsoft.com/office/drawing/2014/main" xmlns="" id="{00000000-0008-0000-0700-0000775C0000}"/>
            </a:ext>
          </a:extLst>
        </xdr:cNvPr>
        <xdr:cNvSpPr>
          <a:spLocks noChangeArrowheads="1"/>
        </xdr:cNvSpPr>
      </xdr:nvSpPr>
      <xdr:spPr bwMode="auto">
        <a:xfrm>
          <a:off x="35147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23672" name="Oval 11">
          <a:extLst>
            <a:ext uri="{FF2B5EF4-FFF2-40B4-BE49-F238E27FC236}">
              <a16:creationId xmlns:a16="http://schemas.microsoft.com/office/drawing/2014/main" xmlns="" id="{00000000-0008-0000-0700-0000785C0000}"/>
            </a:ext>
          </a:extLst>
        </xdr:cNvPr>
        <xdr:cNvSpPr>
          <a:spLocks noChangeArrowheads="1"/>
        </xdr:cNvSpPr>
      </xdr:nvSpPr>
      <xdr:spPr bwMode="auto">
        <a:xfrm>
          <a:off x="370522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23673" name="Oval 12">
          <a:extLst>
            <a:ext uri="{FF2B5EF4-FFF2-40B4-BE49-F238E27FC236}">
              <a16:creationId xmlns:a16="http://schemas.microsoft.com/office/drawing/2014/main" xmlns="" id="{00000000-0008-0000-0700-0000795C0000}"/>
            </a:ext>
          </a:extLst>
        </xdr:cNvPr>
        <xdr:cNvSpPr>
          <a:spLocks noChangeArrowheads="1"/>
        </xdr:cNvSpPr>
      </xdr:nvSpPr>
      <xdr:spPr bwMode="auto">
        <a:xfrm>
          <a:off x="38766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23674" name="Oval 13">
          <a:extLst>
            <a:ext uri="{FF2B5EF4-FFF2-40B4-BE49-F238E27FC236}">
              <a16:creationId xmlns:a16="http://schemas.microsoft.com/office/drawing/2014/main" xmlns="" id="{00000000-0008-0000-0700-00007A5C0000}"/>
            </a:ext>
          </a:extLst>
        </xdr:cNvPr>
        <xdr:cNvSpPr>
          <a:spLocks noChangeArrowheads="1"/>
        </xdr:cNvSpPr>
      </xdr:nvSpPr>
      <xdr:spPr bwMode="auto">
        <a:xfrm>
          <a:off x="40576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23675" name="Oval 14">
          <a:extLst>
            <a:ext uri="{FF2B5EF4-FFF2-40B4-BE49-F238E27FC236}">
              <a16:creationId xmlns:a16="http://schemas.microsoft.com/office/drawing/2014/main" xmlns="" id="{00000000-0008-0000-0700-00007B5C0000}"/>
            </a:ext>
          </a:extLst>
        </xdr:cNvPr>
        <xdr:cNvSpPr>
          <a:spLocks noChangeArrowheads="1"/>
        </xdr:cNvSpPr>
      </xdr:nvSpPr>
      <xdr:spPr bwMode="auto">
        <a:xfrm>
          <a:off x="42386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23676" name="Oval 15">
          <a:extLst>
            <a:ext uri="{FF2B5EF4-FFF2-40B4-BE49-F238E27FC236}">
              <a16:creationId xmlns:a16="http://schemas.microsoft.com/office/drawing/2014/main" xmlns="" id="{00000000-0008-0000-0700-00007C5C0000}"/>
            </a:ext>
          </a:extLst>
        </xdr:cNvPr>
        <xdr:cNvSpPr>
          <a:spLocks noChangeArrowheads="1"/>
        </xdr:cNvSpPr>
      </xdr:nvSpPr>
      <xdr:spPr bwMode="auto">
        <a:xfrm>
          <a:off x="44196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23677" name="Oval 29">
          <a:extLst>
            <a:ext uri="{FF2B5EF4-FFF2-40B4-BE49-F238E27FC236}">
              <a16:creationId xmlns:a16="http://schemas.microsoft.com/office/drawing/2014/main" xmlns="" id="{00000000-0008-0000-0700-00007D5C0000}"/>
            </a:ext>
          </a:extLst>
        </xdr:cNvPr>
        <xdr:cNvSpPr>
          <a:spLocks noChangeArrowheads="1"/>
        </xdr:cNvSpPr>
      </xdr:nvSpPr>
      <xdr:spPr bwMode="auto">
        <a:xfrm>
          <a:off x="214312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23678" name="Oval 30">
          <a:extLst>
            <a:ext uri="{FF2B5EF4-FFF2-40B4-BE49-F238E27FC236}">
              <a16:creationId xmlns:a16="http://schemas.microsoft.com/office/drawing/2014/main" xmlns="" id="{00000000-0008-0000-0700-00007E5C0000}"/>
            </a:ext>
          </a:extLst>
        </xdr:cNvPr>
        <xdr:cNvSpPr>
          <a:spLocks noChangeArrowheads="1"/>
        </xdr:cNvSpPr>
      </xdr:nvSpPr>
      <xdr:spPr bwMode="auto">
        <a:xfrm>
          <a:off x="2160270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23679" name="Oval 31">
          <a:extLst>
            <a:ext uri="{FF2B5EF4-FFF2-40B4-BE49-F238E27FC236}">
              <a16:creationId xmlns:a16="http://schemas.microsoft.com/office/drawing/2014/main" xmlns="" id="{00000000-0008-0000-0700-00007F5C0000}"/>
            </a:ext>
          </a:extLst>
        </xdr:cNvPr>
        <xdr:cNvSpPr>
          <a:spLocks noChangeArrowheads="1"/>
        </xdr:cNvSpPr>
      </xdr:nvSpPr>
      <xdr:spPr bwMode="auto">
        <a:xfrm>
          <a:off x="217932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23680" name="Oval 32">
          <a:extLst>
            <a:ext uri="{FF2B5EF4-FFF2-40B4-BE49-F238E27FC236}">
              <a16:creationId xmlns:a16="http://schemas.microsoft.com/office/drawing/2014/main" xmlns="" id="{00000000-0008-0000-0700-0000805C0000}"/>
            </a:ext>
          </a:extLst>
        </xdr:cNvPr>
        <xdr:cNvSpPr>
          <a:spLocks noChangeArrowheads="1"/>
        </xdr:cNvSpPr>
      </xdr:nvSpPr>
      <xdr:spPr bwMode="auto">
        <a:xfrm>
          <a:off x="2196465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3681" name="Oval 33">
          <a:extLst>
            <a:ext uri="{FF2B5EF4-FFF2-40B4-BE49-F238E27FC236}">
              <a16:creationId xmlns:a16="http://schemas.microsoft.com/office/drawing/2014/main" xmlns="" id="{00000000-0008-0000-0700-0000815C0000}"/>
            </a:ext>
          </a:extLst>
        </xdr:cNvPr>
        <xdr:cNvSpPr>
          <a:spLocks noChangeArrowheads="1"/>
        </xdr:cNvSpPr>
      </xdr:nvSpPr>
      <xdr:spPr bwMode="auto">
        <a:xfrm>
          <a:off x="2214562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3682" name="Oval 34">
          <a:extLst>
            <a:ext uri="{FF2B5EF4-FFF2-40B4-BE49-F238E27FC236}">
              <a16:creationId xmlns:a16="http://schemas.microsoft.com/office/drawing/2014/main" xmlns="" id="{00000000-0008-0000-0700-0000825C0000}"/>
            </a:ext>
          </a:extLst>
        </xdr:cNvPr>
        <xdr:cNvSpPr>
          <a:spLocks noChangeArrowheads="1"/>
        </xdr:cNvSpPr>
      </xdr:nvSpPr>
      <xdr:spPr bwMode="auto">
        <a:xfrm>
          <a:off x="223361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3683" name="Oval 35">
          <a:extLst>
            <a:ext uri="{FF2B5EF4-FFF2-40B4-BE49-F238E27FC236}">
              <a16:creationId xmlns:a16="http://schemas.microsoft.com/office/drawing/2014/main" xmlns="" id="{00000000-0008-0000-0700-0000835C0000}"/>
            </a:ext>
          </a:extLst>
        </xdr:cNvPr>
        <xdr:cNvSpPr>
          <a:spLocks noChangeArrowheads="1"/>
        </xdr:cNvSpPr>
      </xdr:nvSpPr>
      <xdr:spPr bwMode="auto">
        <a:xfrm>
          <a:off x="2250757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684" name="Oval 36">
          <a:extLst>
            <a:ext uri="{FF2B5EF4-FFF2-40B4-BE49-F238E27FC236}">
              <a16:creationId xmlns:a16="http://schemas.microsoft.com/office/drawing/2014/main" xmlns="" id="{00000000-0008-0000-0700-0000845C0000}"/>
            </a:ext>
          </a:extLst>
        </xdr:cNvPr>
        <xdr:cNvSpPr>
          <a:spLocks noChangeArrowheads="1"/>
        </xdr:cNvSpPr>
      </xdr:nvSpPr>
      <xdr:spPr bwMode="auto">
        <a:xfrm>
          <a:off x="22679025" y="4772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3685" name="Oval 37">
          <a:extLst>
            <a:ext uri="{FF2B5EF4-FFF2-40B4-BE49-F238E27FC236}">
              <a16:creationId xmlns:a16="http://schemas.microsoft.com/office/drawing/2014/main" xmlns="" id="{00000000-0008-0000-0700-0000855C0000}"/>
            </a:ext>
          </a:extLst>
        </xdr:cNvPr>
        <xdr:cNvSpPr>
          <a:spLocks noChangeArrowheads="1"/>
        </xdr:cNvSpPr>
      </xdr:nvSpPr>
      <xdr:spPr bwMode="auto">
        <a:xfrm>
          <a:off x="228790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3686" name="Oval 38">
          <a:extLst>
            <a:ext uri="{FF2B5EF4-FFF2-40B4-BE49-F238E27FC236}">
              <a16:creationId xmlns:a16="http://schemas.microsoft.com/office/drawing/2014/main" xmlns="" id="{00000000-0008-0000-0700-0000865C0000}"/>
            </a:ext>
          </a:extLst>
        </xdr:cNvPr>
        <xdr:cNvSpPr>
          <a:spLocks noChangeArrowheads="1"/>
        </xdr:cNvSpPr>
      </xdr:nvSpPr>
      <xdr:spPr bwMode="auto">
        <a:xfrm>
          <a:off x="23069550" y="4772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3687" name="Oval 39">
          <a:extLst>
            <a:ext uri="{FF2B5EF4-FFF2-40B4-BE49-F238E27FC236}">
              <a16:creationId xmlns:a16="http://schemas.microsoft.com/office/drawing/2014/main" xmlns="" id="{00000000-0008-0000-0700-0000875C0000}"/>
            </a:ext>
          </a:extLst>
        </xdr:cNvPr>
        <xdr:cNvSpPr>
          <a:spLocks noChangeArrowheads="1"/>
        </xdr:cNvSpPr>
      </xdr:nvSpPr>
      <xdr:spPr bwMode="auto">
        <a:xfrm>
          <a:off x="232410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3688" name="Oval 40">
          <a:extLst>
            <a:ext uri="{FF2B5EF4-FFF2-40B4-BE49-F238E27FC236}">
              <a16:creationId xmlns:a16="http://schemas.microsoft.com/office/drawing/2014/main" xmlns="" id="{00000000-0008-0000-0700-0000885C0000}"/>
            </a:ext>
          </a:extLst>
        </xdr:cNvPr>
        <xdr:cNvSpPr>
          <a:spLocks noChangeArrowheads="1"/>
        </xdr:cNvSpPr>
      </xdr:nvSpPr>
      <xdr:spPr bwMode="auto">
        <a:xfrm>
          <a:off x="2342197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3689" name="Oval 41">
          <a:extLst>
            <a:ext uri="{FF2B5EF4-FFF2-40B4-BE49-F238E27FC236}">
              <a16:creationId xmlns:a16="http://schemas.microsoft.com/office/drawing/2014/main" xmlns="" id="{00000000-0008-0000-0700-0000895C0000}"/>
            </a:ext>
          </a:extLst>
        </xdr:cNvPr>
        <xdr:cNvSpPr>
          <a:spLocks noChangeArrowheads="1"/>
        </xdr:cNvSpPr>
      </xdr:nvSpPr>
      <xdr:spPr bwMode="auto">
        <a:xfrm>
          <a:off x="236029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3690" name="Oval 42">
          <a:extLst>
            <a:ext uri="{FF2B5EF4-FFF2-40B4-BE49-F238E27FC236}">
              <a16:creationId xmlns:a16="http://schemas.microsoft.com/office/drawing/2014/main" xmlns="" id="{00000000-0008-0000-0700-00008A5C0000}"/>
            </a:ext>
          </a:extLst>
        </xdr:cNvPr>
        <xdr:cNvSpPr>
          <a:spLocks noChangeArrowheads="1"/>
        </xdr:cNvSpPr>
      </xdr:nvSpPr>
      <xdr:spPr bwMode="auto">
        <a:xfrm>
          <a:off x="237839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276225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23691" name="Group 43">
          <a:extLst>
            <a:ext uri="{FF2B5EF4-FFF2-40B4-BE49-F238E27FC236}">
              <a16:creationId xmlns:a16="http://schemas.microsoft.com/office/drawing/2014/main" xmlns="" id="{00000000-0008-0000-0700-00008B5C0000}"/>
            </a:ext>
          </a:extLst>
        </xdr:cNvPr>
        <xdr:cNvGrpSpPr>
          <a:grpSpLocks/>
        </xdr:cNvGrpSpPr>
      </xdr:nvGrpSpPr>
      <xdr:grpSpPr bwMode="auto">
        <a:xfrm>
          <a:off x="22775932" y="5629275"/>
          <a:ext cx="153642" cy="447675"/>
          <a:chOff x="409" y="510"/>
          <a:chExt cx="17" cy="42"/>
        </a:xfrm>
      </xdr:grpSpPr>
      <xdr:sp macro="" textlink="">
        <xdr:nvSpPr>
          <xdr:cNvPr id="23799" name="Rectangle 44">
            <a:extLst>
              <a:ext uri="{FF2B5EF4-FFF2-40B4-BE49-F238E27FC236}">
                <a16:creationId xmlns:a16="http://schemas.microsoft.com/office/drawing/2014/main" xmlns="" id="{00000000-0008-0000-0700-0000F7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800" name="Line 45">
            <a:extLst>
              <a:ext uri="{FF2B5EF4-FFF2-40B4-BE49-F238E27FC236}">
                <a16:creationId xmlns:a16="http://schemas.microsoft.com/office/drawing/2014/main" xmlns="" id="{00000000-0008-0000-0700-0000F8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1" name="Oval 46">
            <a:extLst>
              <a:ext uri="{FF2B5EF4-FFF2-40B4-BE49-F238E27FC236}">
                <a16:creationId xmlns:a16="http://schemas.microsoft.com/office/drawing/2014/main" xmlns="" id="{00000000-0008-0000-0700-0000F9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2" name="Oval 47">
            <a:extLst>
              <a:ext uri="{FF2B5EF4-FFF2-40B4-BE49-F238E27FC236}">
                <a16:creationId xmlns:a16="http://schemas.microsoft.com/office/drawing/2014/main" xmlns="" id="{00000000-0008-0000-0700-0000F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247650</xdr:colOff>
      <xdr:row>30</xdr:row>
      <xdr:rowOff>114300</xdr:rowOff>
    </xdr:from>
    <xdr:to>
      <xdr:col>125</xdr:col>
      <xdr:colOff>266700</xdr:colOff>
      <xdr:row>33</xdr:row>
      <xdr:rowOff>9525</xdr:rowOff>
    </xdr:to>
    <xdr:grpSp>
      <xdr:nvGrpSpPr>
        <xdr:cNvPr id="23692" name="Group 48">
          <a:extLst>
            <a:ext uri="{FF2B5EF4-FFF2-40B4-BE49-F238E27FC236}">
              <a16:creationId xmlns:a16="http://schemas.microsoft.com/office/drawing/2014/main" xmlns="" id="{00000000-0008-0000-0700-00008C5C0000}"/>
            </a:ext>
          </a:extLst>
        </xdr:cNvPr>
        <xdr:cNvGrpSpPr>
          <a:grpSpLocks/>
        </xdr:cNvGrpSpPr>
      </xdr:nvGrpSpPr>
      <xdr:grpSpPr bwMode="auto">
        <a:xfrm>
          <a:off x="22775932" y="6400800"/>
          <a:ext cx="182217" cy="466725"/>
          <a:chOff x="411" y="574"/>
          <a:chExt cx="22" cy="31"/>
        </a:xfrm>
      </xdr:grpSpPr>
      <xdr:sp macro="" textlink="">
        <xdr:nvSpPr>
          <xdr:cNvPr id="23796" name="Arc 49">
            <a:extLst>
              <a:ext uri="{FF2B5EF4-FFF2-40B4-BE49-F238E27FC236}">
                <a16:creationId xmlns:a16="http://schemas.microsoft.com/office/drawing/2014/main" xmlns="" id="{00000000-0008-0000-0700-0000F4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7" name="Oval 50">
            <a:extLst>
              <a:ext uri="{FF2B5EF4-FFF2-40B4-BE49-F238E27FC236}">
                <a16:creationId xmlns:a16="http://schemas.microsoft.com/office/drawing/2014/main" xmlns="" id="{00000000-0008-0000-0700-0000F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8" name="Oval 51">
            <a:extLst>
              <a:ext uri="{FF2B5EF4-FFF2-40B4-BE49-F238E27FC236}">
                <a16:creationId xmlns:a16="http://schemas.microsoft.com/office/drawing/2014/main" xmlns="" id="{00000000-0008-0000-0700-0000F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23693" name="Line 56">
          <a:extLst>
            <a:ext uri="{FF2B5EF4-FFF2-40B4-BE49-F238E27FC236}">
              <a16:creationId xmlns:a16="http://schemas.microsoft.com/office/drawing/2014/main" xmlns="" id="{00000000-0008-0000-0700-00008D5C0000}"/>
            </a:ext>
          </a:extLst>
        </xdr:cNvPr>
        <xdr:cNvSpPr>
          <a:spLocks noChangeShapeType="1"/>
        </xdr:cNvSpPr>
      </xdr:nvSpPr>
      <xdr:spPr bwMode="auto">
        <a:xfrm flipV="1">
          <a:off x="22659975" y="6086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23694" name="Line 57">
          <a:extLst>
            <a:ext uri="{FF2B5EF4-FFF2-40B4-BE49-F238E27FC236}">
              <a16:creationId xmlns:a16="http://schemas.microsoft.com/office/drawing/2014/main" xmlns="" id="{00000000-0008-0000-0700-00008E5C0000}"/>
            </a:ext>
          </a:extLst>
        </xdr:cNvPr>
        <xdr:cNvSpPr>
          <a:spLocks noChangeShapeType="1"/>
        </xdr:cNvSpPr>
      </xdr:nvSpPr>
      <xdr:spPr bwMode="auto">
        <a:xfrm flipV="1">
          <a:off x="22650450" y="68770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23695" name="Line 58">
          <a:extLst>
            <a:ext uri="{FF2B5EF4-FFF2-40B4-BE49-F238E27FC236}">
              <a16:creationId xmlns:a16="http://schemas.microsoft.com/office/drawing/2014/main" xmlns="" id="{00000000-0008-0000-0700-00008F5C0000}"/>
            </a:ext>
          </a:extLst>
        </xdr:cNvPr>
        <xdr:cNvSpPr>
          <a:spLocks noChangeShapeType="1"/>
        </xdr:cNvSpPr>
      </xdr:nvSpPr>
      <xdr:spPr bwMode="auto">
        <a:xfrm flipV="1">
          <a:off x="22659975" y="53054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23696" name="Line 59">
          <a:extLst>
            <a:ext uri="{FF2B5EF4-FFF2-40B4-BE49-F238E27FC236}">
              <a16:creationId xmlns:a16="http://schemas.microsoft.com/office/drawing/2014/main" xmlns="" id="{00000000-0008-0000-0700-0000905C0000}"/>
            </a:ext>
          </a:extLst>
        </xdr:cNvPr>
        <xdr:cNvSpPr>
          <a:spLocks noChangeShapeType="1"/>
        </xdr:cNvSpPr>
      </xdr:nvSpPr>
      <xdr:spPr bwMode="auto">
        <a:xfrm flipH="1">
          <a:off x="21536025" y="5314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11</xdr:col>
      <xdr:colOff>257175</xdr:colOff>
      <xdr:row>18</xdr:row>
      <xdr:rowOff>152400</xdr:rowOff>
    </xdr:to>
    <xdr:grpSp>
      <xdr:nvGrpSpPr>
        <xdr:cNvPr id="23697" name="Group 61">
          <a:extLst>
            <a:ext uri="{FF2B5EF4-FFF2-40B4-BE49-F238E27FC236}">
              <a16:creationId xmlns:a16="http://schemas.microsoft.com/office/drawing/2014/main" xmlns="" id="{00000000-0008-0000-0700-0000915C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3350" cy="295275"/>
          <a:chOff x="411" y="574"/>
          <a:chExt cx="22" cy="31"/>
        </a:xfrm>
      </xdr:grpSpPr>
      <xdr:sp macro="" textlink="">
        <xdr:nvSpPr>
          <xdr:cNvPr id="23793" name="Arc 62">
            <a:extLst>
              <a:ext uri="{FF2B5EF4-FFF2-40B4-BE49-F238E27FC236}">
                <a16:creationId xmlns:a16="http://schemas.microsoft.com/office/drawing/2014/main" xmlns="" id="{00000000-0008-0000-0700-0000F1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4" name="Oval 63">
            <a:extLst>
              <a:ext uri="{FF2B5EF4-FFF2-40B4-BE49-F238E27FC236}">
                <a16:creationId xmlns:a16="http://schemas.microsoft.com/office/drawing/2014/main" xmlns="" id="{00000000-0008-0000-0700-0000F2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5" name="Oval 64">
            <a:extLst>
              <a:ext uri="{FF2B5EF4-FFF2-40B4-BE49-F238E27FC236}">
                <a16:creationId xmlns:a16="http://schemas.microsoft.com/office/drawing/2014/main" xmlns="" id="{00000000-0008-0000-0700-0000F3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23698" name="Group 66">
          <a:extLst>
            <a:ext uri="{FF2B5EF4-FFF2-40B4-BE49-F238E27FC236}">
              <a16:creationId xmlns:a16="http://schemas.microsoft.com/office/drawing/2014/main" xmlns="" id="{00000000-0008-0000-0700-0000925C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23789" name="Rectangle 67">
            <a:extLst>
              <a:ext uri="{FF2B5EF4-FFF2-40B4-BE49-F238E27FC236}">
                <a16:creationId xmlns:a16="http://schemas.microsoft.com/office/drawing/2014/main" xmlns="" id="{00000000-0008-0000-0700-0000ED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90" name="Line 68">
            <a:extLst>
              <a:ext uri="{FF2B5EF4-FFF2-40B4-BE49-F238E27FC236}">
                <a16:creationId xmlns:a16="http://schemas.microsoft.com/office/drawing/2014/main" xmlns="" id="{00000000-0008-0000-0700-0000EE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1" name="Oval 69">
            <a:extLst>
              <a:ext uri="{FF2B5EF4-FFF2-40B4-BE49-F238E27FC236}">
                <a16:creationId xmlns:a16="http://schemas.microsoft.com/office/drawing/2014/main" xmlns="" id="{00000000-0008-0000-0700-0000EF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2" name="Oval 70">
            <a:extLst>
              <a:ext uri="{FF2B5EF4-FFF2-40B4-BE49-F238E27FC236}">
                <a16:creationId xmlns:a16="http://schemas.microsoft.com/office/drawing/2014/main" xmlns="" id="{00000000-0008-0000-0700-0000F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228600</xdr:colOff>
      <xdr:row>23</xdr:row>
      <xdr:rowOff>28575</xdr:rowOff>
    </xdr:from>
    <xdr:to>
      <xdr:col>18</xdr:col>
      <xdr:colOff>285750</xdr:colOff>
      <xdr:row>25</xdr:row>
      <xdr:rowOff>9525</xdr:rowOff>
    </xdr:to>
    <xdr:grpSp>
      <xdr:nvGrpSpPr>
        <xdr:cNvPr id="23699" name="Group 71">
          <a:extLst>
            <a:ext uri="{FF2B5EF4-FFF2-40B4-BE49-F238E27FC236}">
              <a16:creationId xmlns:a16="http://schemas.microsoft.com/office/drawing/2014/main" xmlns="" id="{00000000-0008-0000-0700-0000935C0000}"/>
            </a:ext>
          </a:extLst>
        </xdr:cNvPr>
        <xdr:cNvGrpSpPr>
          <a:grpSpLocks/>
        </xdr:cNvGrpSpPr>
      </xdr:nvGrpSpPr>
      <xdr:grpSpPr bwMode="auto">
        <a:xfrm>
          <a:off x="3278671" y="4981575"/>
          <a:ext cx="182217" cy="361950"/>
          <a:chOff x="411" y="574"/>
          <a:chExt cx="22" cy="31"/>
        </a:xfrm>
      </xdr:grpSpPr>
      <xdr:sp macro="" textlink="">
        <xdr:nvSpPr>
          <xdr:cNvPr id="23786" name="Arc 72">
            <a:extLst>
              <a:ext uri="{FF2B5EF4-FFF2-40B4-BE49-F238E27FC236}">
                <a16:creationId xmlns:a16="http://schemas.microsoft.com/office/drawing/2014/main" xmlns="" id="{00000000-0008-0000-0700-0000EA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7" name="Oval 73">
            <a:extLst>
              <a:ext uri="{FF2B5EF4-FFF2-40B4-BE49-F238E27FC236}">
                <a16:creationId xmlns:a16="http://schemas.microsoft.com/office/drawing/2014/main" xmlns="" id="{00000000-0008-0000-0700-0000E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8" name="Oval 74">
            <a:extLst>
              <a:ext uri="{FF2B5EF4-FFF2-40B4-BE49-F238E27FC236}">
                <a16:creationId xmlns:a16="http://schemas.microsoft.com/office/drawing/2014/main" xmlns="" id="{00000000-0008-0000-0700-0000EC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23700" name="Line 75">
          <a:extLst>
            <a:ext uri="{FF2B5EF4-FFF2-40B4-BE49-F238E27FC236}">
              <a16:creationId xmlns:a16="http://schemas.microsoft.com/office/drawing/2014/main" xmlns="" id="{00000000-0008-0000-0700-0000945C0000}"/>
            </a:ext>
          </a:extLst>
        </xdr:cNvPr>
        <xdr:cNvSpPr>
          <a:spLocks noChangeShapeType="1"/>
        </xdr:cNvSpPr>
      </xdr:nvSpPr>
      <xdr:spPr bwMode="auto">
        <a:xfrm flipV="1">
          <a:off x="329565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23701" name="Line 76">
          <a:extLst>
            <a:ext uri="{FF2B5EF4-FFF2-40B4-BE49-F238E27FC236}">
              <a16:creationId xmlns:a16="http://schemas.microsoft.com/office/drawing/2014/main" xmlns="" id="{00000000-0008-0000-0700-0000955C0000}"/>
            </a:ext>
          </a:extLst>
        </xdr:cNvPr>
        <xdr:cNvSpPr>
          <a:spLocks noChangeShapeType="1"/>
        </xdr:cNvSpPr>
      </xdr:nvSpPr>
      <xdr:spPr bwMode="auto">
        <a:xfrm flipH="1" flipV="1">
          <a:off x="329565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23702" name="Line 77">
          <a:extLst>
            <a:ext uri="{FF2B5EF4-FFF2-40B4-BE49-F238E27FC236}">
              <a16:creationId xmlns:a16="http://schemas.microsoft.com/office/drawing/2014/main" xmlns="" id="{00000000-0008-0000-0700-0000965C0000}"/>
            </a:ext>
          </a:extLst>
        </xdr:cNvPr>
        <xdr:cNvSpPr>
          <a:spLocks noChangeShapeType="1"/>
        </xdr:cNvSpPr>
      </xdr:nvSpPr>
      <xdr:spPr bwMode="auto">
        <a:xfrm flipV="1">
          <a:off x="329565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23703" name="Line 78">
          <a:extLst>
            <a:ext uri="{FF2B5EF4-FFF2-40B4-BE49-F238E27FC236}">
              <a16:creationId xmlns:a16="http://schemas.microsoft.com/office/drawing/2014/main" xmlns="" id="{00000000-0008-0000-0700-0000975C0000}"/>
            </a:ext>
          </a:extLst>
        </xdr:cNvPr>
        <xdr:cNvSpPr>
          <a:spLocks noChangeShapeType="1"/>
        </xdr:cNvSpPr>
      </xdr:nvSpPr>
      <xdr:spPr bwMode="auto">
        <a:xfrm flipH="1">
          <a:off x="217170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23704" name="Picture 202">
          <a:extLst>
            <a:ext uri="{FF2B5EF4-FFF2-40B4-BE49-F238E27FC236}">
              <a16:creationId xmlns:a16="http://schemas.microsoft.com/office/drawing/2014/main" xmlns="" id="{00000000-0008-0000-0700-00009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11039475" y="10163175"/>
          <a:ext cx="19526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15421" name="Rectangle 61">
          <a:extLst>
            <a:ext uri="{FF2B5EF4-FFF2-40B4-BE49-F238E27FC236}">
              <a16:creationId xmlns:a16="http://schemas.microsoft.com/office/drawing/2014/main" xmlns="" id="{00000000-0008-0000-0700-00003D3C0000}"/>
            </a:ext>
          </a:extLst>
        </xdr:cNvPr>
        <xdr:cNvSpPr>
          <a:spLocks noChangeArrowheads="1"/>
        </xdr:cNvSpPr>
      </xdr:nvSpPr>
      <xdr:spPr bwMode="auto">
        <a:xfrm>
          <a:off x="11153775" y="10410825"/>
          <a:ext cx="17430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131</xdr:col>
      <xdr:colOff>200025</xdr:colOff>
      <xdr:row>36</xdr:row>
      <xdr:rowOff>142875</xdr:rowOff>
    </xdr:to>
    <xdr:grpSp>
      <xdr:nvGrpSpPr>
        <xdr:cNvPr id="23706" name="Group 63">
          <a:extLst>
            <a:ext uri="{FF2B5EF4-FFF2-40B4-BE49-F238E27FC236}">
              <a16:creationId xmlns:a16="http://schemas.microsoft.com/office/drawing/2014/main" xmlns="" id="{00000000-0008-0000-0700-00009A5C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2176" cy="2571750"/>
          <a:chOff x="288" y="1212"/>
          <a:chExt cx="458" cy="280"/>
        </a:xfrm>
      </xdr:grpSpPr>
      <xdr:grpSp>
        <xdr:nvGrpSpPr>
          <xdr:cNvPr id="23769" name="Group 52">
            <a:extLst>
              <a:ext uri="{FF2B5EF4-FFF2-40B4-BE49-F238E27FC236}">
                <a16:creationId xmlns:a16="http://schemas.microsoft.com/office/drawing/2014/main" xmlns="" id="{00000000-0008-0000-0700-0000D95C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3783" name="Arc 53">
              <a:extLst>
                <a:ext uri="{FF2B5EF4-FFF2-40B4-BE49-F238E27FC236}">
                  <a16:creationId xmlns:a16="http://schemas.microsoft.com/office/drawing/2014/main" xmlns="" id="{00000000-0008-0000-0700-0000E7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4" name="Oval 54">
              <a:extLst>
                <a:ext uri="{FF2B5EF4-FFF2-40B4-BE49-F238E27FC236}">
                  <a16:creationId xmlns:a16="http://schemas.microsoft.com/office/drawing/2014/main" xmlns="" id="{00000000-0008-0000-0700-0000E8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5" name="Oval 55">
              <a:extLst>
                <a:ext uri="{FF2B5EF4-FFF2-40B4-BE49-F238E27FC236}">
                  <a16:creationId xmlns:a16="http://schemas.microsoft.com/office/drawing/2014/main" xmlns="" id="{00000000-0008-0000-0700-0000E9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0" name="Group 43">
            <a:extLst>
              <a:ext uri="{FF2B5EF4-FFF2-40B4-BE49-F238E27FC236}">
                <a16:creationId xmlns:a16="http://schemas.microsoft.com/office/drawing/2014/main" xmlns="" id="{00000000-0008-0000-0700-0000DA5C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3779" name="Rectangle 44">
              <a:extLst>
                <a:ext uri="{FF2B5EF4-FFF2-40B4-BE49-F238E27FC236}">
                  <a16:creationId xmlns:a16="http://schemas.microsoft.com/office/drawing/2014/main" xmlns="" id="{00000000-0008-0000-0700-0000E3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3780" name="Line 45">
              <a:extLst>
                <a:ext uri="{FF2B5EF4-FFF2-40B4-BE49-F238E27FC236}">
                  <a16:creationId xmlns:a16="http://schemas.microsoft.com/office/drawing/2014/main" xmlns="" id="{00000000-0008-0000-0700-0000E45C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1" name="Oval 46">
              <a:extLst>
                <a:ext uri="{FF2B5EF4-FFF2-40B4-BE49-F238E27FC236}">
                  <a16:creationId xmlns:a16="http://schemas.microsoft.com/office/drawing/2014/main" xmlns="" id="{00000000-0008-0000-0700-0000E5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2" name="Oval 47">
              <a:extLst>
                <a:ext uri="{FF2B5EF4-FFF2-40B4-BE49-F238E27FC236}">
                  <a16:creationId xmlns:a16="http://schemas.microsoft.com/office/drawing/2014/main" xmlns="" id="{00000000-0008-0000-0700-0000E6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1" name="Group 48">
            <a:extLst>
              <a:ext uri="{FF2B5EF4-FFF2-40B4-BE49-F238E27FC236}">
                <a16:creationId xmlns:a16="http://schemas.microsoft.com/office/drawing/2014/main" xmlns="" id="{00000000-0008-0000-0700-0000DB5C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3776" name="Arc 49">
              <a:extLst>
                <a:ext uri="{FF2B5EF4-FFF2-40B4-BE49-F238E27FC236}">
                  <a16:creationId xmlns:a16="http://schemas.microsoft.com/office/drawing/2014/main" xmlns="" id="{00000000-0008-0000-0700-0000E0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7" name="Oval 50">
              <a:extLst>
                <a:ext uri="{FF2B5EF4-FFF2-40B4-BE49-F238E27FC236}">
                  <a16:creationId xmlns:a16="http://schemas.microsoft.com/office/drawing/2014/main" xmlns="" id="{00000000-0008-0000-0700-0000E1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8" name="Oval 51">
              <a:extLst>
                <a:ext uri="{FF2B5EF4-FFF2-40B4-BE49-F238E27FC236}">
                  <a16:creationId xmlns:a16="http://schemas.microsoft.com/office/drawing/2014/main" xmlns="" id="{00000000-0008-0000-0700-0000E2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3772" name="Line 56">
            <a:extLst>
              <a:ext uri="{FF2B5EF4-FFF2-40B4-BE49-F238E27FC236}">
                <a16:creationId xmlns:a16="http://schemas.microsoft.com/office/drawing/2014/main" xmlns="" id="{00000000-0008-0000-0700-0000DC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3" name="Line 57">
            <a:extLst>
              <a:ext uri="{FF2B5EF4-FFF2-40B4-BE49-F238E27FC236}">
                <a16:creationId xmlns:a16="http://schemas.microsoft.com/office/drawing/2014/main" xmlns="" id="{00000000-0008-0000-0700-0000DD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4" name="Line 58">
            <a:extLst>
              <a:ext uri="{FF2B5EF4-FFF2-40B4-BE49-F238E27FC236}">
                <a16:creationId xmlns:a16="http://schemas.microsoft.com/office/drawing/2014/main" xmlns="" id="{00000000-0008-0000-0700-0000DE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5" name="Line 59">
            <a:extLst>
              <a:ext uri="{FF2B5EF4-FFF2-40B4-BE49-F238E27FC236}">
                <a16:creationId xmlns:a16="http://schemas.microsoft.com/office/drawing/2014/main" xmlns="" id="{00000000-0008-0000-0700-0000DF5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23707" name="Oval 1">
          <a:extLst>
            <a:ext uri="{FF2B5EF4-FFF2-40B4-BE49-F238E27FC236}">
              <a16:creationId xmlns:a16="http://schemas.microsoft.com/office/drawing/2014/main" xmlns="" id="{00000000-0008-0000-0700-00009B5C0000}"/>
            </a:ext>
          </a:extLst>
        </xdr:cNvPr>
        <xdr:cNvSpPr>
          <a:spLocks noChangeArrowheads="1"/>
        </xdr:cNvSpPr>
      </xdr:nvSpPr>
      <xdr:spPr bwMode="auto">
        <a:xfrm>
          <a:off x="6953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23708" name="Oval 3">
          <a:extLst>
            <a:ext uri="{FF2B5EF4-FFF2-40B4-BE49-F238E27FC236}">
              <a16:creationId xmlns:a16="http://schemas.microsoft.com/office/drawing/2014/main" xmlns="" id="{00000000-0008-0000-0700-00009C5C0000}"/>
            </a:ext>
          </a:extLst>
        </xdr:cNvPr>
        <xdr:cNvSpPr>
          <a:spLocks noChangeArrowheads="1"/>
        </xdr:cNvSpPr>
      </xdr:nvSpPr>
      <xdr:spPr bwMode="auto">
        <a:xfrm>
          <a:off x="71247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23709" name="Oval 4">
          <a:extLst>
            <a:ext uri="{FF2B5EF4-FFF2-40B4-BE49-F238E27FC236}">
              <a16:creationId xmlns:a16="http://schemas.microsoft.com/office/drawing/2014/main" xmlns="" id="{00000000-0008-0000-0700-00009D5C0000}"/>
            </a:ext>
          </a:extLst>
        </xdr:cNvPr>
        <xdr:cNvSpPr>
          <a:spLocks noChangeArrowheads="1"/>
        </xdr:cNvSpPr>
      </xdr:nvSpPr>
      <xdr:spPr bwMode="auto">
        <a:xfrm>
          <a:off x="73152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23710" name="Oval 5">
          <a:extLst>
            <a:ext uri="{FF2B5EF4-FFF2-40B4-BE49-F238E27FC236}">
              <a16:creationId xmlns:a16="http://schemas.microsoft.com/office/drawing/2014/main" xmlns="" id="{00000000-0008-0000-0700-00009E5C0000}"/>
            </a:ext>
          </a:extLst>
        </xdr:cNvPr>
        <xdr:cNvSpPr>
          <a:spLocks noChangeArrowheads="1"/>
        </xdr:cNvSpPr>
      </xdr:nvSpPr>
      <xdr:spPr bwMode="auto">
        <a:xfrm>
          <a:off x="74866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23711" name="Oval 6">
          <a:extLst>
            <a:ext uri="{FF2B5EF4-FFF2-40B4-BE49-F238E27FC236}">
              <a16:creationId xmlns:a16="http://schemas.microsoft.com/office/drawing/2014/main" xmlns="" id="{00000000-0008-0000-0700-00009F5C0000}"/>
            </a:ext>
          </a:extLst>
        </xdr:cNvPr>
        <xdr:cNvSpPr>
          <a:spLocks noChangeArrowheads="1"/>
        </xdr:cNvSpPr>
      </xdr:nvSpPr>
      <xdr:spPr bwMode="auto">
        <a:xfrm>
          <a:off x="76676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23712" name="Oval 7">
          <a:extLst>
            <a:ext uri="{FF2B5EF4-FFF2-40B4-BE49-F238E27FC236}">
              <a16:creationId xmlns:a16="http://schemas.microsoft.com/office/drawing/2014/main" xmlns="" id="{00000000-0008-0000-0700-0000A05C0000}"/>
            </a:ext>
          </a:extLst>
        </xdr:cNvPr>
        <xdr:cNvSpPr>
          <a:spLocks noChangeArrowheads="1"/>
        </xdr:cNvSpPr>
      </xdr:nvSpPr>
      <xdr:spPr bwMode="auto">
        <a:xfrm>
          <a:off x="78581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23713" name="Oval 8">
          <a:extLst>
            <a:ext uri="{FF2B5EF4-FFF2-40B4-BE49-F238E27FC236}">
              <a16:creationId xmlns:a16="http://schemas.microsoft.com/office/drawing/2014/main" xmlns="" id="{00000000-0008-0000-0700-0000A15C0000}"/>
            </a:ext>
          </a:extLst>
        </xdr:cNvPr>
        <xdr:cNvSpPr>
          <a:spLocks noChangeArrowheads="1"/>
        </xdr:cNvSpPr>
      </xdr:nvSpPr>
      <xdr:spPr bwMode="auto">
        <a:xfrm>
          <a:off x="80295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23714" name="Oval 9">
          <a:extLst>
            <a:ext uri="{FF2B5EF4-FFF2-40B4-BE49-F238E27FC236}">
              <a16:creationId xmlns:a16="http://schemas.microsoft.com/office/drawing/2014/main" xmlns="" id="{00000000-0008-0000-0700-0000A25C0000}"/>
            </a:ext>
          </a:extLst>
        </xdr:cNvPr>
        <xdr:cNvSpPr>
          <a:spLocks noChangeArrowheads="1"/>
        </xdr:cNvSpPr>
      </xdr:nvSpPr>
      <xdr:spPr bwMode="auto">
        <a:xfrm>
          <a:off x="8201025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23715" name="Oval 10">
          <a:extLst>
            <a:ext uri="{FF2B5EF4-FFF2-40B4-BE49-F238E27FC236}">
              <a16:creationId xmlns:a16="http://schemas.microsoft.com/office/drawing/2014/main" xmlns="" id="{00000000-0008-0000-0700-0000A35C0000}"/>
            </a:ext>
          </a:extLst>
        </xdr:cNvPr>
        <xdr:cNvSpPr>
          <a:spLocks noChangeArrowheads="1"/>
        </xdr:cNvSpPr>
      </xdr:nvSpPr>
      <xdr:spPr bwMode="auto">
        <a:xfrm>
          <a:off x="84010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23716" name="Oval 11">
          <a:extLst>
            <a:ext uri="{FF2B5EF4-FFF2-40B4-BE49-F238E27FC236}">
              <a16:creationId xmlns:a16="http://schemas.microsoft.com/office/drawing/2014/main" xmlns="" id="{00000000-0008-0000-0700-0000A45C0000}"/>
            </a:ext>
          </a:extLst>
        </xdr:cNvPr>
        <xdr:cNvSpPr>
          <a:spLocks noChangeArrowheads="1"/>
        </xdr:cNvSpPr>
      </xdr:nvSpPr>
      <xdr:spPr bwMode="auto">
        <a:xfrm>
          <a:off x="8591550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23717" name="Oval 12">
          <a:extLst>
            <a:ext uri="{FF2B5EF4-FFF2-40B4-BE49-F238E27FC236}">
              <a16:creationId xmlns:a16="http://schemas.microsoft.com/office/drawing/2014/main" xmlns="" id="{00000000-0008-0000-0700-0000A55C0000}"/>
            </a:ext>
          </a:extLst>
        </xdr:cNvPr>
        <xdr:cNvSpPr>
          <a:spLocks noChangeArrowheads="1"/>
        </xdr:cNvSpPr>
      </xdr:nvSpPr>
      <xdr:spPr bwMode="auto">
        <a:xfrm>
          <a:off x="87630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23718" name="Oval 13">
          <a:extLst>
            <a:ext uri="{FF2B5EF4-FFF2-40B4-BE49-F238E27FC236}">
              <a16:creationId xmlns:a16="http://schemas.microsoft.com/office/drawing/2014/main" xmlns="" id="{00000000-0008-0000-0700-0000A65C0000}"/>
            </a:ext>
          </a:extLst>
        </xdr:cNvPr>
        <xdr:cNvSpPr>
          <a:spLocks noChangeArrowheads="1"/>
        </xdr:cNvSpPr>
      </xdr:nvSpPr>
      <xdr:spPr bwMode="auto">
        <a:xfrm>
          <a:off x="89439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23719" name="Oval 14">
          <a:extLst>
            <a:ext uri="{FF2B5EF4-FFF2-40B4-BE49-F238E27FC236}">
              <a16:creationId xmlns:a16="http://schemas.microsoft.com/office/drawing/2014/main" xmlns="" id="{00000000-0008-0000-0700-0000A75C0000}"/>
            </a:ext>
          </a:extLst>
        </xdr:cNvPr>
        <xdr:cNvSpPr>
          <a:spLocks noChangeArrowheads="1"/>
        </xdr:cNvSpPr>
      </xdr:nvSpPr>
      <xdr:spPr bwMode="auto">
        <a:xfrm>
          <a:off x="91249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23720" name="Oval 15">
          <a:extLst>
            <a:ext uri="{FF2B5EF4-FFF2-40B4-BE49-F238E27FC236}">
              <a16:creationId xmlns:a16="http://schemas.microsoft.com/office/drawing/2014/main" xmlns="" id="{00000000-0008-0000-0700-0000A85C0000}"/>
            </a:ext>
          </a:extLst>
        </xdr:cNvPr>
        <xdr:cNvSpPr>
          <a:spLocks noChangeArrowheads="1"/>
        </xdr:cNvSpPr>
      </xdr:nvSpPr>
      <xdr:spPr bwMode="auto">
        <a:xfrm>
          <a:off x="9305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38</xdr:col>
      <xdr:colOff>257175</xdr:colOff>
      <xdr:row>18</xdr:row>
      <xdr:rowOff>152400</xdr:rowOff>
    </xdr:to>
    <xdr:grpSp>
      <xdr:nvGrpSpPr>
        <xdr:cNvPr id="23721" name="Group 61">
          <a:extLst>
            <a:ext uri="{FF2B5EF4-FFF2-40B4-BE49-F238E27FC236}">
              <a16:creationId xmlns:a16="http://schemas.microsoft.com/office/drawing/2014/main" xmlns="" id="{00000000-0008-0000-0700-0000A95C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3350" cy="295275"/>
          <a:chOff x="411" y="574"/>
          <a:chExt cx="22" cy="31"/>
        </a:xfrm>
      </xdr:grpSpPr>
      <xdr:sp macro="" textlink="">
        <xdr:nvSpPr>
          <xdr:cNvPr id="23766" name="Arc 62">
            <a:extLst>
              <a:ext uri="{FF2B5EF4-FFF2-40B4-BE49-F238E27FC236}">
                <a16:creationId xmlns:a16="http://schemas.microsoft.com/office/drawing/2014/main" xmlns="" id="{00000000-0008-0000-0700-0000D6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7" name="Oval 63">
            <a:extLst>
              <a:ext uri="{FF2B5EF4-FFF2-40B4-BE49-F238E27FC236}">
                <a16:creationId xmlns:a16="http://schemas.microsoft.com/office/drawing/2014/main" xmlns="" id="{00000000-0008-0000-0700-0000D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8" name="Oval 64">
            <a:extLst>
              <a:ext uri="{FF2B5EF4-FFF2-40B4-BE49-F238E27FC236}">
                <a16:creationId xmlns:a16="http://schemas.microsoft.com/office/drawing/2014/main" xmlns="" id="{00000000-0008-0000-0700-0000D8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276225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23722" name="Group 66">
          <a:extLst>
            <a:ext uri="{FF2B5EF4-FFF2-40B4-BE49-F238E27FC236}">
              <a16:creationId xmlns:a16="http://schemas.microsoft.com/office/drawing/2014/main" xmlns="" id="{00000000-0008-0000-0700-0000AA5C0000}"/>
            </a:ext>
          </a:extLst>
        </xdr:cNvPr>
        <xdr:cNvGrpSpPr>
          <a:grpSpLocks/>
        </xdr:cNvGrpSpPr>
      </xdr:nvGrpSpPr>
      <xdr:grpSpPr bwMode="auto">
        <a:xfrm>
          <a:off x="8198540" y="4238625"/>
          <a:ext cx="144118" cy="457200"/>
          <a:chOff x="409" y="510"/>
          <a:chExt cx="17" cy="42"/>
        </a:xfrm>
      </xdr:grpSpPr>
      <xdr:sp macro="" textlink="">
        <xdr:nvSpPr>
          <xdr:cNvPr id="23762" name="Rectangle 67">
            <a:extLst>
              <a:ext uri="{FF2B5EF4-FFF2-40B4-BE49-F238E27FC236}">
                <a16:creationId xmlns:a16="http://schemas.microsoft.com/office/drawing/2014/main" xmlns="" id="{00000000-0008-0000-0700-0000D2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63" name="Line 68">
            <a:extLst>
              <a:ext uri="{FF2B5EF4-FFF2-40B4-BE49-F238E27FC236}">
                <a16:creationId xmlns:a16="http://schemas.microsoft.com/office/drawing/2014/main" xmlns="" id="{00000000-0008-0000-0700-0000D3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4" name="Oval 69">
            <a:extLst>
              <a:ext uri="{FF2B5EF4-FFF2-40B4-BE49-F238E27FC236}">
                <a16:creationId xmlns:a16="http://schemas.microsoft.com/office/drawing/2014/main" xmlns="" id="{00000000-0008-0000-0700-0000D4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5" name="Oval 70">
            <a:extLst>
              <a:ext uri="{FF2B5EF4-FFF2-40B4-BE49-F238E27FC236}">
                <a16:creationId xmlns:a16="http://schemas.microsoft.com/office/drawing/2014/main" xmlns="" id="{00000000-0008-0000-0700-0000D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228600</xdr:colOff>
      <xdr:row>23</xdr:row>
      <xdr:rowOff>28575</xdr:rowOff>
    </xdr:from>
    <xdr:to>
      <xdr:col>45</xdr:col>
      <xdr:colOff>285750</xdr:colOff>
      <xdr:row>25</xdr:row>
      <xdr:rowOff>9525</xdr:rowOff>
    </xdr:to>
    <xdr:grpSp>
      <xdr:nvGrpSpPr>
        <xdr:cNvPr id="23723" name="Group 71">
          <a:extLst>
            <a:ext uri="{FF2B5EF4-FFF2-40B4-BE49-F238E27FC236}">
              <a16:creationId xmlns:a16="http://schemas.microsoft.com/office/drawing/2014/main" xmlns="" id="{00000000-0008-0000-0700-0000AB5C0000}"/>
            </a:ext>
          </a:extLst>
        </xdr:cNvPr>
        <xdr:cNvGrpSpPr>
          <a:grpSpLocks/>
        </xdr:cNvGrpSpPr>
      </xdr:nvGrpSpPr>
      <xdr:grpSpPr bwMode="auto">
        <a:xfrm>
          <a:off x="8198540" y="4981575"/>
          <a:ext cx="182218" cy="361950"/>
          <a:chOff x="411" y="574"/>
          <a:chExt cx="22" cy="31"/>
        </a:xfrm>
      </xdr:grpSpPr>
      <xdr:sp macro="" textlink="">
        <xdr:nvSpPr>
          <xdr:cNvPr id="23759" name="Arc 72">
            <a:extLst>
              <a:ext uri="{FF2B5EF4-FFF2-40B4-BE49-F238E27FC236}">
                <a16:creationId xmlns:a16="http://schemas.microsoft.com/office/drawing/2014/main" xmlns="" id="{00000000-0008-0000-0700-0000CF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0" name="Oval 73">
            <a:extLst>
              <a:ext uri="{FF2B5EF4-FFF2-40B4-BE49-F238E27FC236}">
                <a16:creationId xmlns:a16="http://schemas.microsoft.com/office/drawing/2014/main" xmlns="" id="{00000000-0008-0000-0700-0000D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1" name="Oval 74">
            <a:extLst>
              <a:ext uri="{FF2B5EF4-FFF2-40B4-BE49-F238E27FC236}">
                <a16:creationId xmlns:a16="http://schemas.microsoft.com/office/drawing/2014/main" xmlns="" id="{00000000-0008-0000-0700-0000D1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23724" name="Line 75">
          <a:extLst>
            <a:ext uri="{FF2B5EF4-FFF2-40B4-BE49-F238E27FC236}">
              <a16:creationId xmlns:a16="http://schemas.microsoft.com/office/drawing/2014/main" xmlns="" id="{00000000-0008-0000-0700-0000AC5C0000}"/>
            </a:ext>
          </a:extLst>
        </xdr:cNvPr>
        <xdr:cNvSpPr>
          <a:spLocks noChangeShapeType="1"/>
        </xdr:cNvSpPr>
      </xdr:nvSpPr>
      <xdr:spPr bwMode="auto">
        <a:xfrm flipV="1">
          <a:off x="8181975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23725" name="Line 76">
          <a:extLst>
            <a:ext uri="{FF2B5EF4-FFF2-40B4-BE49-F238E27FC236}">
              <a16:creationId xmlns:a16="http://schemas.microsoft.com/office/drawing/2014/main" xmlns="" id="{00000000-0008-0000-0700-0000AD5C0000}"/>
            </a:ext>
          </a:extLst>
        </xdr:cNvPr>
        <xdr:cNvSpPr>
          <a:spLocks noChangeShapeType="1"/>
        </xdr:cNvSpPr>
      </xdr:nvSpPr>
      <xdr:spPr bwMode="auto">
        <a:xfrm flipH="1" flipV="1">
          <a:off x="8181975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23726" name="Line 77">
          <a:extLst>
            <a:ext uri="{FF2B5EF4-FFF2-40B4-BE49-F238E27FC236}">
              <a16:creationId xmlns:a16="http://schemas.microsoft.com/office/drawing/2014/main" xmlns="" id="{00000000-0008-0000-0700-0000AE5C0000}"/>
            </a:ext>
          </a:extLst>
        </xdr:cNvPr>
        <xdr:cNvSpPr>
          <a:spLocks noChangeShapeType="1"/>
        </xdr:cNvSpPr>
      </xdr:nvSpPr>
      <xdr:spPr bwMode="auto">
        <a:xfrm flipV="1">
          <a:off x="8181975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23727" name="Line 78">
          <a:extLst>
            <a:ext uri="{FF2B5EF4-FFF2-40B4-BE49-F238E27FC236}">
              <a16:creationId xmlns:a16="http://schemas.microsoft.com/office/drawing/2014/main" xmlns="" id="{00000000-0008-0000-0700-0000AF5C0000}"/>
            </a:ext>
          </a:extLst>
        </xdr:cNvPr>
        <xdr:cNvSpPr>
          <a:spLocks noChangeShapeType="1"/>
        </xdr:cNvSpPr>
      </xdr:nvSpPr>
      <xdr:spPr bwMode="auto">
        <a:xfrm flipH="1">
          <a:off x="7058025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23728" name="Oval 1">
          <a:extLst>
            <a:ext uri="{FF2B5EF4-FFF2-40B4-BE49-F238E27FC236}">
              <a16:creationId xmlns:a16="http://schemas.microsoft.com/office/drawing/2014/main" xmlns="" id="{00000000-0008-0000-0700-0000B05C0000}"/>
            </a:ext>
          </a:extLst>
        </xdr:cNvPr>
        <xdr:cNvSpPr>
          <a:spLocks noChangeArrowheads="1"/>
        </xdr:cNvSpPr>
      </xdr:nvSpPr>
      <xdr:spPr bwMode="auto">
        <a:xfrm>
          <a:off x="118395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23729" name="Oval 3">
          <a:extLst>
            <a:ext uri="{FF2B5EF4-FFF2-40B4-BE49-F238E27FC236}">
              <a16:creationId xmlns:a16="http://schemas.microsoft.com/office/drawing/2014/main" xmlns="" id="{00000000-0008-0000-0700-0000B15C0000}"/>
            </a:ext>
          </a:extLst>
        </xdr:cNvPr>
        <xdr:cNvSpPr>
          <a:spLocks noChangeArrowheads="1"/>
        </xdr:cNvSpPr>
      </xdr:nvSpPr>
      <xdr:spPr bwMode="auto">
        <a:xfrm>
          <a:off x="120110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23730" name="Oval 4">
          <a:extLst>
            <a:ext uri="{FF2B5EF4-FFF2-40B4-BE49-F238E27FC236}">
              <a16:creationId xmlns:a16="http://schemas.microsoft.com/office/drawing/2014/main" xmlns="" id="{00000000-0008-0000-0700-0000B25C0000}"/>
            </a:ext>
          </a:extLst>
        </xdr:cNvPr>
        <xdr:cNvSpPr>
          <a:spLocks noChangeArrowheads="1"/>
        </xdr:cNvSpPr>
      </xdr:nvSpPr>
      <xdr:spPr bwMode="auto">
        <a:xfrm>
          <a:off x="122015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23731" name="Oval 5">
          <a:extLst>
            <a:ext uri="{FF2B5EF4-FFF2-40B4-BE49-F238E27FC236}">
              <a16:creationId xmlns:a16="http://schemas.microsoft.com/office/drawing/2014/main" xmlns="" id="{00000000-0008-0000-0700-0000B35C0000}"/>
            </a:ext>
          </a:extLst>
        </xdr:cNvPr>
        <xdr:cNvSpPr>
          <a:spLocks noChangeArrowheads="1"/>
        </xdr:cNvSpPr>
      </xdr:nvSpPr>
      <xdr:spPr bwMode="auto">
        <a:xfrm>
          <a:off x="123729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23732" name="Oval 6">
          <a:extLst>
            <a:ext uri="{FF2B5EF4-FFF2-40B4-BE49-F238E27FC236}">
              <a16:creationId xmlns:a16="http://schemas.microsoft.com/office/drawing/2014/main" xmlns="" id="{00000000-0008-0000-0700-0000B45C0000}"/>
            </a:ext>
          </a:extLst>
        </xdr:cNvPr>
        <xdr:cNvSpPr>
          <a:spLocks noChangeArrowheads="1"/>
        </xdr:cNvSpPr>
      </xdr:nvSpPr>
      <xdr:spPr bwMode="auto">
        <a:xfrm>
          <a:off x="125539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23733" name="Oval 7">
          <a:extLst>
            <a:ext uri="{FF2B5EF4-FFF2-40B4-BE49-F238E27FC236}">
              <a16:creationId xmlns:a16="http://schemas.microsoft.com/office/drawing/2014/main" xmlns="" id="{00000000-0008-0000-0700-0000B55C0000}"/>
            </a:ext>
          </a:extLst>
        </xdr:cNvPr>
        <xdr:cNvSpPr>
          <a:spLocks noChangeArrowheads="1"/>
        </xdr:cNvSpPr>
      </xdr:nvSpPr>
      <xdr:spPr bwMode="auto">
        <a:xfrm>
          <a:off x="127444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23734" name="Oval 8">
          <a:extLst>
            <a:ext uri="{FF2B5EF4-FFF2-40B4-BE49-F238E27FC236}">
              <a16:creationId xmlns:a16="http://schemas.microsoft.com/office/drawing/2014/main" xmlns="" id="{00000000-0008-0000-0700-0000B65C0000}"/>
            </a:ext>
          </a:extLst>
        </xdr:cNvPr>
        <xdr:cNvSpPr>
          <a:spLocks noChangeArrowheads="1"/>
        </xdr:cNvSpPr>
      </xdr:nvSpPr>
      <xdr:spPr bwMode="auto">
        <a:xfrm>
          <a:off x="129159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23735" name="Oval 9">
          <a:extLst>
            <a:ext uri="{FF2B5EF4-FFF2-40B4-BE49-F238E27FC236}">
              <a16:creationId xmlns:a16="http://schemas.microsoft.com/office/drawing/2014/main" xmlns="" id="{00000000-0008-0000-0700-0000B75C0000}"/>
            </a:ext>
          </a:extLst>
        </xdr:cNvPr>
        <xdr:cNvSpPr>
          <a:spLocks noChangeArrowheads="1"/>
        </xdr:cNvSpPr>
      </xdr:nvSpPr>
      <xdr:spPr bwMode="auto">
        <a:xfrm>
          <a:off x="1308735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23736" name="Oval 10">
          <a:extLst>
            <a:ext uri="{FF2B5EF4-FFF2-40B4-BE49-F238E27FC236}">
              <a16:creationId xmlns:a16="http://schemas.microsoft.com/office/drawing/2014/main" xmlns="" id="{00000000-0008-0000-0700-0000B85C0000}"/>
            </a:ext>
          </a:extLst>
        </xdr:cNvPr>
        <xdr:cNvSpPr>
          <a:spLocks noChangeArrowheads="1"/>
        </xdr:cNvSpPr>
      </xdr:nvSpPr>
      <xdr:spPr bwMode="auto">
        <a:xfrm>
          <a:off x="132873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23737" name="Oval 11">
          <a:extLst>
            <a:ext uri="{FF2B5EF4-FFF2-40B4-BE49-F238E27FC236}">
              <a16:creationId xmlns:a16="http://schemas.microsoft.com/office/drawing/2014/main" xmlns="" id="{00000000-0008-0000-0700-0000B95C0000}"/>
            </a:ext>
          </a:extLst>
        </xdr:cNvPr>
        <xdr:cNvSpPr>
          <a:spLocks noChangeArrowheads="1"/>
        </xdr:cNvSpPr>
      </xdr:nvSpPr>
      <xdr:spPr bwMode="auto">
        <a:xfrm>
          <a:off x="1347787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23738" name="Oval 12">
          <a:extLst>
            <a:ext uri="{FF2B5EF4-FFF2-40B4-BE49-F238E27FC236}">
              <a16:creationId xmlns:a16="http://schemas.microsoft.com/office/drawing/2014/main" xmlns="" id="{00000000-0008-0000-0700-0000BA5C0000}"/>
            </a:ext>
          </a:extLst>
        </xdr:cNvPr>
        <xdr:cNvSpPr>
          <a:spLocks noChangeArrowheads="1"/>
        </xdr:cNvSpPr>
      </xdr:nvSpPr>
      <xdr:spPr bwMode="auto">
        <a:xfrm>
          <a:off x="136493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23739" name="Oval 13">
          <a:extLst>
            <a:ext uri="{FF2B5EF4-FFF2-40B4-BE49-F238E27FC236}">
              <a16:creationId xmlns:a16="http://schemas.microsoft.com/office/drawing/2014/main" xmlns="" id="{00000000-0008-0000-0700-0000BB5C0000}"/>
            </a:ext>
          </a:extLst>
        </xdr:cNvPr>
        <xdr:cNvSpPr>
          <a:spLocks noChangeArrowheads="1"/>
        </xdr:cNvSpPr>
      </xdr:nvSpPr>
      <xdr:spPr bwMode="auto">
        <a:xfrm>
          <a:off x="138303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23740" name="Oval 14">
          <a:extLst>
            <a:ext uri="{FF2B5EF4-FFF2-40B4-BE49-F238E27FC236}">
              <a16:creationId xmlns:a16="http://schemas.microsoft.com/office/drawing/2014/main" xmlns="" id="{00000000-0008-0000-0700-0000BC5C0000}"/>
            </a:ext>
          </a:extLst>
        </xdr:cNvPr>
        <xdr:cNvSpPr>
          <a:spLocks noChangeArrowheads="1"/>
        </xdr:cNvSpPr>
      </xdr:nvSpPr>
      <xdr:spPr bwMode="auto">
        <a:xfrm>
          <a:off x="140112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23741" name="Oval 15">
          <a:extLst>
            <a:ext uri="{FF2B5EF4-FFF2-40B4-BE49-F238E27FC236}">
              <a16:creationId xmlns:a16="http://schemas.microsoft.com/office/drawing/2014/main" xmlns="" id="{00000000-0008-0000-0700-0000BD5C0000}"/>
            </a:ext>
          </a:extLst>
        </xdr:cNvPr>
        <xdr:cNvSpPr>
          <a:spLocks noChangeArrowheads="1"/>
        </xdr:cNvSpPr>
      </xdr:nvSpPr>
      <xdr:spPr bwMode="auto">
        <a:xfrm>
          <a:off x="14192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65</xdr:col>
      <xdr:colOff>257175</xdr:colOff>
      <xdr:row>18</xdr:row>
      <xdr:rowOff>152400</xdr:rowOff>
    </xdr:to>
    <xdr:grpSp>
      <xdr:nvGrpSpPr>
        <xdr:cNvPr id="23742" name="Group 61">
          <a:extLst>
            <a:ext uri="{FF2B5EF4-FFF2-40B4-BE49-F238E27FC236}">
              <a16:creationId xmlns:a16="http://schemas.microsoft.com/office/drawing/2014/main" xmlns="" id="{00000000-0008-0000-0700-0000BE5C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3350" cy="295275"/>
          <a:chOff x="411" y="574"/>
          <a:chExt cx="22" cy="31"/>
        </a:xfrm>
      </xdr:grpSpPr>
      <xdr:sp macro="" textlink="">
        <xdr:nvSpPr>
          <xdr:cNvPr id="23756" name="Arc 62">
            <a:extLst>
              <a:ext uri="{FF2B5EF4-FFF2-40B4-BE49-F238E27FC236}">
                <a16:creationId xmlns:a16="http://schemas.microsoft.com/office/drawing/2014/main" xmlns="" id="{00000000-0008-0000-0700-0000CC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7" name="Oval 63">
            <a:extLst>
              <a:ext uri="{FF2B5EF4-FFF2-40B4-BE49-F238E27FC236}">
                <a16:creationId xmlns:a16="http://schemas.microsoft.com/office/drawing/2014/main" xmlns="" id="{00000000-0008-0000-0700-0000CD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8" name="Oval 64">
            <a:extLst>
              <a:ext uri="{FF2B5EF4-FFF2-40B4-BE49-F238E27FC236}">
                <a16:creationId xmlns:a16="http://schemas.microsoft.com/office/drawing/2014/main" xmlns="" id="{00000000-0008-0000-0700-0000CE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276225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23743" name="Group 66">
          <a:extLst>
            <a:ext uri="{FF2B5EF4-FFF2-40B4-BE49-F238E27FC236}">
              <a16:creationId xmlns:a16="http://schemas.microsoft.com/office/drawing/2014/main" xmlns="" id="{00000000-0008-0000-0700-0000BF5C0000}"/>
            </a:ext>
          </a:extLst>
        </xdr:cNvPr>
        <xdr:cNvGrpSpPr>
          <a:grpSpLocks/>
        </xdr:cNvGrpSpPr>
      </xdr:nvGrpSpPr>
      <xdr:grpSpPr bwMode="auto">
        <a:xfrm>
          <a:off x="13118410" y="4238625"/>
          <a:ext cx="144117" cy="457200"/>
          <a:chOff x="409" y="510"/>
          <a:chExt cx="17" cy="42"/>
        </a:xfrm>
      </xdr:grpSpPr>
      <xdr:sp macro="" textlink="">
        <xdr:nvSpPr>
          <xdr:cNvPr id="23752" name="Rectangle 67">
            <a:extLst>
              <a:ext uri="{FF2B5EF4-FFF2-40B4-BE49-F238E27FC236}">
                <a16:creationId xmlns:a16="http://schemas.microsoft.com/office/drawing/2014/main" xmlns="" id="{00000000-0008-0000-0700-0000C8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53" name="Line 68">
            <a:extLst>
              <a:ext uri="{FF2B5EF4-FFF2-40B4-BE49-F238E27FC236}">
                <a16:creationId xmlns:a16="http://schemas.microsoft.com/office/drawing/2014/main" xmlns="" id="{00000000-0008-0000-0700-0000C9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4" name="Oval 69">
            <a:extLst>
              <a:ext uri="{FF2B5EF4-FFF2-40B4-BE49-F238E27FC236}">
                <a16:creationId xmlns:a16="http://schemas.microsoft.com/office/drawing/2014/main" xmlns="" id="{00000000-0008-0000-0700-0000C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5" name="Oval 70">
            <a:extLst>
              <a:ext uri="{FF2B5EF4-FFF2-40B4-BE49-F238E27FC236}">
                <a16:creationId xmlns:a16="http://schemas.microsoft.com/office/drawing/2014/main" xmlns="" id="{00000000-0008-0000-0700-0000C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228600</xdr:colOff>
      <xdr:row>23</xdr:row>
      <xdr:rowOff>28575</xdr:rowOff>
    </xdr:from>
    <xdr:to>
      <xdr:col>72</xdr:col>
      <xdr:colOff>285750</xdr:colOff>
      <xdr:row>25</xdr:row>
      <xdr:rowOff>9525</xdr:rowOff>
    </xdr:to>
    <xdr:grpSp>
      <xdr:nvGrpSpPr>
        <xdr:cNvPr id="23744" name="Group 71">
          <a:extLst>
            <a:ext uri="{FF2B5EF4-FFF2-40B4-BE49-F238E27FC236}">
              <a16:creationId xmlns:a16="http://schemas.microsoft.com/office/drawing/2014/main" xmlns="" id="{00000000-0008-0000-0700-0000C05C0000}"/>
            </a:ext>
          </a:extLst>
        </xdr:cNvPr>
        <xdr:cNvGrpSpPr>
          <a:grpSpLocks/>
        </xdr:cNvGrpSpPr>
      </xdr:nvGrpSpPr>
      <xdr:grpSpPr bwMode="auto">
        <a:xfrm>
          <a:off x="13118410" y="4981575"/>
          <a:ext cx="182217" cy="361950"/>
          <a:chOff x="411" y="574"/>
          <a:chExt cx="22" cy="31"/>
        </a:xfrm>
      </xdr:grpSpPr>
      <xdr:sp macro="" textlink="">
        <xdr:nvSpPr>
          <xdr:cNvPr id="23749" name="Arc 72">
            <a:extLst>
              <a:ext uri="{FF2B5EF4-FFF2-40B4-BE49-F238E27FC236}">
                <a16:creationId xmlns:a16="http://schemas.microsoft.com/office/drawing/2014/main" xmlns="" id="{00000000-0008-0000-0700-0000C5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0" name="Oval 73">
            <a:extLst>
              <a:ext uri="{FF2B5EF4-FFF2-40B4-BE49-F238E27FC236}">
                <a16:creationId xmlns:a16="http://schemas.microsoft.com/office/drawing/2014/main" xmlns="" id="{00000000-0008-0000-0700-0000C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1" name="Oval 74">
            <a:extLst>
              <a:ext uri="{FF2B5EF4-FFF2-40B4-BE49-F238E27FC236}">
                <a16:creationId xmlns:a16="http://schemas.microsoft.com/office/drawing/2014/main" xmlns="" id="{00000000-0008-0000-0700-0000C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23745" name="Line 75">
          <a:extLst>
            <a:ext uri="{FF2B5EF4-FFF2-40B4-BE49-F238E27FC236}">
              <a16:creationId xmlns:a16="http://schemas.microsoft.com/office/drawing/2014/main" xmlns="" id="{00000000-0008-0000-0700-0000C15C0000}"/>
            </a:ext>
          </a:extLst>
        </xdr:cNvPr>
        <xdr:cNvSpPr>
          <a:spLocks noChangeShapeType="1"/>
        </xdr:cNvSpPr>
      </xdr:nvSpPr>
      <xdr:spPr bwMode="auto">
        <a:xfrm flipV="1">
          <a:off x="1306830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23746" name="Line 76">
          <a:extLst>
            <a:ext uri="{FF2B5EF4-FFF2-40B4-BE49-F238E27FC236}">
              <a16:creationId xmlns:a16="http://schemas.microsoft.com/office/drawing/2014/main" xmlns="" id="{00000000-0008-0000-0700-0000C25C0000}"/>
            </a:ext>
          </a:extLst>
        </xdr:cNvPr>
        <xdr:cNvSpPr>
          <a:spLocks noChangeShapeType="1"/>
        </xdr:cNvSpPr>
      </xdr:nvSpPr>
      <xdr:spPr bwMode="auto">
        <a:xfrm flipH="1" flipV="1">
          <a:off x="1306830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23747" name="Line 77">
          <a:extLst>
            <a:ext uri="{FF2B5EF4-FFF2-40B4-BE49-F238E27FC236}">
              <a16:creationId xmlns:a16="http://schemas.microsoft.com/office/drawing/2014/main" xmlns="" id="{00000000-0008-0000-0700-0000C35C0000}"/>
            </a:ext>
          </a:extLst>
        </xdr:cNvPr>
        <xdr:cNvSpPr>
          <a:spLocks noChangeShapeType="1"/>
        </xdr:cNvSpPr>
      </xdr:nvSpPr>
      <xdr:spPr bwMode="auto">
        <a:xfrm flipV="1">
          <a:off x="1306830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23748" name="Line 78">
          <a:extLst>
            <a:ext uri="{FF2B5EF4-FFF2-40B4-BE49-F238E27FC236}">
              <a16:creationId xmlns:a16="http://schemas.microsoft.com/office/drawing/2014/main" xmlns="" id="{00000000-0008-0000-0700-0000C45C0000}"/>
            </a:ext>
          </a:extLst>
        </xdr:cNvPr>
        <xdr:cNvSpPr>
          <a:spLocks noChangeShapeType="1"/>
        </xdr:cNvSpPr>
      </xdr:nvSpPr>
      <xdr:spPr bwMode="auto">
        <a:xfrm flipH="1">
          <a:off x="1194435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2884" name="Oval 1">
          <a:extLst>
            <a:ext uri="{FF2B5EF4-FFF2-40B4-BE49-F238E27FC236}">
              <a16:creationId xmlns:a16="http://schemas.microsoft.com/office/drawing/2014/main" xmlns="" id="{00000000-0008-0000-0800-000064590000}"/>
            </a:ext>
          </a:extLst>
        </xdr:cNvPr>
        <xdr:cNvSpPr>
          <a:spLocks noChangeArrowheads="1"/>
        </xdr:cNvSpPr>
      </xdr:nvSpPr>
      <xdr:spPr bwMode="auto">
        <a:xfrm>
          <a:off x="27717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22885" name="Oval 3">
          <a:extLst>
            <a:ext uri="{FF2B5EF4-FFF2-40B4-BE49-F238E27FC236}">
              <a16:creationId xmlns:a16="http://schemas.microsoft.com/office/drawing/2014/main" xmlns="" id="{00000000-0008-0000-0800-000065590000}"/>
            </a:ext>
          </a:extLst>
        </xdr:cNvPr>
        <xdr:cNvSpPr>
          <a:spLocks noChangeArrowheads="1"/>
        </xdr:cNvSpPr>
      </xdr:nvSpPr>
      <xdr:spPr bwMode="auto">
        <a:xfrm>
          <a:off x="30861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22886" name="Oval 4">
          <a:extLst>
            <a:ext uri="{FF2B5EF4-FFF2-40B4-BE49-F238E27FC236}">
              <a16:creationId xmlns:a16="http://schemas.microsoft.com/office/drawing/2014/main" xmlns="" id="{00000000-0008-0000-0800-000066590000}"/>
            </a:ext>
          </a:extLst>
        </xdr:cNvPr>
        <xdr:cNvSpPr>
          <a:spLocks noChangeArrowheads="1"/>
        </xdr:cNvSpPr>
      </xdr:nvSpPr>
      <xdr:spPr bwMode="auto">
        <a:xfrm>
          <a:off x="34194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2887" name="Oval 5">
          <a:extLst>
            <a:ext uri="{FF2B5EF4-FFF2-40B4-BE49-F238E27FC236}">
              <a16:creationId xmlns:a16="http://schemas.microsoft.com/office/drawing/2014/main" xmlns="" id="{00000000-0008-0000-0800-000067590000}"/>
            </a:ext>
          </a:extLst>
        </xdr:cNvPr>
        <xdr:cNvSpPr>
          <a:spLocks noChangeArrowheads="1"/>
        </xdr:cNvSpPr>
      </xdr:nvSpPr>
      <xdr:spPr bwMode="auto">
        <a:xfrm>
          <a:off x="37338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22888" name="Oval 6">
          <a:extLst>
            <a:ext uri="{FF2B5EF4-FFF2-40B4-BE49-F238E27FC236}">
              <a16:creationId xmlns:a16="http://schemas.microsoft.com/office/drawing/2014/main" xmlns="" id="{00000000-0008-0000-0800-000068590000}"/>
            </a:ext>
          </a:extLst>
        </xdr:cNvPr>
        <xdr:cNvSpPr>
          <a:spLocks noChangeArrowheads="1"/>
        </xdr:cNvSpPr>
      </xdr:nvSpPr>
      <xdr:spPr bwMode="auto">
        <a:xfrm>
          <a:off x="40576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22889" name="Oval 7">
          <a:extLst>
            <a:ext uri="{FF2B5EF4-FFF2-40B4-BE49-F238E27FC236}">
              <a16:creationId xmlns:a16="http://schemas.microsoft.com/office/drawing/2014/main" xmlns="" id="{00000000-0008-0000-0800-000069590000}"/>
            </a:ext>
          </a:extLst>
        </xdr:cNvPr>
        <xdr:cNvSpPr>
          <a:spLocks noChangeArrowheads="1"/>
        </xdr:cNvSpPr>
      </xdr:nvSpPr>
      <xdr:spPr bwMode="auto">
        <a:xfrm>
          <a:off x="43910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22890" name="Oval 8">
          <a:extLst>
            <a:ext uri="{FF2B5EF4-FFF2-40B4-BE49-F238E27FC236}">
              <a16:creationId xmlns:a16="http://schemas.microsoft.com/office/drawing/2014/main" xmlns="" id="{00000000-0008-0000-0800-00006A590000}"/>
            </a:ext>
          </a:extLst>
        </xdr:cNvPr>
        <xdr:cNvSpPr>
          <a:spLocks noChangeArrowheads="1"/>
        </xdr:cNvSpPr>
      </xdr:nvSpPr>
      <xdr:spPr bwMode="auto">
        <a:xfrm>
          <a:off x="47053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22891" name="Oval 9">
          <a:extLst>
            <a:ext uri="{FF2B5EF4-FFF2-40B4-BE49-F238E27FC236}">
              <a16:creationId xmlns:a16="http://schemas.microsoft.com/office/drawing/2014/main" xmlns="" id="{00000000-0008-0000-0800-00006B590000}"/>
            </a:ext>
          </a:extLst>
        </xdr:cNvPr>
        <xdr:cNvSpPr>
          <a:spLocks noChangeArrowheads="1"/>
        </xdr:cNvSpPr>
      </xdr:nvSpPr>
      <xdr:spPr bwMode="auto">
        <a:xfrm>
          <a:off x="50196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22892" name="Oval 10">
          <a:extLst>
            <a:ext uri="{FF2B5EF4-FFF2-40B4-BE49-F238E27FC236}">
              <a16:creationId xmlns:a16="http://schemas.microsoft.com/office/drawing/2014/main" xmlns="" id="{00000000-0008-0000-0800-00006C590000}"/>
            </a:ext>
          </a:extLst>
        </xdr:cNvPr>
        <xdr:cNvSpPr>
          <a:spLocks noChangeArrowheads="1"/>
        </xdr:cNvSpPr>
      </xdr:nvSpPr>
      <xdr:spPr bwMode="auto">
        <a:xfrm>
          <a:off x="53625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22893" name="Oval 11">
          <a:extLst>
            <a:ext uri="{FF2B5EF4-FFF2-40B4-BE49-F238E27FC236}">
              <a16:creationId xmlns:a16="http://schemas.microsoft.com/office/drawing/2014/main" xmlns="" id="{00000000-0008-0000-0800-00006D590000}"/>
            </a:ext>
          </a:extLst>
        </xdr:cNvPr>
        <xdr:cNvSpPr>
          <a:spLocks noChangeArrowheads="1"/>
        </xdr:cNvSpPr>
      </xdr:nvSpPr>
      <xdr:spPr bwMode="auto">
        <a:xfrm>
          <a:off x="56959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2894" name="Oval 12">
          <a:extLst>
            <a:ext uri="{FF2B5EF4-FFF2-40B4-BE49-F238E27FC236}">
              <a16:creationId xmlns:a16="http://schemas.microsoft.com/office/drawing/2014/main" xmlns="" id="{00000000-0008-0000-0800-00006E590000}"/>
            </a:ext>
          </a:extLst>
        </xdr:cNvPr>
        <xdr:cNvSpPr>
          <a:spLocks noChangeArrowheads="1"/>
        </xdr:cNvSpPr>
      </xdr:nvSpPr>
      <xdr:spPr bwMode="auto">
        <a:xfrm>
          <a:off x="60102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2895" name="Oval 13">
          <a:extLst>
            <a:ext uri="{FF2B5EF4-FFF2-40B4-BE49-F238E27FC236}">
              <a16:creationId xmlns:a16="http://schemas.microsoft.com/office/drawing/2014/main" xmlns="" id="{00000000-0008-0000-0800-00006F590000}"/>
            </a:ext>
          </a:extLst>
        </xdr:cNvPr>
        <xdr:cNvSpPr>
          <a:spLocks noChangeArrowheads="1"/>
        </xdr:cNvSpPr>
      </xdr:nvSpPr>
      <xdr:spPr bwMode="auto">
        <a:xfrm>
          <a:off x="63341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2896" name="Oval 14">
          <a:extLst>
            <a:ext uri="{FF2B5EF4-FFF2-40B4-BE49-F238E27FC236}">
              <a16:creationId xmlns:a16="http://schemas.microsoft.com/office/drawing/2014/main" xmlns="" id="{00000000-0008-0000-0800-000070590000}"/>
            </a:ext>
          </a:extLst>
        </xdr:cNvPr>
        <xdr:cNvSpPr>
          <a:spLocks noChangeArrowheads="1"/>
        </xdr:cNvSpPr>
      </xdr:nvSpPr>
      <xdr:spPr bwMode="auto">
        <a:xfrm>
          <a:off x="66579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22897" name="Oval 15">
          <a:extLst>
            <a:ext uri="{FF2B5EF4-FFF2-40B4-BE49-F238E27FC236}">
              <a16:creationId xmlns:a16="http://schemas.microsoft.com/office/drawing/2014/main" xmlns="" id="{00000000-0008-0000-0800-000071590000}"/>
            </a:ext>
          </a:extLst>
        </xdr:cNvPr>
        <xdr:cNvSpPr>
          <a:spLocks noChangeArrowheads="1"/>
        </xdr:cNvSpPr>
      </xdr:nvSpPr>
      <xdr:spPr bwMode="auto">
        <a:xfrm>
          <a:off x="69818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22898" name="Oval 29">
          <a:extLst>
            <a:ext uri="{FF2B5EF4-FFF2-40B4-BE49-F238E27FC236}">
              <a16:creationId xmlns:a16="http://schemas.microsoft.com/office/drawing/2014/main" xmlns="" id="{00000000-0008-0000-0800-000072590000}"/>
            </a:ext>
          </a:extLst>
        </xdr:cNvPr>
        <xdr:cNvSpPr>
          <a:spLocks noChangeArrowheads="1"/>
        </xdr:cNvSpPr>
      </xdr:nvSpPr>
      <xdr:spPr bwMode="auto">
        <a:xfrm>
          <a:off x="27717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22899" name="Oval 30">
          <a:extLst>
            <a:ext uri="{FF2B5EF4-FFF2-40B4-BE49-F238E27FC236}">
              <a16:creationId xmlns:a16="http://schemas.microsoft.com/office/drawing/2014/main" xmlns="" id="{00000000-0008-0000-0800-000073590000}"/>
            </a:ext>
          </a:extLst>
        </xdr:cNvPr>
        <xdr:cNvSpPr>
          <a:spLocks noChangeArrowheads="1"/>
        </xdr:cNvSpPr>
      </xdr:nvSpPr>
      <xdr:spPr bwMode="auto">
        <a:xfrm>
          <a:off x="30861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22900" name="Oval 31">
          <a:extLst>
            <a:ext uri="{FF2B5EF4-FFF2-40B4-BE49-F238E27FC236}">
              <a16:creationId xmlns:a16="http://schemas.microsoft.com/office/drawing/2014/main" xmlns="" id="{00000000-0008-0000-0800-000074590000}"/>
            </a:ext>
          </a:extLst>
        </xdr:cNvPr>
        <xdr:cNvSpPr>
          <a:spLocks noChangeArrowheads="1"/>
        </xdr:cNvSpPr>
      </xdr:nvSpPr>
      <xdr:spPr bwMode="auto">
        <a:xfrm>
          <a:off x="34194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22901" name="Oval 32">
          <a:extLst>
            <a:ext uri="{FF2B5EF4-FFF2-40B4-BE49-F238E27FC236}">
              <a16:creationId xmlns:a16="http://schemas.microsoft.com/office/drawing/2014/main" xmlns="" id="{00000000-0008-0000-0800-000075590000}"/>
            </a:ext>
          </a:extLst>
        </xdr:cNvPr>
        <xdr:cNvSpPr>
          <a:spLocks noChangeArrowheads="1"/>
        </xdr:cNvSpPr>
      </xdr:nvSpPr>
      <xdr:spPr bwMode="auto">
        <a:xfrm>
          <a:off x="37338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2902" name="Oval 33">
          <a:extLst>
            <a:ext uri="{FF2B5EF4-FFF2-40B4-BE49-F238E27FC236}">
              <a16:creationId xmlns:a16="http://schemas.microsoft.com/office/drawing/2014/main" xmlns="" id="{00000000-0008-0000-0800-000076590000}"/>
            </a:ext>
          </a:extLst>
        </xdr:cNvPr>
        <xdr:cNvSpPr>
          <a:spLocks noChangeArrowheads="1"/>
        </xdr:cNvSpPr>
      </xdr:nvSpPr>
      <xdr:spPr bwMode="auto">
        <a:xfrm>
          <a:off x="40576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2903" name="Oval 34">
          <a:extLst>
            <a:ext uri="{FF2B5EF4-FFF2-40B4-BE49-F238E27FC236}">
              <a16:creationId xmlns:a16="http://schemas.microsoft.com/office/drawing/2014/main" xmlns="" id="{00000000-0008-0000-0800-000077590000}"/>
            </a:ext>
          </a:extLst>
        </xdr:cNvPr>
        <xdr:cNvSpPr>
          <a:spLocks noChangeArrowheads="1"/>
        </xdr:cNvSpPr>
      </xdr:nvSpPr>
      <xdr:spPr bwMode="auto">
        <a:xfrm>
          <a:off x="43910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904" name="Oval 35">
          <a:extLst>
            <a:ext uri="{FF2B5EF4-FFF2-40B4-BE49-F238E27FC236}">
              <a16:creationId xmlns:a16="http://schemas.microsoft.com/office/drawing/2014/main" xmlns="" id="{00000000-0008-0000-0800-000078590000}"/>
            </a:ext>
          </a:extLst>
        </xdr:cNvPr>
        <xdr:cNvSpPr>
          <a:spLocks noChangeArrowheads="1"/>
        </xdr:cNvSpPr>
      </xdr:nvSpPr>
      <xdr:spPr bwMode="auto">
        <a:xfrm>
          <a:off x="47053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2905" name="Oval 36">
          <a:extLst>
            <a:ext uri="{FF2B5EF4-FFF2-40B4-BE49-F238E27FC236}">
              <a16:creationId xmlns:a16="http://schemas.microsoft.com/office/drawing/2014/main" xmlns="" id="{00000000-0008-0000-0800-000079590000}"/>
            </a:ext>
          </a:extLst>
        </xdr:cNvPr>
        <xdr:cNvSpPr>
          <a:spLocks noChangeArrowheads="1"/>
        </xdr:cNvSpPr>
      </xdr:nvSpPr>
      <xdr:spPr bwMode="auto">
        <a:xfrm>
          <a:off x="50196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2906" name="Oval 37">
          <a:extLst>
            <a:ext uri="{FF2B5EF4-FFF2-40B4-BE49-F238E27FC236}">
              <a16:creationId xmlns:a16="http://schemas.microsoft.com/office/drawing/2014/main" xmlns="" id="{00000000-0008-0000-0800-00007A590000}"/>
            </a:ext>
          </a:extLst>
        </xdr:cNvPr>
        <xdr:cNvSpPr>
          <a:spLocks noChangeArrowheads="1"/>
        </xdr:cNvSpPr>
      </xdr:nvSpPr>
      <xdr:spPr bwMode="auto">
        <a:xfrm>
          <a:off x="53625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2907" name="Oval 38">
          <a:extLst>
            <a:ext uri="{FF2B5EF4-FFF2-40B4-BE49-F238E27FC236}">
              <a16:creationId xmlns:a16="http://schemas.microsoft.com/office/drawing/2014/main" xmlns="" id="{00000000-0008-0000-0800-00007B590000}"/>
            </a:ext>
          </a:extLst>
        </xdr:cNvPr>
        <xdr:cNvSpPr>
          <a:spLocks noChangeArrowheads="1"/>
        </xdr:cNvSpPr>
      </xdr:nvSpPr>
      <xdr:spPr bwMode="auto">
        <a:xfrm>
          <a:off x="56959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2908" name="Oval 39">
          <a:extLst>
            <a:ext uri="{FF2B5EF4-FFF2-40B4-BE49-F238E27FC236}">
              <a16:creationId xmlns:a16="http://schemas.microsoft.com/office/drawing/2014/main" xmlns="" id="{00000000-0008-0000-0800-00007C590000}"/>
            </a:ext>
          </a:extLst>
        </xdr:cNvPr>
        <xdr:cNvSpPr>
          <a:spLocks noChangeArrowheads="1"/>
        </xdr:cNvSpPr>
      </xdr:nvSpPr>
      <xdr:spPr bwMode="auto">
        <a:xfrm>
          <a:off x="60102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2909" name="Oval 40">
          <a:extLst>
            <a:ext uri="{FF2B5EF4-FFF2-40B4-BE49-F238E27FC236}">
              <a16:creationId xmlns:a16="http://schemas.microsoft.com/office/drawing/2014/main" xmlns="" id="{00000000-0008-0000-0800-00007D590000}"/>
            </a:ext>
          </a:extLst>
        </xdr:cNvPr>
        <xdr:cNvSpPr>
          <a:spLocks noChangeArrowheads="1"/>
        </xdr:cNvSpPr>
      </xdr:nvSpPr>
      <xdr:spPr bwMode="auto">
        <a:xfrm>
          <a:off x="63341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2910" name="Oval 41">
          <a:extLst>
            <a:ext uri="{FF2B5EF4-FFF2-40B4-BE49-F238E27FC236}">
              <a16:creationId xmlns:a16="http://schemas.microsoft.com/office/drawing/2014/main" xmlns="" id="{00000000-0008-0000-0800-00007E590000}"/>
            </a:ext>
          </a:extLst>
        </xdr:cNvPr>
        <xdr:cNvSpPr>
          <a:spLocks noChangeArrowheads="1"/>
        </xdr:cNvSpPr>
      </xdr:nvSpPr>
      <xdr:spPr bwMode="auto">
        <a:xfrm>
          <a:off x="66579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2911" name="Oval 42">
          <a:extLst>
            <a:ext uri="{FF2B5EF4-FFF2-40B4-BE49-F238E27FC236}">
              <a16:creationId xmlns:a16="http://schemas.microsoft.com/office/drawing/2014/main" xmlns="" id="{00000000-0008-0000-0800-00007F590000}"/>
            </a:ext>
          </a:extLst>
        </xdr:cNvPr>
        <xdr:cNvSpPr>
          <a:spLocks noChangeArrowheads="1"/>
        </xdr:cNvSpPr>
      </xdr:nvSpPr>
      <xdr:spPr bwMode="auto">
        <a:xfrm>
          <a:off x="69818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22912" name="Group 43">
          <a:extLst>
            <a:ext uri="{FF2B5EF4-FFF2-40B4-BE49-F238E27FC236}">
              <a16:creationId xmlns:a16="http://schemas.microsoft.com/office/drawing/2014/main" xmlns="" id="{00000000-0008-0000-0800-00008059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22960" name="Rectangle 44">
            <a:extLst>
              <a:ext uri="{FF2B5EF4-FFF2-40B4-BE49-F238E27FC236}">
                <a16:creationId xmlns:a16="http://schemas.microsoft.com/office/drawing/2014/main" xmlns="" id="{00000000-0008-0000-0800-0000B0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61" name="Line 45">
            <a:extLst>
              <a:ext uri="{FF2B5EF4-FFF2-40B4-BE49-F238E27FC236}">
                <a16:creationId xmlns:a16="http://schemas.microsoft.com/office/drawing/2014/main" xmlns="" id="{00000000-0008-0000-0800-0000B1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2" name="Oval 46">
            <a:extLst>
              <a:ext uri="{FF2B5EF4-FFF2-40B4-BE49-F238E27FC236}">
                <a16:creationId xmlns:a16="http://schemas.microsoft.com/office/drawing/2014/main" xmlns="" id="{00000000-0008-0000-0800-0000B2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3" name="Oval 47">
            <a:extLst>
              <a:ext uri="{FF2B5EF4-FFF2-40B4-BE49-F238E27FC236}">
                <a16:creationId xmlns:a16="http://schemas.microsoft.com/office/drawing/2014/main" xmlns="" id="{00000000-0008-0000-0800-0000B3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22913" name="Group 48">
          <a:extLst>
            <a:ext uri="{FF2B5EF4-FFF2-40B4-BE49-F238E27FC236}">
              <a16:creationId xmlns:a16="http://schemas.microsoft.com/office/drawing/2014/main" xmlns="" id="{00000000-0008-0000-0800-00008159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22957" name="Arc 49">
            <a:extLst>
              <a:ext uri="{FF2B5EF4-FFF2-40B4-BE49-F238E27FC236}">
                <a16:creationId xmlns:a16="http://schemas.microsoft.com/office/drawing/2014/main" xmlns="" id="{00000000-0008-0000-0800-0000AD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8" name="Oval 50">
            <a:extLst>
              <a:ext uri="{FF2B5EF4-FFF2-40B4-BE49-F238E27FC236}">
                <a16:creationId xmlns:a16="http://schemas.microsoft.com/office/drawing/2014/main" xmlns="" id="{00000000-0008-0000-0800-0000AE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9" name="Oval 51">
            <a:extLst>
              <a:ext uri="{FF2B5EF4-FFF2-40B4-BE49-F238E27FC236}">
                <a16:creationId xmlns:a16="http://schemas.microsoft.com/office/drawing/2014/main" xmlns="" id="{00000000-0008-0000-0800-0000AF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22914" name="Line 56">
          <a:extLst>
            <a:ext uri="{FF2B5EF4-FFF2-40B4-BE49-F238E27FC236}">
              <a16:creationId xmlns:a16="http://schemas.microsoft.com/office/drawing/2014/main" xmlns="" id="{00000000-0008-0000-0800-000082590000}"/>
            </a:ext>
          </a:extLst>
        </xdr:cNvPr>
        <xdr:cNvSpPr>
          <a:spLocks noChangeShapeType="1"/>
        </xdr:cNvSpPr>
      </xdr:nvSpPr>
      <xdr:spPr bwMode="auto">
        <a:xfrm flipV="1">
          <a:off x="5000625" y="126587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22915" name="Line 57">
          <a:extLst>
            <a:ext uri="{FF2B5EF4-FFF2-40B4-BE49-F238E27FC236}">
              <a16:creationId xmlns:a16="http://schemas.microsoft.com/office/drawing/2014/main" xmlns="" id="{00000000-0008-0000-0800-000083590000}"/>
            </a:ext>
          </a:extLst>
        </xdr:cNvPr>
        <xdr:cNvSpPr>
          <a:spLocks noChangeShapeType="1"/>
        </xdr:cNvSpPr>
      </xdr:nvSpPr>
      <xdr:spPr bwMode="auto">
        <a:xfrm flipV="1">
          <a:off x="4991100" y="134969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22916" name="Line 58">
          <a:extLst>
            <a:ext uri="{FF2B5EF4-FFF2-40B4-BE49-F238E27FC236}">
              <a16:creationId xmlns:a16="http://schemas.microsoft.com/office/drawing/2014/main" xmlns="" id="{00000000-0008-0000-0800-000084590000}"/>
            </a:ext>
          </a:extLst>
        </xdr:cNvPr>
        <xdr:cNvSpPr>
          <a:spLocks noChangeShapeType="1"/>
        </xdr:cNvSpPr>
      </xdr:nvSpPr>
      <xdr:spPr bwMode="auto">
        <a:xfrm flipV="1">
          <a:off x="5000625" y="118586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22917" name="Line 59">
          <a:extLst>
            <a:ext uri="{FF2B5EF4-FFF2-40B4-BE49-F238E27FC236}">
              <a16:creationId xmlns:a16="http://schemas.microsoft.com/office/drawing/2014/main" xmlns="" id="{00000000-0008-0000-0800-000085590000}"/>
            </a:ext>
          </a:extLst>
        </xdr:cNvPr>
        <xdr:cNvSpPr>
          <a:spLocks noChangeShapeType="1"/>
        </xdr:cNvSpPr>
      </xdr:nvSpPr>
      <xdr:spPr bwMode="auto">
        <a:xfrm flipH="1">
          <a:off x="2876550" y="1186815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22918" name="Group 61">
          <a:extLst>
            <a:ext uri="{FF2B5EF4-FFF2-40B4-BE49-F238E27FC236}">
              <a16:creationId xmlns:a16="http://schemas.microsoft.com/office/drawing/2014/main" xmlns="" id="{00000000-0008-0000-0800-00008659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22954" name="Arc 62">
            <a:extLst>
              <a:ext uri="{FF2B5EF4-FFF2-40B4-BE49-F238E27FC236}">
                <a16:creationId xmlns:a16="http://schemas.microsoft.com/office/drawing/2014/main" xmlns="" id="{00000000-0008-0000-0800-0000AA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5" name="Oval 63">
            <a:extLst>
              <a:ext uri="{FF2B5EF4-FFF2-40B4-BE49-F238E27FC236}">
                <a16:creationId xmlns:a16="http://schemas.microsoft.com/office/drawing/2014/main" xmlns="" id="{00000000-0008-0000-0800-0000AB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6" name="Oval 64">
            <a:extLst>
              <a:ext uri="{FF2B5EF4-FFF2-40B4-BE49-F238E27FC236}">
                <a16:creationId xmlns:a16="http://schemas.microsoft.com/office/drawing/2014/main" xmlns="" id="{00000000-0008-0000-0800-0000AC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22919" name="Group 66">
          <a:extLst>
            <a:ext uri="{FF2B5EF4-FFF2-40B4-BE49-F238E27FC236}">
              <a16:creationId xmlns:a16="http://schemas.microsoft.com/office/drawing/2014/main" xmlns="" id="{00000000-0008-0000-0800-00008759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22950" name="Rectangle 67">
            <a:extLst>
              <a:ext uri="{FF2B5EF4-FFF2-40B4-BE49-F238E27FC236}">
                <a16:creationId xmlns:a16="http://schemas.microsoft.com/office/drawing/2014/main" xmlns="" id="{00000000-0008-0000-0800-0000A6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51" name="Line 68">
            <a:extLst>
              <a:ext uri="{FF2B5EF4-FFF2-40B4-BE49-F238E27FC236}">
                <a16:creationId xmlns:a16="http://schemas.microsoft.com/office/drawing/2014/main" xmlns="" id="{00000000-0008-0000-0800-0000A7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2" name="Oval 69">
            <a:extLst>
              <a:ext uri="{FF2B5EF4-FFF2-40B4-BE49-F238E27FC236}">
                <a16:creationId xmlns:a16="http://schemas.microsoft.com/office/drawing/2014/main" xmlns="" id="{00000000-0008-0000-0800-0000A8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3" name="Oval 70">
            <a:extLst>
              <a:ext uri="{FF2B5EF4-FFF2-40B4-BE49-F238E27FC236}">
                <a16:creationId xmlns:a16="http://schemas.microsoft.com/office/drawing/2014/main" xmlns="" id="{00000000-0008-0000-0800-0000A9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22920" name="Group 71">
          <a:extLst>
            <a:ext uri="{FF2B5EF4-FFF2-40B4-BE49-F238E27FC236}">
              <a16:creationId xmlns:a16="http://schemas.microsoft.com/office/drawing/2014/main" xmlns="" id="{00000000-0008-0000-0800-00008859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22947" name="Arc 72">
            <a:extLst>
              <a:ext uri="{FF2B5EF4-FFF2-40B4-BE49-F238E27FC236}">
                <a16:creationId xmlns:a16="http://schemas.microsoft.com/office/drawing/2014/main" xmlns="" id="{00000000-0008-0000-0800-0000A3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8" name="Oval 73">
            <a:extLst>
              <a:ext uri="{FF2B5EF4-FFF2-40B4-BE49-F238E27FC236}">
                <a16:creationId xmlns:a16="http://schemas.microsoft.com/office/drawing/2014/main" xmlns="" id="{00000000-0008-0000-0800-0000A4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9" name="Oval 74">
            <a:extLst>
              <a:ext uri="{FF2B5EF4-FFF2-40B4-BE49-F238E27FC236}">
                <a16:creationId xmlns:a16="http://schemas.microsoft.com/office/drawing/2014/main" xmlns="" id="{00000000-0008-0000-0800-0000A5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22921" name="Line 75">
          <a:extLst>
            <a:ext uri="{FF2B5EF4-FFF2-40B4-BE49-F238E27FC236}">
              <a16:creationId xmlns:a16="http://schemas.microsoft.com/office/drawing/2014/main" xmlns="" id="{00000000-0008-0000-0800-000089590000}"/>
            </a:ext>
          </a:extLst>
        </xdr:cNvPr>
        <xdr:cNvSpPr>
          <a:spLocks noChangeShapeType="1"/>
        </xdr:cNvSpPr>
      </xdr:nvSpPr>
      <xdr:spPr bwMode="auto">
        <a:xfrm flipV="1">
          <a:off x="5000625" y="49149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22922" name="Line 76">
          <a:extLst>
            <a:ext uri="{FF2B5EF4-FFF2-40B4-BE49-F238E27FC236}">
              <a16:creationId xmlns:a16="http://schemas.microsoft.com/office/drawing/2014/main" xmlns="" id="{00000000-0008-0000-0800-00008A590000}"/>
            </a:ext>
          </a:extLst>
        </xdr:cNvPr>
        <xdr:cNvSpPr>
          <a:spLocks noChangeShapeType="1"/>
        </xdr:cNvSpPr>
      </xdr:nvSpPr>
      <xdr:spPr bwMode="auto">
        <a:xfrm flipH="1" flipV="1">
          <a:off x="5000625" y="580072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22923" name="Line 77">
          <a:extLst>
            <a:ext uri="{FF2B5EF4-FFF2-40B4-BE49-F238E27FC236}">
              <a16:creationId xmlns:a16="http://schemas.microsoft.com/office/drawing/2014/main" xmlns="" id="{00000000-0008-0000-0800-00008B590000}"/>
            </a:ext>
          </a:extLst>
        </xdr:cNvPr>
        <xdr:cNvSpPr>
          <a:spLocks noChangeShapeType="1"/>
        </xdr:cNvSpPr>
      </xdr:nvSpPr>
      <xdr:spPr bwMode="auto">
        <a:xfrm flipV="1">
          <a:off x="5000625" y="41148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22924" name="Line 78">
          <a:extLst>
            <a:ext uri="{FF2B5EF4-FFF2-40B4-BE49-F238E27FC236}">
              <a16:creationId xmlns:a16="http://schemas.microsoft.com/office/drawing/2014/main" xmlns="" id="{00000000-0008-0000-0800-00008C590000}"/>
            </a:ext>
          </a:extLst>
        </xdr:cNvPr>
        <xdr:cNvSpPr>
          <a:spLocks noChangeShapeType="1"/>
        </xdr:cNvSpPr>
      </xdr:nvSpPr>
      <xdr:spPr bwMode="auto">
        <a:xfrm flipH="1">
          <a:off x="2876550" y="41243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22925" name="Group 65">
          <a:extLst>
            <a:ext uri="{FF2B5EF4-FFF2-40B4-BE49-F238E27FC236}">
              <a16:creationId xmlns:a16="http://schemas.microsoft.com/office/drawing/2014/main" xmlns="" id="{00000000-0008-0000-0800-00008D59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22945" name="Picture 202">
            <a:extLst>
              <a:ext uri="{FF2B5EF4-FFF2-40B4-BE49-F238E27FC236}">
                <a16:creationId xmlns:a16="http://schemas.microsoft.com/office/drawing/2014/main" xmlns="" id="{00000000-0008-0000-0800-0000A15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4403" name="Rectangle 67">
            <a:extLst>
              <a:ext uri="{FF2B5EF4-FFF2-40B4-BE49-F238E27FC236}">
                <a16:creationId xmlns:a16="http://schemas.microsoft.com/office/drawing/2014/main" xmlns="" id="{00000000-0008-0000-0800-00004338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22926" name="Rectangle 68">
          <a:extLst>
            <a:ext uri="{FF2B5EF4-FFF2-40B4-BE49-F238E27FC236}">
              <a16:creationId xmlns:a16="http://schemas.microsoft.com/office/drawing/2014/main" xmlns="" id="{00000000-0008-0000-0800-00008E590000}"/>
            </a:ext>
          </a:extLst>
        </xdr:cNvPr>
        <xdr:cNvSpPr>
          <a:spLocks noChangeArrowheads="1"/>
        </xdr:cNvSpPr>
      </xdr:nvSpPr>
      <xdr:spPr bwMode="auto">
        <a:xfrm>
          <a:off x="171450" y="4943475"/>
          <a:ext cx="1924050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22927" name="Group 83">
          <a:extLst>
            <a:ext uri="{FF2B5EF4-FFF2-40B4-BE49-F238E27FC236}">
              <a16:creationId xmlns:a16="http://schemas.microsoft.com/office/drawing/2014/main" xmlns="" id="{00000000-0008-0000-0800-00008F59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22928" name="Group 52">
            <a:extLst>
              <a:ext uri="{FF2B5EF4-FFF2-40B4-BE49-F238E27FC236}">
                <a16:creationId xmlns:a16="http://schemas.microsoft.com/office/drawing/2014/main" xmlns="" id="{00000000-0008-0000-0800-00009059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2942" name="Arc 53">
              <a:extLst>
                <a:ext uri="{FF2B5EF4-FFF2-40B4-BE49-F238E27FC236}">
                  <a16:creationId xmlns:a16="http://schemas.microsoft.com/office/drawing/2014/main" xmlns="" id="{00000000-0008-0000-0800-00009E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3" name="Oval 54">
              <a:extLst>
                <a:ext uri="{FF2B5EF4-FFF2-40B4-BE49-F238E27FC236}">
                  <a16:creationId xmlns:a16="http://schemas.microsoft.com/office/drawing/2014/main" xmlns="" id="{00000000-0008-0000-0800-00009F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4" name="Oval 55">
              <a:extLst>
                <a:ext uri="{FF2B5EF4-FFF2-40B4-BE49-F238E27FC236}">
                  <a16:creationId xmlns:a16="http://schemas.microsoft.com/office/drawing/2014/main" xmlns="" id="{00000000-0008-0000-0800-0000A0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29" name="Group 43">
            <a:extLst>
              <a:ext uri="{FF2B5EF4-FFF2-40B4-BE49-F238E27FC236}">
                <a16:creationId xmlns:a16="http://schemas.microsoft.com/office/drawing/2014/main" xmlns="" id="{00000000-0008-0000-0800-00009159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2938" name="Rectangle 44">
              <a:extLst>
                <a:ext uri="{FF2B5EF4-FFF2-40B4-BE49-F238E27FC236}">
                  <a16:creationId xmlns:a16="http://schemas.microsoft.com/office/drawing/2014/main" xmlns="" id="{00000000-0008-0000-0800-00009A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939" name="Line 45">
              <a:extLst>
                <a:ext uri="{FF2B5EF4-FFF2-40B4-BE49-F238E27FC236}">
                  <a16:creationId xmlns:a16="http://schemas.microsoft.com/office/drawing/2014/main" xmlns="" id="{00000000-0008-0000-0800-00009B5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0" name="Oval 46">
              <a:extLst>
                <a:ext uri="{FF2B5EF4-FFF2-40B4-BE49-F238E27FC236}">
                  <a16:creationId xmlns:a16="http://schemas.microsoft.com/office/drawing/2014/main" xmlns="" id="{00000000-0008-0000-0800-00009C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1" name="Oval 47">
              <a:extLst>
                <a:ext uri="{FF2B5EF4-FFF2-40B4-BE49-F238E27FC236}">
                  <a16:creationId xmlns:a16="http://schemas.microsoft.com/office/drawing/2014/main" xmlns="" id="{00000000-0008-0000-0800-00009D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30" name="Group 48">
            <a:extLst>
              <a:ext uri="{FF2B5EF4-FFF2-40B4-BE49-F238E27FC236}">
                <a16:creationId xmlns:a16="http://schemas.microsoft.com/office/drawing/2014/main" xmlns="" id="{00000000-0008-0000-0800-00009259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2935" name="Arc 49">
              <a:extLst>
                <a:ext uri="{FF2B5EF4-FFF2-40B4-BE49-F238E27FC236}">
                  <a16:creationId xmlns:a16="http://schemas.microsoft.com/office/drawing/2014/main" xmlns="" id="{00000000-0008-0000-0800-000097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6" name="Oval 50">
              <a:extLst>
                <a:ext uri="{FF2B5EF4-FFF2-40B4-BE49-F238E27FC236}">
                  <a16:creationId xmlns:a16="http://schemas.microsoft.com/office/drawing/2014/main" xmlns="" id="{00000000-0008-0000-0800-000098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7" name="Oval 51">
              <a:extLst>
                <a:ext uri="{FF2B5EF4-FFF2-40B4-BE49-F238E27FC236}">
                  <a16:creationId xmlns:a16="http://schemas.microsoft.com/office/drawing/2014/main" xmlns="" id="{00000000-0008-0000-0800-000099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2931" name="Line 56">
            <a:extLst>
              <a:ext uri="{FF2B5EF4-FFF2-40B4-BE49-F238E27FC236}">
                <a16:creationId xmlns:a16="http://schemas.microsoft.com/office/drawing/2014/main" xmlns="" id="{00000000-0008-0000-0800-000093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2" name="Line 57">
            <a:extLst>
              <a:ext uri="{FF2B5EF4-FFF2-40B4-BE49-F238E27FC236}">
                <a16:creationId xmlns:a16="http://schemas.microsoft.com/office/drawing/2014/main" xmlns="" id="{00000000-0008-0000-0800-000094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3" name="Line 58">
            <a:extLst>
              <a:ext uri="{FF2B5EF4-FFF2-40B4-BE49-F238E27FC236}">
                <a16:creationId xmlns:a16="http://schemas.microsoft.com/office/drawing/2014/main" xmlns="" id="{00000000-0008-0000-0800-000095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4" name="Line 59">
            <a:extLst>
              <a:ext uri="{FF2B5EF4-FFF2-40B4-BE49-F238E27FC236}">
                <a16:creationId xmlns:a16="http://schemas.microsoft.com/office/drawing/2014/main" xmlns="" id="{00000000-0008-0000-0800-00009659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1472" name="Oval 1">
          <a:extLst>
            <a:ext uri="{FF2B5EF4-FFF2-40B4-BE49-F238E27FC236}">
              <a16:creationId xmlns:a16="http://schemas.microsoft.com/office/drawing/2014/main" xmlns="" id="{00000000-0008-0000-0900-0000E0530000}"/>
            </a:ext>
          </a:extLst>
        </xdr:cNvPr>
        <xdr:cNvSpPr>
          <a:spLocks noChangeArrowheads="1"/>
        </xdr:cNvSpPr>
      </xdr:nvSpPr>
      <xdr:spPr bwMode="auto">
        <a:xfrm>
          <a:off x="21717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21473" name="Oval 3">
          <a:extLst>
            <a:ext uri="{FF2B5EF4-FFF2-40B4-BE49-F238E27FC236}">
              <a16:creationId xmlns:a16="http://schemas.microsoft.com/office/drawing/2014/main" xmlns="" id="{00000000-0008-0000-0900-0000E1530000}"/>
            </a:ext>
          </a:extLst>
        </xdr:cNvPr>
        <xdr:cNvSpPr>
          <a:spLocks noChangeArrowheads="1"/>
        </xdr:cNvSpPr>
      </xdr:nvSpPr>
      <xdr:spPr bwMode="auto">
        <a:xfrm>
          <a:off x="24860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21474" name="Oval 4">
          <a:extLst>
            <a:ext uri="{FF2B5EF4-FFF2-40B4-BE49-F238E27FC236}">
              <a16:creationId xmlns:a16="http://schemas.microsoft.com/office/drawing/2014/main" xmlns="" id="{00000000-0008-0000-0900-0000E2530000}"/>
            </a:ext>
          </a:extLst>
        </xdr:cNvPr>
        <xdr:cNvSpPr>
          <a:spLocks noChangeArrowheads="1"/>
        </xdr:cNvSpPr>
      </xdr:nvSpPr>
      <xdr:spPr bwMode="auto">
        <a:xfrm>
          <a:off x="28194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21475" name="Oval 5">
          <a:extLst>
            <a:ext uri="{FF2B5EF4-FFF2-40B4-BE49-F238E27FC236}">
              <a16:creationId xmlns:a16="http://schemas.microsoft.com/office/drawing/2014/main" xmlns="" id="{00000000-0008-0000-0900-0000E3530000}"/>
            </a:ext>
          </a:extLst>
        </xdr:cNvPr>
        <xdr:cNvSpPr>
          <a:spLocks noChangeArrowheads="1"/>
        </xdr:cNvSpPr>
      </xdr:nvSpPr>
      <xdr:spPr bwMode="auto">
        <a:xfrm>
          <a:off x="31337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1476" name="Oval 6">
          <a:extLst>
            <a:ext uri="{FF2B5EF4-FFF2-40B4-BE49-F238E27FC236}">
              <a16:creationId xmlns:a16="http://schemas.microsoft.com/office/drawing/2014/main" xmlns="" id="{00000000-0008-0000-0900-0000E4530000}"/>
            </a:ext>
          </a:extLst>
        </xdr:cNvPr>
        <xdr:cNvSpPr>
          <a:spLocks noChangeArrowheads="1"/>
        </xdr:cNvSpPr>
      </xdr:nvSpPr>
      <xdr:spPr bwMode="auto">
        <a:xfrm>
          <a:off x="34575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21477" name="Oval 7">
          <a:extLst>
            <a:ext uri="{FF2B5EF4-FFF2-40B4-BE49-F238E27FC236}">
              <a16:creationId xmlns:a16="http://schemas.microsoft.com/office/drawing/2014/main" xmlns="" id="{00000000-0008-0000-0900-0000E5530000}"/>
            </a:ext>
          </a:extLst>
        </xdr:cNvPr>
        <xdr:cNvSpPr>
          <a:spLocks noChangeArrowheads="1"/>
        </xdr:cNvSpPr>
      </xdr:nvSpPr>
      <xdr:spPr bwMode="auto">
        <a:xfrm>
          <a:off x="37909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21478" name="Oval 8">
          <a:extLst>
            <a:ext uri="{FF2B5EF4-FFF2-40B4-BE49-F238E27FC236}">
              <a16:creationId xmlns:a16="http://schemas.microsoft.com/office/drawing/2014/main" xmlns="" id="{00000000-0008-0000-0900-0000E6530000}"/>
            </a:ext>
          </a:extLst>
        </xdr:cNvPr>
        <xdr:cNvSpPr>
          <a:spLocks noChangeArrowheads="1"/>
        </xdr:cNvSpPr>
      </xdr:nvSpPr>
      <xdr:spPr bwMode="auto">
        <a:xfrm>
          <a:off x="41052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21479" name="Oval 9">
          <a:extLst>
            <a:ext uri="{FF2B5EF4-FFF2-40B4-BE49-F238E27FC236}">
              <a16:creationId xmlns:a16="http://schemas.microsoft.com/office/drawing/2014/main" xmlns="" id="{00000000-0008-0000-0900-0000E7530000}"/>
            </a:ext>
          </a:extLst>
        </xdr:cNvPr>
        <xdr:cNvSpPr>
          <a:spLocks noChangeArrowheads="1"/>
        </xdr:cNvSpPr>
      </xdr:nvSpPr>
      <xdr:spPr bwMode="auto">
        <a:xfrm>
          <a:off x="44196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21480" name="Oval 10">
          <a:extLst>
            <a:ext uri="{FF2B5EF4-FFF2-40B4-BE49-F238E27FC236}">
              <a16:creationId xmlns:a16="http://schemas.microsoft.com/office/drawing/2014/main" xmlns="" id="{00000000-0008-0000-0900-0000E8530000}"/>
            </a:ext>
          </a:extLst>
        </xdr:cNvPr>
        <xdr:cNvSpPr>
          <a:spLocks noChangeArrowheads="1"/>
        </xdr:cNvSpPr>
      </xdr:nvSpPr>
      <xdr:spPr bwMode="auto">
        <a:xfrm>
          <a:off x="47625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21481" name="Oval 11">
          <a:extLst>
            <a:ext uri="{FF2B5EF4-FFF2-40B4-BE49-F238E27FC236}">
              <a16:creationId xmlns:a16="http://schemas.microsoft.com/office/drawing/2014/main" xmlns="" id="{00000000-0008-0000-0900-0000E9530000}"/>
            </a:ext>
          </a:extLst>
        </xdr:cNvPr>
        <xdr:cNvSpPr>
          <a:spLocks noChangeArrowheads="1"/>
        </xdr:cNvSpPr>
      </xdr:nvSpPr>
      <xdr:spPr bwMode="auto">
        <a:xfrm>
          <a:off x="50958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21482" name="Oval 12">
          <a:extLst>
            <a:ext uri="{FF2B5EF4-FFF2-40B4-BE49-F238E27FC236}">
              <a16:creationId xmlns:a16="http://schemas.microsoft.com/office/drawing/2014/main" xmlns="" id="{00000000-0008-0000-0900-0000EA530000}"/>
            </a:ext>
          </a:extLst>
        </xdr:cNvPr>
        <xdr:cNvSpPr>
          <a:spLocks noChangeArrowheads="1"/>
        </xdr:cNvSpPr>
      </xdr:nvSpPr>
      <xdr:spPr bwMode="auto">
        <a:xfrm>
          <a:off x="54102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1483" name="Oval 13">
          <a:extLst>
            <a:ext uri="{FF2B5EF4-FFF2-40B4-BE49-F238E27FC236}">
              <a16:creationId xmlns:a16="http://schemas.microsoft.com/office/drawing/2014/main" xmlns="" id="{00000000-0008-0000-0900-0000EB530000}"/>
            </a:ext>
          </a:extLst>
        </xdr:cNvPr>
        <xdr:cNvSpPr>
          <a:spLocks noChangeArrowheads="1"/>
        </xdr:cNvSpPr>
      </xdr:nvSpPr>
      <xdr:spPr bwMode="auto">
        <a:xfrm>
          <a:off x="57340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1484" name="Oval 14">
          <a:extLst>
            <a:ext uri="{FF2B5EF4-FFF2-40B4-BE49-F238E27FC236}">
              <a16:creationId xmlns:a16="http://schemas.microsoft.com/office/drawing/2014/main" xmlns="" id="{00000000-0008-0000-0900-0000EC530000}"/>
            </a:ext>
          </a:extLst>
        </xdr:cNvPr>
        <xdr:cNvSpPr>
          <a:spLocks noChangeArrowheads="1"/>
        </xdr:cNvSpPr>
      </xdr:nvSpPr>
      <xdr:spPr bwMode="auto">
        <a:xfrm>
          <a:off x="60579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1485" name="Oval 15">
          <a:extLst>
            <a:ext uri="{FF2B5EF4-FFF2-40B4-BE49-F238E27FC236}">
              <a16:creationId xmlns:a16="http://schemas.microsoft.com/office/drawing/2014/main" xmlns="" id="{00000000-0008-0000-0900-0000ED530000}"/>
            </a:ext>
          </a:extLst>
        </xdr:cNvPr>
        <xdr:cNvSpPr>
          <a:spLocks noChangeArrowheads="1"/>
        </xdr:cNvSpPr>
      </xdr:nvSpPr>
      <xdr:spPr bwMode="auto">
        <a:xfrm>
          <a:off x="63817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21486" name="Oval 29">
          <a:extLst>
            <a:ext uri="{FF2B5EF4-FFF2-40B4-BE49-F238E27FC236}">
              <a16:creationId xmlns:a16="http://schemas.microsoft.com/office/drawing/2014/main" xmlns="" id="{00000000-0008-0000-0900-0000EE530000}"/>
            </a:ext>
          </a:extLst>
        </xdr:cNvPr>
        <xdr:cNvSpPr>
          <a:spLocks noChangeArrowheads="1"/>
        </xdr:cNvSpPr>
      </xdr:nvSpPr>
      <xdr:spPr bwMode="auto">
        <a:xfrm>
          <a:off x="21717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21487" name="Oval 30">
          <a:extLst>
            <a:ext uri="{FF2B5EF4-FFF2-40B4-BE49-F238E27FC236}">
              <a16:creationId xmlns:a16="http://schemas.microsoft.com/office/drawing/2014/main" xmlns="" id="{00000000-0008-0000-0900-0000EF530000}"/>
            </a:ext>
          </a:extLst>
        </xdr:cNvPr>
        <xdr:cNvSpPr>
          <a:spLocks noChangeArrowheads="1"/>
        </xdr:cNvSpPr>
      </xdr:nvSpPr>
      <xdr:spPr bwMode="auto">
        <a:xfrm>
          <a:off x="24860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21488" name="Oval 31">
          <a:extLst>
            <a:ext uri="{FF2B5EF4-FFF2-40B4-BE49-F238E27FC236}">
              <a16:creationId xmlns:a16="http://schemas.microsoft.com/office/drawing/2014/main" xmlns="" id="{00000000-0008-0000-0900-0000F0530000}"/>
            </a:ext>
          </a:extLst>
        </xdr:cNvPr>
        <xdr:cNvSpPr>
          <a:spLocks noChangeArrowheads="1"/>
        </xdr:cNvSpPr>
      </xdr:nvSpPr>
      <xdr:spPr bwMode="auto">
        <a:xfrm>
          <a:off x="28194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21489" name="Oval 32">
          <a:extLst>
            <a:ext uri="{FF2B5EF4-FFF2-40B4-BE49-F238E27FC236}">
              <a16:creationId xmlns:a16="http://schemas.microsoft.com/office/drawing/2014/main" xmlns="" id="{00000000-0008-0000-0900-0000F1530000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1490" name="Oval 33">
          <a:extLst>
            <a:ext uri="{FF2B5EF4-FFF2-40B4-BE49-F238E27FC236}">
              <a16:creationId xmlns:a16="http://schemas.microsoft.com/office/drawing/2014/main" xmlns="" id="{00000000-0008-0000-0900-0000F2530000}"/>
            </a:ext>
          </a:extLst>
        </xdr:cNvPr>
        <xdr:cNvSpPr>
          <a:spLocks noChangeArrowheads="1"/>
        </xdr:cNvSpPr>
      </xdr:nvSpPr>
      <xdr:spPr bwMode="auto">
        <a:xfrm>
          <a:off x="34575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491" name="Oval 34">
          <a:extLst>
            <a:ext uri="{FF2B5EF4-FFF2-40B4-BE49-F238E27FC236}">
              <a16:creationId xmlns:a16="http://schemas.microsoft.com/office/drawing/2014/main" xmlns="" id="{00000000-0008-0000-0900-0000F3530000}"/>
            </a:ext>
          </a:extLst>
        </xdr:cNvPr>
        <xdr:cNvSpPr>
          <a:spLocks noChangeArrowheads="1"/>
        </xdr:cNvSpPr>
      </xdr:nvSpPr>
      <xdr:spPr bwMode="auto">
        <a:xfrm>
          <a:off x="37909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1492" name="Oval 35">
          <a:extLst>
            <a:ext uri="{FF2B5EF4-FFF2-40B4-BE49-F238E27FC236}">
              <a16:creationId xmlns:a16="http://schemas.microsoft.com/office/drawing/2014/main" xmlns="" id="{00000000-0008-0000-0900-0000F4530000}"/>
            </a:ext>
          </a:extLst>
        </xdr:cNvPr>
        <xdr:cNvSpPr>
          <a:spLocks noChangeArrowheads="1"/>
        </xdr:cNvSpPr>
      </xdr:nvSpPr>
      <xdr:spPr bwMode="auto">
        <a:xfrm>
          <a:off x="41052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1493" name="Oval 36">
          <a:extLst>
            <a:ext uri="{FF2B5EF4-FFF2-40B4-BE49-F238E27FC236}">
              <a16:creationId xmlns:a16="http://schemas.microsoft.com/office/drawing/2014/main" xmlns="" id="{00000000-0008-0000-0900-0000F5530000}"/>
            </a:ext>
          </a:extLst>
        </xdr:cNvPr>
        <xdr:cNvSpPr>
          <a:spLocks noChangeArrowheads="1"/>
        </xdr:cNvSpPr>
      </xdr:nvSpPr>
      <xdr:spPr bwMode="auto">
        <a:xfrm>
          <a:off x="44196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1494" name="Oval 37">
          <a:extLst>
            <a:ext uri="{FF2B5EF4-FFF2-40B4-BE49-F238E27FC236}">
              <a16:creationId xmlns:a16="http://schemas.microsoft.com/office/drawing/2014/main" xmlns="" id="{00000000-0008-0000-0900-0000F6530000}"/>
            </a:ext>
          </a:extLst>
        </xdr:cNvPr>
        <xdr:cNvSpPr>
          <a:spLocks noChangeArrowheads="1"/>
        </xdr:cNvSpPr>
      </xdr:nvSpPr>
      <xdr:spPr bwMode="auto">
        <a:xfrm>
          <a:off x="47625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1495" name="Oval 38">
          <a:extLst>
            <a:ext uri="{FF2B5EF4-FFF2-40B4-BE49-F238E27FC236}">
              <a16:creationId xmlns:a16="http://schemas.microsoft.com/office/drawing/2014/main" xmlns="" id="{00000000-0008-0000-0900-0000F7530000}"/>
            </a:ext>
          </a:extLst>
        </xdr:cNvPr>
        <xdr:cNvSpPr>
          <a:spLocks noChangeArrowheads="1"/>
        </xdr:cNvSpPr>
      </xdr:nvSpPr>
      <xdr:spPr bwMode="auto">
        <a:xfrm>
          <a:off x="50958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1496" name="Oval 39">
          <a:extLst>
            <a:ext uri="{FF2B5EF4-FFF2-40B4-BE49-F238E27FC236}">
              <a16:creationId xmlns:a16="http://schemas.microsoft.com/office/drawing/2014/main" xmlns="" id="{00000000-0008-0000-0900-0000F8530000}"/>
            </a:ext>
          </a:extLst>
        </xdr:cNvPr>
        <xdr:cNvSpPr>
          <a:spLocks noChangeArrowheads="1"/>
        </xdr:cNvSpPr>
      </xdr:nvSpPr>
      <xdr:spPr bwMode="auto">
        <a:xfrm>
          <a:off x="54102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1497" name="Oval 40">
          <a:extLst>
            <a:ext uri="{FF2B5EF4-FFF2-40B4-BE49-F238E27FC236}">
              <a16:creationId xmlns:a16="http://schemas.microsoft.com/office/drawing/2014/main" xmlns="" id="{00000000-0008-0000-0900-0000F9530000}"/>
            </a:ext>
          </a:extLst>
        </xdr:cNvPr>
        <xdr:cNvSpPr>
          <a:spLocks noChangeArrowheads="1"/>
        </xdr:cNvSpPr>
      </xdr:nvSpPr>
      <xdr:spPr bwMode="auto">
        <a:xfrm>
          <a:off x="57340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1498" name="Oval 41">
          <a:extLst>
            <a:ext uri="{FF2B5EF4-FFF2-40B4-BE49-F238E27FC236}">
              <a16:creationId xmlns:a16="http://schemas.microsoft.com/office/drawing/2014/main" xmlns="" id="{00000000-0008-0000-0900-0000FA530000}"/>
            </a:ext>
          </a:extLst>
        </xdr:cNvPr>
        <xdr:cNvSpPr>
          <a:spLocks noChangeArrowheads="1"/>
        </xdr:cNvSpPr>
      </xdr:nvSpPr>
      <xdr:spPr bwMode="auto">
        <a:xfrm>
          <a:off x="60579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1499" name="Oval 42">
          <a:extLst>
            <a:ext uri="{FF2B5EF4-FFF2-40B4-BE49-F238E27FC236}">
              <a16:creationId xmlns:a16="http://schemas.microsoft.com/office/drawing/2014/main" xmlns="" id="{00000000-0008-0000-0900-0000FB530000}"/>
            </a:ext>
          </a:extLst>
        </xdr:cNvPr>
        <xdr:cNvSpPr>
          <a:spLocks noChangeArrowheads="1"/>
        </xdr:cNvSpPr>
      </xdr:nvSpPr>
      <xdr:spPr bwMode="auto">
        <a:xfrm>
          <a:off x="63817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21500" name="Group 52">
          <a:extLst>
            <a:ext uri="{FF2B5EF4-FFF2-40B4-BE49-F238E27FC236}">
              <a16:creationId xmlns:a16="http://schemas.microsoft.com/office/drawing/2014/main" xmlns="" id="{00000000-0008-0000-0900-0000FC53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24608" name="Arc 53">
            <a:extLst>
              <a:ext uri="{FF2B5EF4-FFF2-40B4-BE49-F238E27FC236}">
                <a16:creationId xmlns:a16="http://schemas.microsoft.com/office/drawing/2014/main" xmlns="" id="{00000000-0008-0000-0900-000020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9" name="Oval 54">
            <a:extLst>
              <a:ext uri="{FF2B5EF4-FFF2-40B4-BE49-F238E27FC236}">
                <a16:creationId xmlns:a16="http://schemas.microsoft.com/office/drawing/2014/main" xmlns="" id="{00000000-0008-0000-0900-000021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10" name="Oval 55">
            <a:extLst>
              <a:ext uri="{FF2B5EF4-FFF2-40B4-BE49-F238E27FC236}">
                <a16:creationId xmlns:a16="http://schemas.microsoft.com/office/drawing/2014/main" xmlns="" id="{00000000-0008-0000-0900-00002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21501" name="Group 60">
          <a:extLst>
            <a:ext uri="{FF2B5EF4-FFF2-40B4-BE49-F238E27FC236}">
              <a16:creationId xmlns:a16="http://schemas.microsoft.com/office/drawing/2014/main" xmlns="" id="{00000000-0008-0000-0900-0000FD53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24596" name="Group 43">
            <a:extLst>
              <a:ext uri="{FF2B5EF4-FFF2-40B4-BE49-F238E27FC236}">
                <a16:creationId xmlns:a16="http://schemas.microsoft.com/office/drawing/2014/main" xmlns="" id="{00000000-0008-0000-0900-000014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604" name="Rectangle 44">
              <a:extLst>
                <a:ext uri="{FF2B5EF4-FFF2-40B4-BE49-F238E27FC236}">
                  <a16:creationId xmlns:a16="http://schemas.microsoft.com/office/drawing/2014/main" xmlns="" id="{00000000-0008-0000-0900-00001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605" name="Line 45">
              <a:extLst>
                <a:ext uri="{FF2B5EF4-FFF2-40B4-BE49-F238E27FC236}">
                  <a16:creationId xmlns:a16="http://schemas.microsoft.com/office/drawing/2014/main" xmlns="" id="{00000000-0008-0000-0900-00001D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6" name="Oval 46">
              <a:extLst>
                <a:ext uri="{FF2B5EF4-FFF2-40B4-BE49-F238E27FC236}">
                  <a16:creationId xmlns:a16="http://schemas.microsoft.com/office/drawing/2014/main" xmlns="" id="{00000000-0008-0000-0900-00001E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7" name="Oval 47">
              <a:extLst>
                <a:ext uri="{FF2B5EF4-FFF2-40B4-BE49-F238E27FC236}">
                  <a16:creationId xmlns:a16="http://schemas.microsoft.com/office/drawing/2014/main" xmlns="" id="{00000000-0008-0000-0900-00001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97" name="Group 48">
            <a:extLst>
              <a:ext uri="{FF2B5EF4-FFF2-40B4-BE49-F238E27FC236}">
                <a16:creationId xmlns:a16="http://schemas.microsoft.com/office/drawing/2014/main" xmlns="" id="{00000000-0008-0000-0900-000015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601" name="Arc 49">
              <a:extLst>
                <a:ext uri="{FF2B5EF4-FFF2-40B4-BE49-F238E27FC236}">
                  <a16:creationId xmlns:a16="http://schemas.microsoft.com/office/drawing/2014/main" xmlns="" id="{00000000-0008-0000-0900-000019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2" name="Oval 50">
              <a:extLst>
                <a:ext uri="{FF2B5EF4-FFF2-40B4-BE49-F238E27FC236}">
                  <a16:creationId xmlns:a16="http://schemas.microsoft.com/office/drawing/2014/main" xmlns="" id="{00000000-0008-0000-0900-00001A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3" name="Oval 51">
              <a:extLst>
                <a:ext uri="{FF2B5EF4-FFF2-40B4-BE49-F238E27FC236}">
                  <a16:creationId xmlns:a16="http://schemas.microsoft.com/office/drawing/2014/main" xmlns="" id="{00000000-0008-0000-0900-00001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98" name="Line 56">
            <a:extLst>
              <a:ext uri="{FF2B5EF4-FFF2-40B4-BE49-F238E27FC236}">
                <a16:creationId xmlns:a16="http://schemas.microsoft.com/office/drawing/2014/main" xmlns="" id="{00000000-0008-0000-0900-000016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9" name="Line 57">
            <a:extLst>
              <a:ext uri="{FF2B5EF4-FFF2-40B4-BE49-F238E27FC236}">
                <a16:creationId xmlns:a16="http://schemas.microsoft.com/office/drawing/2014/main" xmlns="" id="{00000000-0008-0000-0900-00001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0" name="Line 58">
            <a:extLst>
              <a:ext uri="{FF2B5EF4-FFF2-40B4-BE49-F238E27FC236}">
                <a16:creationId xmlns:a16="http://schemas.microsoft.com/office/drawing/2014/main" xmlns="" id="{00000000-0008-0000-0900-00001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21502" name="Line 59">
          <a:extLst>
            <a:ext uri="{FF2B5EF4-FFF2-40B4-BE49-F238E27FC236}">
              <a16:creationId xmlns:a16="http://schemas.microsoft.com/office/drawing/2014/main" xmlns="" id="{00000000-0008-0000-0900-0000FE530000}"/>
            </a:ext>
          </a:extLst>
        </xdr:cNvPr>
        <xdr:cNvSpPr>
          <a:spLocks noChangeShapeType="1"/>
        </xdr:cNvSpPr>
      </xdr:nvSpPr>
      <xdr:spPr bwMode="auto">
        <a:xfrm flipH="1">
          <a:off x="2276475" y="126111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21503" name="Group 61">
          <a:extLst>
            <a:ext uri="{FF2B5EF4-FFF2-40B4-BE49-F238E27FC236}">
              <a16:creationId xmlns:a16="http://schemas.microsoft.com/office/drawing/2014/main" xmlns="" id="{00000000-0008-0000-0900-0000FF53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24593" name="Arc 62">
            <a:extLst>
              <a:ext uri="{FF2B5EF4-FFF2-40B4-BE49-F238E27FC236}">
                <a16:creationId xmlns:a16="http://schemas.microsoft.com/office/drawing/2014/main" xmlns="" id="{00000000-0008-0000-0900-000011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4" name="Oval 63">
            <a:extLst>
              <a:ext uri="{FF2B5EF4-FFF2-40B4-BE49-F238E27FC236}">
                <a16:creationId xmlns:a16="http://schemas.microsoft.com/office/drawing/2014/main" xmlns="" id="{00000000-0008-0000-0900-00001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5" name="Oval 64">
            <a:extLst>
              <a:ext uri="{FF2B5EF4-FFF2-40B4-BE49-F238E27FC236}">
                <a16:creationId xmlns:a16="http://schemas.microsoft.com/office/drawing/2014/main" xmlns="" id="{00000000-0008-0000-0900-000013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24576" name="Group 65">
          <a:extLst>
            <a:ext uri="{FF2B5EF4-FFF2-40B4-BE49-F238E27FC236}">
              <a16:creationId xmlns:a16="http://schemas.microsoft.com/office/drawing/2014/main" xmlns="" id="{00000000-0008-0000-0900-0000006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24581" name="Group 66">
            <a:extLst>
              <a:ext uri="{FF2B5EF4-FFF2-40B4-BE49-F238E27FC236}">
                <a16:creationId xmlns:a16="http://schemas.microsoft.com/office/drawing/2014/main" xmlns="" id="{00000000-0008-0000-0900-000005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589" name="Rectangle 67">
              <a:extLst>
                <a:ext uri="{FF2B5EF4-FFF2-40B4-BE49-F238E27FC236}">
                  <a16:creationId xmlns:a16="http://schemas.microsoft.com/office/drawing/2014/main" xmlns="" id="{00000000-0008-0000-0900-00000D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590" name="Line 68">
              <a:extLst>
                <a:ext uri="{FF2B5EF4-FFF2-40B4-BE49-F238E27FC236}">
                  <a16:creationId xmlns:a16="http://schemas.microsoft.com/office/drawing/2014/main" xmlns="" id="{00000000-0008-0000-0900-00000E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1" name="Oval 69">
              <a:extLst>
                <a:ext uri="{FF2B5EF4-FFF2-40B4-BE49-F238E27FC236}">
                  <a16:creationId xmlns:a16="http://schemas.microsoft.com/office/drawing/2014/main" xmlns="" id="{00000000-0008-0000-0900-00000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2" name="Oval 70">
              <a:extLst>
                <a:ext uri="{FF2B5EF4-FFF2-40B4-BE49-F238E27FC236}">
                  <a16:creationId xmlns:a16="http://schemas.microsoft.com/office/drawing/2014/main" xmlns="" id="{00000000-0008-0000-0900-000010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82" name="Group 71">
            <a:extLst>
              <a:ext uri="{FF2B5EF4-FFF2-40B4-BE49-F238E27FC236}">
                <a16:creationId xmlns:a16="http://schemas.microsoft.com/office/drawing/2014/main" xmlns="" id="{00000000-0008-0000-0900-000006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586" name="Arc 72">
              <a:extLst>
                <a:ext uri="{FF2B5EF4-FFF2-40B4-BE49-F238E27FC236}">
                  <a16:creationId xmlns:a16="http://schemas.microsoft.com/office/drawing/2014/main" xmlns="" id="{00000000-0008-0000-0900-00000A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7" name="Oval 73">
              <a:extLst>
                <a:ext uri="{FF2B5EF4-FFF2-40B4-BE49-F238E27FC236}">
                  <a16:creationId xmlns:a16="http://schemas.microsoft.com/office/drawing/2014/main" xmlns="" id="{00000000-0008-0000-0900-00000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8" name="Oval 74">
              <a:extLst>
                <a:ext uri="{FF2B5EF4-FFF2-40B4-BE49-F238E27FC236}">
                  <a16:creationId xmlns:a16="http://schemas.microsoft.com/office/drawing/2014/main" xmlns="" id="{00000000-0008-0000-0900-00000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83" name="Line 75">
            <a:extLst>
              <a:ext uri="{FF2B5EF4-FFF2-40B4-BE49-F238E27FC236}">
                <a16:creationId xmlns:a16="http://schemas.microsoft.com/office/drawing/2014/main" xmlns="" id="{00000000-0008-0000-0900-00000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4" name="Line 76">
            <a:extLst>
              <a:ext uri="{FF2B5EF4-FFF2-40B4-BE49-F238E27FC236}">
                <a16:creationId xmlns:a16="http://schemas.microsoft.com/office/drawing/2014/main" xmlns="" id="{00000000-0008-0000-0900-00000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5" name="Line 77">
            <a:extLst>
              <a:ext uri="{FF2B5EF4-FFF2-40B4-BE49-F238E27FC236}">
                <a16:creationId xmlns:a16="http://schemas.microsoft.com/office/drawing/2014/main" xmlns="" id="{00000000-0008-0000-0900-000009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24577" name="Line 78">
          <a:extLst>
            <a:ext uri="{FF2B5EF4-FFF2-40B4-BE49-F238E27FC236}">
              <a16:creationId xmlns:a16="http://schemas.microsoft.com/office/drawing/2014/main" xmlns="" id="{00000000-0008-0000-0900-000001600000}"/>
            </a:ext>
          </a:extLst>
        </xdr:cNvPr>
        <xdr:cNvSpPr>
          <a:spLocks noChangeShapeType="1"/>
        </xdr:cNvSpPr>
      </xdr:nvSpPr>
      <xdr:spPr bwMode="auto">
        <a:xfrm flipH="1">
          <a:off x="2276475" y="406717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24578" name="Group 72">
          <a:extLst>
            <a:ext uri="{FF2B5EF4-FFF2-40B4-BE49-F238E27FC236}">
              <a16:creationId xmlns:a16="http://schemas.microsoft.com/office/drawing/2014/main" xmlns="" id="{00000000-0008-0000-0900-0000026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24579" name="Picture 202">
            <a:extLst>
              <a:ext uri="{FF2B5EF4-FFF2-40B4-BE49-F238E27FC236}">
                <a16:creationId xmlns:a16="http://schemas.microsoft.com/office/drawing/2014/main" xmlns="" id="{00000000-0008-0000-0900-0000036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3383" name="Rectangle 71">
            <a:extLst>
              <a:ext uri="{FF2B5EF4-FFF2-40B4-BE49-F238E27FC236}">
                <a16:creationId xmlns:a16="http://schemas.microsoft.com/office/drawing/2014/main" xmlns="" id="{00000000-0008-0000-0900-00004734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rot="16200000" flipH="1">
          <a:off x="1641232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rot="16200000" flipH="1">
          <a:off x="18244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rot="16200000" flipH="1">
          <a:off x="2000253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 rot="16200000" flipH="1">
          <a:off x="2154117" y="3758711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CxnSpPr/>
      </xdr:nvCxnSpPr>
      <xdr:spPr>
        <a:xfrm rot="16200000" flipH="1">
          <a:off x="2322638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CxnSpPr/>
      </xdr:nvCxnSpPr>
      <xdr:spPr>
        <a:xfrm rot="16200000" flipH="1">
          <a:off x="2498484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CxnSpPr/>
      </xdr:nvCxnSpPr>
      <xdr:spPr>
        <a:xfrm rot="16200000" flipH="1">
          <a:off x="2652348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>
        <a:xfrm rot="16200000" flipH="1">
          <a:off x="2828194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CxnSpPr/>
      </xdr:nvCxnSpPr>
      <xdr:spPr>
        <a:xfrm rot="16200000" flipH="1">
          <a:off x="2989386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 rot="16200000" flipH="1">
          <a:off x="31579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rot="16200000" flipH="1">
          <a:off x="3326425" y="375138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CxnSpPr/>
      </xdr:nvCxnSpPr>
      <xdr:spPr>
        <a:xfrm rot="16200000" flipH="1">
          <a:off x="3502272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/>
      </xdr:nvCxnSpPr>
      <xdr:spPr>
        <a:xfrm rot="16200000" flipH="1">
          <a:off x="3656137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CxnSpPr/>
      </xdr:nvCxnSpPr>
      <xdr:spPr>
        <a:xfrm rot="16200000" flipH="1">
          <a:off x="3817329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WORK/ESCAPE/DATA/Single%20phase%20Skematik/Single%20phase%20Skematik%20soket%20dan%20lampu%20test%20terk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DB SINGLE PH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E19" sqref="E19"/>
    </sheetView>
  </sheetViews>
  <sheetFormatPr defaultRowHeight="15" x14ac:dyDescent="0.25"/>
  <cols>
    <col min="1" max="12" width="2.7109375" style="333" customWidth="1"/>
    <col min="13" max="26" width="2.7109375" style="334" customWidth="1"/>
    <col min="27" max="28" width="2.7109375" style="333" customWidth="1"/>
    <col min="29" max="149" width="2.7109375" style="90" customWidth="1"/>
    <col min="150" max="16384" width="9.140625" style="90"/>
  </cols>
  <sheetData>
    <row r="1" spans="1:134" ht="18.75" x14ac:dyDescent="0.25">
      <c r="A1" s="418"/>
      <c r="B1" s="417" t="s">
        <v>106</v>
      </c>
      <c r="C1" s="417"/>
      <c r="D1" s="416"/>
      <c r="E1" s="351"/>
      <c r="F1" s="351"/>
      <c r="G1" s="351"/>
      <c r="H1" s="351"/>
      <c r="I1" s="351"/>
      <c r="J1" s="353"/>
      <c r="K1" s="353"/>
      <c r="L1" s="353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3"/>
      <c r="AA1" s="353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341"/>
      <c r="DD1" s="335"/>
      <c r="DE1" s="335"/>
      <c r="DF1" s="335"/>
      <c r="DG1" s="335"/>
      <c r="DH1" s="335"/>
      <c r="DI1" s="335"/>
      <c r="DJ1" s="335"/>
      <c r="DK1" s="335"/>
      <c r="DL1" s="415" t="s">
        <v>87</v>
      </c>
      <c r="DM1" s="415"/>
      <c r="DN1" s="414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5"/>
      <c r="ED1" s="335"/>
    </row>
    <row r="2" spans="1:134" x14ac:dyDescent="0.25">
      <c r="A2" s="341"/>
      <c r="B2" s="335" t="s">
        <v>1</v>
      </c>
      <c r="C2" s="335"/>
      <c r="D2" s="335"/>
      <c r="E2" s="364" t="s">
        <v>81</v>
      </c>
      <c r="F2" s="336"/>
      <c r="G2" s="336"/>
      <c r="H2" s="336"/>
      <c r="I2" s="336"/>
      <c r="J2" s="335"/>
      <c r="K2" s="335"/>
      <c r="L2" s="335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5"/>
      <c r="AA2" s="335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341"/>
      <c r="DD2" s="335"/>
      <c r="DE2" s="335"/>
      <c r="DF2" s="335"/>
      <c r="DG2" s="335"/>
      <c r="DH2" s="335"/>
      <c r="DI2" s="335"/>
      <c r="DJ2" s="335"/>
      <c r="DK2" s="335"/>
      <c r="DL2" s="335" t="s">
        <v>15</v>
      </c>
      <c r="DM2" s="335"/>
      <c r="DN2" s="335"/>
      <c r="DO2" s="364" t="s">
        <v>76</v>
      </c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5"/>
      <c r="ED2" s="335"/>
    </row>
    <row r="3" spans="1:134" ht="12" customHeight="1" x14ac:dyDescent="0.25">
      <c r="A3" s="341"/>
      <c r="B3" s="335"/>
      <c r="C3" s="335"/>
      <c r="D3" s="335"/>
      <c r="E3" s="336"/>
      <c r="F3" s="336"/>
      <c r="G3" s="336"/>
      <c r="H3" s="336"/>
      <c r="I3" s="336"/>
      <c r="J3" s="335"/>
      <c r="K3" s="335"/>
      <c r="L3" s="335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5"/>
      <c r="AA3" s="335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341"/>
      <c r="DD3" s="335"/>
      <c r="DE3" s="335"/>
      <c r="DF3" s="335"/>
      <c r="DG3" s="335"/>
      <c r="DH3" s="335"/>
      <c r="DI3" s="335"/>
      <c r="DJ3" s="335"/>
      <c r="DK3" s="335"/>
      <c r="DL3" s="333"/>
      <c r="DM3" s="333"/>
      <c r="DN3" s="333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3"/>
      <c r="ED3" s="333"/>
    </row>
    <row r="4" spans="1:134" ht="31.5" customHeight="1" x14ac:dyDescent="0.25">
      <c r="A4" s="341"/>
      <c r="B4" s="335" t="s">
        <v>2</v>
      </c>
      <c r="C4" s="335"/>
      <c r="D4" s="335"/>
      <c r="E4" s="699"/>
      <c r="F4" s="700"/>
      <c r="G4" s="701"/>
      <c r="H4" s="335"/>
      <c r="I4" s="335"/>
      <c r="J4" s="335"/>
      <c r="K4" s="335"/>
      <c r="L4" s="335"/>
      <c r="M4" s="336"/>
      <c r="N4" s="336"/>
      <c r="O4" s="336"/>
      <c r="P4" s="336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114"/>
      <c r="AC4" s="335" t="s">
        <v>2</v>
      </c>
      <c r="AD4" s="335"/>
      <c r="AE4" s="335"/>
      <c r="AF4" s="702"/>
      <c r="AG4" s="703"/>
      <c r="AH4" s="70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335" t="s">
        <v>2</v>
      </c>
      <c r="BE4" s="335"/>
      <c r="BF4" s="335"/>
      <c r="BG4" s="696"/>
      <c r="BH4" s="697"/>
      <c r="BI4" s="698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341"/>
      <c r="DD4" s="335"/>
      <c r="DE4" s="335"/>
      <c r="DF4" s="335"/>
      <c r="DG4" s="335"/>
      <c r="DH4" s="335"/>
      <c r="DI4" s="335"/>
      <c r="DJ4" s="335"/>
      <c r="DK4" s="335"/>
      <c r="DL4" s="335" t="s">
        <v>2</v>
      </c>
      <c r="DM4" s="335"/>
      <c r="DN4" s="335"/>
      <c r="DO4" s="413"/>
      <c r="DP4" s="412"/>
      <c r="DQ4" s="411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5"/>
      <c r="ED4" s="335"/>
    </row>
    <row r="5" spans="1:134" x14ac:dyDescent="0.25">
      <c r="A5" s="341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5"/>
      <c r="AA5" s="335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341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5"/>
      <c r="ED5" s="335"/>
    </row>
    <row r="6" spans="1:134" x14ac:dyDescent="0.25">
      <c r="A6" s="341"/>
      <c r="B6" s="649" t="s">
        <v>3</v>
      </c>
      <c r="C6" s="650"/>
      <c r="D6" s="650"/>
      <c r="E6" s="650"/>
      <c r="F6" s="650"/>
      <c r="G6" s="650"/>
      <c r="H6" s="650"/>
      <c r="I6" s="650"/>
      <c r="J6" s="650"/>
      <c r="K6" s="651"/>
      <c r="L6" s="649">
        <f>L8*L7</f>
        <v>2280</v>
      </c>
      <c r="M6" s="650"/>
      <c r="N6" s="650"/>
      <c r="O6" s="650"/>
      <c r="P6" s="650"/>
      <c r="Q6" s="650"/>
      <c r="R6" s="651"/>
      <c r="S6" s="661">
        <f>S8*L7</f>
        <v>11.176470588235295</v>
      </c>
      <c r="T6" s="662"/>
      <c r="U6" s="662"/>
      <c r="V6" s="662"/>
      <c r="W6" s="662"/>
      <c r="X6" s="662"/>
      <c r="Y6" s="663"/>
      <c r="Z6" s="337"/>
      <c r="AA6" s="337"/>
      <c r="AB6" s="140"/>
      <c r="AC6" s="649" t="s">
        <v>3</v>
      </c>
      <c r="AD6" s="650"/>
      <c r="AE6" s="650"/>
      <c r="AF6" s="650"/>
      <c r="AG6" s="650"/>
      <c r="AH6" s="650"/>
      <c r="AI6" s="650"/>
      <c r="AJ6" s="650"/>
      <c r="AK6" s="650"/>
      <c r="AL6" s="651"/>
      <c r="AM6" s="649">
        <f>AM8*AM7</f>
        <v>2280</v>
      </c>
      <c r="AN6" s="650"/>
      <c r="AO6" s="650"/>
      <c r="AP6" s="650"/>
      <c r="AQ6" s="650"/>
      <c r="AR6" s="650"/>
      <c r="AS6" s="651"/>
      <c r="AT6" s="661">
        <f>AT8*AM7</f>
        <v>11.176470588235295</v>
      </c>
      <c r="AU6" s="662"/>
      <c r="AV6" s="662"/>
      <c r="AW6" s="662"/>
      <c r="AX6" s="662"/>
      <c r="AY6" s="662"/>
      <c r="AZ6" s="663"/>
      <c r="BA6" s="337"/>
      <c r="BB6" s="337"/>
      <c r="BC6" s="140"/>
      <c r="BD6" s="649" t="s">
        <v>3</v>
      </c>
      <c r="BE6" s="650"/>
      <c r="BF6" s="650"/>
      <c r="BG6" s="650"/>
      <c r="BH6" s="650"/>
      <c r="BI6" s="650"/>
      <c r="BJ6" s="650"/>
      <c r="BK6" s="650"/>
      <c r="BL6" s="650"/>
      <c r="BM6" s="651"/>
      <c r="BN6" s="649">
        <f>BN8*BN7</f>
        <v>2280</v>
      </c>
      <c r="BO6" s="650"/>
      <c r="BP6" s="650"/>
      <c r="BQ6" s="650"/>
      <c r="BR6" s="650"/>
      <c r="BS6" s="650"/>
      <c r="BT6" s="651"/>
      <c r="BU6" s="661">
        <f>BU8*BN7</f>
        <v>11.176470588235295</v>
      </c>
      <c r="BV6" s="662"/>
      <c r="BW6" s="662"/>
      <c r="BX6" s="662"/>
      <c r="BY6" s="662"/>
      <c r="BZ6" s="662"/>
      <c r="CA6" s="663"/>
      <c r="CB6" s="337"/>
      <c r="CC6" s="337"/>
      <c r="CD6" s="140"/>
      <c r="CE6" s="140"/>
      <c r="CF6" s="141"/>
      <c r="CG6" s="166"/>
      <c r="DC6" s="341"/>
      <c r="DD6" s="335"/>
      <c r="DE6" s="668" t="s">
        <v>3</v>
      </c>
      <c r="DF6" s="669"/>
      <c r="DG6" s="669"/>
      <c r="DH6" s="669"/>
      <c r="DI6" s="669"/>
      <c r="DJ6" s="669"/>
      <c r="DK6" s="669"/>
      <c r="DL6" s="669"/>
      <c r="DM6" s="669"/>
      <c r="DN6" s="670"/>
      <c r="DO6" s="391">
        <f>DO8*DO7</f>
        <v>1964.8000000000002</v>
      </c>
      <c r="DP6" s="410"/>
      <c r="DQ6" s="410"/>
      <c r="DR6" s="410"/>
      <c r="DS6" s="410"/>
      <c r="DT6" s="410"/>
      <c r="DU6" s="390"/>
      <c r="DV6" s="403">
        <f>DV8*DO7</f>
        <v>9.6313725490196092</v>
      </c>
      <c r="DW6" s="402"/>
      <c r="DX6" s="402"/>
      <c r="DY6" s="402"/>
      <c r="DZ6" s="402"/>
      <c r="EA6" s="402"/>
      <c r="EB6" s="401"/>
      <c r="EC6" s="335"/>
      <c r="ED6" s="335"/>
    </row>
    <row r="7" spans="1:134" x14ac:dyDescent="0.25">
      <c r="A7" s="341"/>
      <c r="B7" s="649" t="s">
        <v>4</v>
      </c>
      <c r="C7" s="650"/>
      <c r="D7" s="650"/>
      <c r="E7" s="650"/>
      <c r="F7" s="650"/>
      <c r="G7" s="650"/>
      <c r="H7" s="650"/>
      <c r="I7" s="650"/>
      <c r="J7" s="650"/>
      <c r="K7" s="651"/>
      <c r="L7" s="693">
        <v>0.4</v>
      </c>
      <c r="M7" s="694"/>
      <c r="N7" s="694"/>
      <c r="O7" s="694"/>
      <c r="P7" s="694"/>
      <c r="Q7" s="694"/>
      <c r="R7" s="694"/>
      <c r="S7" s="694"/>
      <c r="T7" s="694"/>
      <c r="U7" s="694"/>
      <c r="V7" s="694"/>
      <c r="W7" s="694"/>
      <c r="X7" s="694"/>
      <c r="Y7" s="695"/>
      <c r="Z7" s="337"/>
      <c r="AA7" s="337"/>
      <c r="AB7" s="140"/>
      <c r="AC7" s="649" t="s">
        <v>4</v>
      </c>
      <c r="AD7" s="650"/>
      <c r="AE7" s="650"/>
      <c r="AF7" s="650"/>
      <c r="AG7" s="650"/>
      <c r="AH7" s="650"/>
      <c r="AI7" s="650"/>
      <c r="AJ7" s="650"/>
      <c r="AK7" s="650"/>
      <c r="AL7" s="651"/>
      <c r="AM7" s="693">
        <v>0.4</v>
      </c>
      <c r="AN7" s="694"/>
      <c r="AO7" s="694"/>
      <c r="AP7" s="694"/>
      <c r="AQ7" s="694"/>
      <c r="AR7" s="694"/>
      <c r="AS7" s="694"/>
      <c r="AT7" s="694"/>
      <c r="AU7" s="694"/>
      <c r="AV7" s="694"/>
      <c r="AW7" s="694"/>
      <c r="AX7" s="694"/>
      <c r="AY7" s="694"/>
      <c r="AZ7" s="695"/>
      <c r="BA7" s="337"/>
      <c r="BB7" s="337"/>
      <c r="BC7" s="140"/>
      <c r="BD7" s="649" t="s">
        <v>4</v>
      </c>
      <c r="BE7" s="650"/>
      <c r="BF7" s="650"/>
      <c r="BG7" s="650"/>
      <c r="BH7" s="650"/>
      <c r="BI7" s="650"/>
      <c r="BJ7" s="650"/>
      <c r="BK7" s="650"/>
      <c r="BL7" s="650"/>
      <c r="BM7" s="651"/>
      <c r="BN7" s="693">
        <v>0.4</v>
      </c>
      <c r="BO7" s="694"/>
      <c r="BP7" s="694"/>
      <c r="BQ7" s="694"/>
      <c r="BR7" s="694"/>
      <c r="BS7" s="694"/>
      <c r="BT7" s="694"/>
      <c r="BU7" s="694"/>
      <c r="BV7" s="694"/>
      <c r="BW7" s="694"/>
      <c r="BX7" s="694"/>
      <c r="BY7" s="694"/>
      <c r="BZ7" s="694"/>
      <c r="CA7" s="695"/>
      <c r="CB7" s="337"/>
      <c r="CC7" s="337"/>
      <c r="CD7" s="140"/>
      <c r="CE7" s="140"/>
      <c r="CF7" s="141"/>
      <c r="CG7" s="166"/>
      <c r="DC7" s="341"/>
      <c r="DD7" s="335"/>
      <c r="DE7" s="667" t="s">
        <v>4</v>
      </c>
      <c r="DF7" s="667"/>
      <c r="DG7" s="667"/>
      <c r="DH7" s="667"/>
      <c r="DI7" s="667"/>
      <c r="DJ7" s="667"/>
      <c r="DK7" s="667"/>
      <c r="DL7" s="667"/>
      <c r="DM7" s="667"/>
      <c r="DN7" s="667"/>
      <c r="DO7" s="409">
        <v>0.8</v>
      </c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7"/>
      <c r="EC7" s="335"/>
      <c r="ED7" s="335"/>
    </row>
    <row r="8" spans="1:134" x14ac:dyDescent="0.25">
      <c r="A8" s="341"/>
      <c r="B8" s="649" t="s">
        <v>5</v>
      </c>
      <c r="C8" s="650"/>
      <c r="D8" s="650"/>
      <c r="E8" s="650"/>
      <c r="F8" s="650"/>
      <c r="G8" s="650"/>
      <c r="H8" s="650"/>
      <c r="I8" s="650"/>
      <c r="J8" s="650"/>
      <c r="K8" s="651"/>
      <c r="L8" s="664">
        <f>SUM(L9:Y9)</f>
        <v>5700</v>
      </c>
      <c r="M8" s="665"/>
      <c r="N8" s="665"/>
      <c r="O8" s="665"/>
      <c r="P8" s="665"/>
      <c r="Q8" s="665"/>
      <c r="R8" s="666"/>
      <c r="S8" s="661">
        <f>L8/204</f>
        <v>27.941176470588236</v>
      </c>
      <c r="T8" s="662"/>
      <c r="U8" s="662"/>
      <c r="V8" s="662"/>
      <c r="W8" s="662"/>
      <c r="X8" s="662"/>
      <c r="Y8" s="663"/>
      <c r="Z8" s="337"/>
      <c r="AA8" s="337"/>
      <c r="AB8" s="140"/>
      <c r="AC8" s="649" t="s">
        <v>5</v>
      </c>
      <c r="AD8" s="650"/>
      <c r="AE8" s="650"/>
      <c r="AF8" s="650"/>
      <c r="AG8" s="650"/>
      <c r="AH8" s="650"/>
      <c r="AI8" s="650"/>
      <c r="AJ8" s="650"/>
      <c r="AK8" s="650"/>
      <c r="AL8" s="651"/>
      <c r="AM8" s="664">
        <f>SUM(AM9:AZ9)</f>
        <v>5700</v>
      </c>
      <c r="AN8" s="665"/>
      <c r="AO8" s="665"/>
      <c r="AP8" s="665"/>
      <c r="AQ8" s="665"/>
      <c r="AR8" s="665"/>
      <c r="AS8" s="666"/>
      <c r="AT8" s="661">
        <f>AM8/204</f>
        <v>27.941176470588236</v>
      </c>
      <c r="AU8" s="662"/>
      <c r="AV8" s="662"/>
      <c r="AW8" s="662"/>
      <c r="AX8" s="662"/>
      <c r="AY8" s="662"/>
      <c r="AZ8" s="663"/>
      <c r="BA8" s="337"/>
      <c r="BB8" s="337"/>
      <c r="BC8" s="140"/>
      <c r="BD8" s="649" t="s">
        <v>5</v>
      </c>
      <c r="BE8" s="650"/>
      <c r="BF8" s="650"/>
      <c r="BG8" s="650"/>
      <c r="BH8" s="650"/>
      <c r="BI8" s="650"/>
      <c r="BJ8" s="650"/>
      <c r="BK8" s="650"/>
      <c r="BL8" s="650"/>
      <c r="BM8" s="651"/>
      <c r="BN8" s="664">
        <f>SUM(BN9:CA9)</f>
        <v>5700</v>
      </c>
      <c r="BO8" s="665"/>
      <c r="BP8" s="665"/>
      <c r="BQ8" s="665"/>
      <c r="BR8" s="665"/>
      <c r="BS8" s="665"/>
      <c r="BT8" s="666"/>
      <c r="BU8" s="661">
        <f>BN8/204</f>
        <v>27.941176470588236</v>
      </c>
      <c r="BV8" s="662"/>
      <c r="BW8" s="662"/>
      <c r="BX8" s="662"/>
      <c r="BY8" s="662"/>
      <c r="BZ8" s="662"/>
      <c r="CA8" s="663"/>
      <c r="CB8" s="337"/>
      <c r="CC8" s="337"/>
      <c r="CD8" s="140"/>
      <c r="CE8" s="140"/>
      <c r="CF8" s="141"/>
      <c r="CG8" s="166"/>
      <c r="DC8" s="341"/>
      <c r="DD8" s="335"/>
      <c r="DE8" s="667" t="s">
        <v>5</v>
      </c>
      <c r="DF8" s="667"/>
      <c r="DG8" s="667"/>
      <c r="DH8" s="667"/>
      <c r="DI8" s="667"/>
      <c r="DJ8" s="667"/>
      <c r="DK8" s="667"/>
      <c r="DL8" s="667"/>
      <c r="DM8" s="667"/>
      <c r="DN8" s="667"/>
      <c r="DO8" s="406">
        <f>SUM(DO9:EB9)</f>
        <v>2456</v>
      </c>
      <c r="DP8" s="405"/>
      <c r="DQ8" s="405"/>
      <c r="DR8" s="405"/>
      <c r="DS8" s="405"/>
      <c r="DT8" s="405"/>
      <c r="DU8" s="404"/>
      <c r="DV8" s="403">
        <f>DO8/204</f>
        <v>12.03921568627451</v>
      </c>
      <c r="DW8" s="402"/>
      <c r="DX8" s="402"/>
      <c r="DY8" s="402"/>
      <c r="DZ8" s="402"/>
      <c r="EA8" s="402"/>
      <c r="EB8" s="401"/>
      <c r="EC8" s="335"/>
      <c r="ED8" s="335"/>
    </row>
    <row r="9" spans="1:134" ht="42.75" customHeight="1" x14ac:dyDescent="0.25">
      <c r="A9" s="341"/>
      <c r="B9" s="649" t="s">
        <v>6</v>
      </c>
      <c r="C9" s="650"/>
      <c r="D9" s="650"/>
      <c r="E9" s="650"/>
      <c r="F9" s="650"/>
      <c r="G9" s="650"/>
      <c r="H9" s="650"/>
      <c r="I9" s="651"/>
      <c r="J9" s="649" t="s">
        <v>66</v>
      </c>
      <c r="K9" s="651"/>
      <c r="L9" s="400">
        <f>(L10*J10)+(L11*J11)+(L12*J12)</f>
        <v>1250</v>
      </c>
      <c r="M9" s="400">
        <f>(M10*J10)+(M11*J11)+(M12*J12)</f>
        <v>1250</v>
      </c>
      <c r="N9" s="400">
        <f>(N10*J10)+(N11*J11)+(N12*J12)</f>
        <v>1000</v>
      </c>
      <c r="O9" s="400">
        <f>(O10*J10)+(O11*J11)+(O12*J12)</f>
        <v>1100</v>
      </c>
      <c r="P9" s="400">
        <f>(P10*J10)+(P11*J11)+(P12*J12)</f>
        <v>1100</v>
      </c>
      <c r="Q9" s="400">
        <f>(Q10*J10)+(Q11*J11)+(Q12*J12)</f>
        <v>0</v>
      </c>
      <c r="R9" s="399">
        <f>(R10*J10)+(R11*J11)+(R12*J12)</f>
        <v>0</v>
      </c>
      <c r="S9" s="399">
        <f>(S10*J10)+(S11*J11)+(S12*J12)</f>
        <v>0</v>
      </c>
      <c r="T9" s="399">
        <f>(T10*J10)+(T11*J11)+(T12*J12)</f>
        <v>0</v>
      </c>
      <c r="U9" s="399">
        <f>(U10*J10)+(U11*J11)+(U12*J12)</f>
        <v>0</v>
      </c>
      <c r="V9" s="399">
        <f>(V10*J10)+(V11*J11)+(V12*J12)</f>
        <v>0</v>
      </c>
      <c r="W9" s="399">
        <f>(W10*J10)+(W11*J11)+(W12*J12)</f>
        <v>0</v>
      </c>
      <c r="X9" s="399">
        <f>(X10*J10)+(X11*J11)+(X12*J12)</f>
        <v>0</v>
      </c>
      <c r="Y9" s="399">
        <f>(Y10*J10)+(Y11*J11)+(Y12*J12)</f>
        <v>0</v>
      </c>
      <c r="Z9" s="338"/>
      <c r="AA9" s="658" t="s">
        <v>7</v>
      </c>
      <c r="AB9" s="140"/>
      <c r="AC9" s="649" t="s">
        <v>6</v>
      </c>
      <c r="AD9" s="650"/>
      <c r="AE9" s="650"/>
      <c r="AF9" s="650"/>
      <c r="AG9" s="650"/>
      <c r="AH9" s="650"/>
      <c r="AI9" s="650"/>
      <c r="AJ9" s="651"/>
      <c r="AK9" s="649" t="s">
        <v>66</v>
      </c>
      <c r="AL9" s="651"/>
      <c r="AM9" s="400">
        <f>(AM10*AK10)+(AM11*AK11)+(AM12*AK12)</f>
        <v>1250</v>
      </c>
      <c r="AN9" s="400">
        <f>(AN10*AK10)+(AN11*AK11)+(AN12*AK12)</f>
        <v>1250</v>
      </c>
      <c r="AO9" s="400">
        <f>(AO10*AK10)+(AO11*AK11)+(AO12*AK12)</f>
        <v>1000</v>
      </c>
      <c r="AP9" s="400">
        <f>(AP10*AK10)+(AP11*AK11)+(AP12*AK12)</f>
        <v>1100</v>
      </c>
      <c r="AQ9" s="400">
        <f>(AQ10*AK10)+(AQ11*AK11)+(AQ12*AK12)</f>
        <v>1100</v>
      </c>
      <c r="AR9" s="400">
        <f>(AR10*AK10)+(AR11*AK11)+(AR12*AK12)</f>
        <v>0</v>
      </c>
      <c r="AS9" s="399">
        <f>(AS10*AK10)+(AS11*AK11)+(AS12*AK12)</f>
        <v>0</v>
      </c>
      <c r="AT9" s="399">
        <f>(AT10*AK10)+(AT11*AK11)+(AT12*AK12)</f>
        <v>0</v>
      </c>
      <c r="AU9" s="399">
        <f>(AU10*AK10)+(AU11*AK11)+(AU12*AK12)</f>
        <v>0</v>
      </c>
      <c r="AV9" s="399">
        <f>(AV10*AK10)+(AV11*AK11)+(AV12*AK12)</f>
        <v>0</v>
      </c>
      <c r="AW9" s="399">
        <f>(AW10*AK10)+(AW11*AK11)+(AW12*AK12)</f>
        <v>0</v>
      </c>
      <c r="AX9" s="399">
        <f>(AX10*AK10)+(AX11*AK11)+(AX12*AK12)</f>
        <v>0</v>
      </c>
      <c r="AY9" s="399">
        <f>(AY10*AK10)+(AY11*AK11)+(AY12*AK12)</f>
        <v>0</v>
      </c>
      <c r="AZ9" s="399">
        <f>(AZ10*AK10)+(AZ11*AK11)+(AZ12*AK12)</f>
        <v>0</v>
      </c>
      <c r="BA9" s="338"/>
      <c r="BB9" s="658" t="s">
        <v>7</v>
      </c>
      <c r="BC9" s="140"/>
      <c r="BD9" s="649" t="s">
        <v>6</v>
      </c>
      <c r="BE9" s="650"/>
      <c r="BF9" s="650"/>
      <c r="BG9" s="650"/>
      <c r="BH9" s="650"/>
      <c r="BI9" s="650"/>
      <c r="BJ9" s="650"/>
      <c r="BK9" s="651"/>
      <c r="BL9" s="649" t="s">
        <v>66</v>
      </c>
      <c r="BM9" s="651"/>
      <c r="BN9" s="400">
        <f>(BN10*BL10)+(BN11*BL11)+(BN12*BL12)</f>
        <v>1250</v>
      </c>
      <c r="BO9" s="400">
        <f>(BO10*BL10)+(BO11*BL11)+(BO12*BL12)</f>
        <v>1250</v>
      </c>
      <c r="BP9" s="400">
        <f>(BP10*BL10)+(BP11*BL11)+(BP12*BL12)</f>
        <v>1000</v>
      </c>
      <c r="BQ9" s="400">
        <f>(BQ10*BL10)+(BQ11*BL11)+(BQ12*BL12)</f>
        <v>1100</v>
      </c>
      <c r="BR9" s="400">
        <f>(BR10*BL10)+(BR11*BL11)+(BR12*BL12)</f>
        <v>1100</v>
      </c>
      <c r="BS9" s="400">
        <f>(BS10*BL10)+(BS11*BL11)+(BS12*BL12)</f>
        <v>0</v>
      </c>
      <c r="BT9" s="399">
        <f>(BT10*BL10)+(BT11*BL11)+(BT12*BL12)</f>
        <v>0</v>
      </c>
      <c r="BU9" s="399">
        <f>(BU10*BL10)+(BU11*BL11)+(BU12*BL12)</f>
        <v>0</v>
      </c>
      <c r="BV9" s="399">
        <f>(BV10*BL10)+(BV11*BL11)+(BV12*BL12)</f>
        <v>0</v>
      </c>
      <c r="BW9" s="399">
        <f>(BW10*BL10)+(BW11*BL11)+(BW12*BL12)</f>
        <v>0</v>
      </c>
      <c r="BX9" s="399">
        <f>(BX10*BL10)+(BX11*BL11)+(BX12*BL12)</f>
        <v>0</v>
      </c>
      <c r="BY9" s="399">
        <f>(BY10*BL10)+(BY11*BL11)+(BY12*BL12)</f>
        <v>0</v>
      </c>
      <c r="BZ9" s="399">
        <f>(BZ10*BL10)+(BZ11*BL11)+(BZ12*BL12)</f>
        <v>0</v>
      </c>
      <c r="CA9" s="399">
        <f>(CA10*BL10)+(CA11*BL11)+(CA12*BL12)</f>
        <v>0</v>
      </c>
      <c r="CB9" s="338"/>
      <c r="CC9" s="658" t="s">
        <v>7</v>
      </c>
      <c r="CD9" s="140"/>
      <c r="CE9" s="140"/>
      <c r="CF9" s="141"/>
      <c r="CG9" s="166"/>
      <c r="DC9" s="341"/>
      <c r="DD9" s="335"/>
      <c r="DE9" s="667" t="s">
        <v>6</v>
      </c>
      <c r="DF9" s="667"/>
      <c r="DG9" s="667"/>
      <c r="DH9" s="667"/>
      <c r="DI9" s="667"/>
      <c r="DJ9" s="667"/>
      <c r="DK9" s="667"/>
      <c r="DL9" s="667"/>
      <c r="DM9" s="667" t="s">
        <v>66</v>
      </c>
      <c r="DN9" s="667"/>
      <c r="DO9" s="398">
        <f>(DO10*DM10)+(DO11*DM11)+(DO12*DM12)+(DO16*DM16)+(DO17*DM17)+(DO18*DM18)+(DO19*DM19)+(DO20*DM20)+(DO21*DM21)</f>
        <v>442</v>
      </c>
      <c r="DP9" s="398">
        <f>(DP10*DM10)+(DP11*DM11)+(DP12*DM12)+(DP16*DM16)+(DP17*DM17)+(DP18*DM18)+(DP19*DM19)+(DP20*DM20)+(DP21*DM21)</f>
        <v>488</v>
      </c>
      <c r="DQ9" s="398">
        <f>(DQ10*DM10)+(DQ11*DM11)+(DQ12*DM12)+(DQ16*DM16)+(DQ17*DM17)+(DQ18*DM18)+(DQ19*DM19)+(DQ20*DM20)+(DQ21*DM21)</f>
        <v>448</v>
      </c>
      <c r="DR9" s="398">
        <f>(DR10*DM10)+(DR11*DM11)+(DR12*DM12)+(DR16*DM16)+(DR17*DM17)+(DR18*DM18)+(DR19*DM19)+(DR20*DM20)+(DR21*DM21)</f>
        <v>512</v>
      </c>
      <c r="DS9" s="398">
        <f>(DS10*DM10)+(DS11*DM11)+(DS12*DM12)+(DS16*DM16)+(DS17*DM17)+(DS18*DM18)+(DS19*DM19)+(DS20*DM20)+(DS21*DM21)</f>
        <v>402</v>
      </c>
      <c r="DT9" s="398">
        <f>(DT10*DM10)+(DT11*DM11)+(DT12*DM12)+(DT16*DM16)+(DT17*DM17)+(DT18*DM18)+(DT19*DM19)+(DT20*DM20)+(DT21*DM21)</f>
        <v>164</v>
      </c>
      <c r="DU9" s="398">
        <f>(DU10*DM10)+(DU11*DM11)+(DU12*DM12)+(DU16*DM16)+(DU17*DM17)+(DU18*DM18)+(DU19*DM19)+(DU20*DM20)+(DU21*DM21)</f>
        <v>0</v>
      </c>
      <c r="DV9" s="398">
        <f>(DV10*DM10)+(DV11*DM11)+(DV12*DM12)+(DV16*DM16)+(DV17*DM17)+(DV18*DM18)+(DV19*DM19)+(DV20*DM20)+(DV21*DM21)</f>
        <v>0</v>
      </c>
      <c r="DW9" s="397">
        <f>(DW10*DM10)+(DW11*DM11)+(DW12*DM12)+(DW16*DM16)+(DW17*DM17)+(DW18*DM18)+(DW19*DM19)+(DW20*DM20)+(DW21*DM21)</f>
        <v>0</v>
      </c>
      <c r="DX9" s="397">
        <f>(DX10*DM10)+(DX11*DM11)+(DX12*DM12)+(DX16*DM16)+(DX17*DM17)+(DX18*DM18)+(DX19*DM19)+(DX20*DM20)+(DX21*DM21)</f>
        <v>0</v>
      </c>
      <c r="DY9" s="397">
        <f>(DY10*DM10)+(DY11*DM11)+(DY12*DM12)+(DY16*DM16)+(DY17*DM17)+(DY18*DM18)+(DY19*DM19)+(DY20*DM20)+(DY21*DM21)</f>
        <v>0</v>
      </c>
      <c r="DZ9" s="397">
        <f>(DZ10*DM10)+(DZ11*DM11)+(DZ12*DM12)+(DZ16*DM16)+(DZ17*DM17)+(DZ18*DM18)+(DZ19*DM19)+(DZ20*DM20)+(DZ21*DM21)</f>
        <v>0</v>
      </c>
      <c r="EA9" s="397">
        <f>(EA10*DM10)+(EA11*DM11)+(EA12*DM12)+(EA16*DM16)+(EA17*DM17)+(EA18*DM18)+(EA19*DM19)+(EA20*DM20)+(EA21*DM21)</f>
        <v>0</v>
      </c>
      <c r="EB9" s="397">
        <f>(EB10*DM10)+(EB11*DM11)+(EB12*DM12)+(EB16*DM16)+(EB17*DM17)+(EB18*DM18)+(EB19*DM19)+(EB20*DM20)+(EB21*DM21)</f>
        <v>0</v>
      </c>
      <c r="EC9" s="335"/>
      <c r="ED9" s="335"/>
    </row>
    <row r="10" spans="1:134" ht="15" customHeight="1" x14ac:dyDescent="0.25">
      <c r="A10" s="341"/>
      <c r="B10" s="649" t="s">
        <v>8</v>
      </c>
      <c r="C10" s="650"/>
      <c r="D10" s="650"/>
      <c r="E10" s="650"/>
      <c r="F10" s="650"/>
      <c r="G10" s="650"/>
      <c r="H10" s="650"/>
      <c r="I10" s="651"/>
      <c r="J10" s="649">
        <v>250</v>
      </c>
      <c r="K10" s="651"/>
      <c r="L10" s="389">
        <v>1</v>
      </c>
      <c r="M10" s="389">
        <v>1</v>
      </c>
      <c r="N10" s="389">
        <v>2</v>
      </c>
      <c r="O10" s="389"/>
      <c r="P10" s="389"/>
      <c r="Q10" s="389"/>
      <c r="R10" s="388"/>
      <c r="S10" s="388"/>
      <c r="T10" s="388"/>
      <c r="U10" s="388"/>
      <c r="V10" s="388"/>
      <c r="W10" s="388"/>
      <c r="X10" s="388"/>
      <c r="Y10" s="388"/>
      <c r="Z10" s="337"/>
      <c r="AA10" s="659"/>
      <c r="AB10" s="140"/>
      <c r="AC10" s="649" t="s">
        <v>8</v>
      </c>
      <c r="AD10" s="650"/>
      <c r="AE10" s="650"/>
      <c r="AF10" s="650"/>
      <c r="AG10" s="650"/>
      <c r="AH10" s="650"/>
      <c r="AI10" s="650"/>
      <c r="AJ10" s="651"/>
      <c r="AK10" s="649">
        <v>250</v>
      </c>
      <c r="AL10" s="651"/>
      <c r="AM10" s="389">
        <v>1</v>
      </c>
      <c r="AN10" s="389">
        <v>1</v>
      </c>
      <c r="AO10" s="389">
        <v>2</v>
      </c>
      <c r="AP10" s="389"/>
      <c r="AQ10" s="389"/>
      <c r="AR10" s="389"/>
      <c r="AS10" s="388"/>
      <c r="AT10" s="388"/>
      <c r="AU10" s="388"/>
      <c r="AV10" s="388"/>
      <c r="AW10" s="388"/>
      <c r="AX10" s="388"/>
      <c r="AY10" s="388"/>
      <c r="AZ10" s="388"/>
      <c r="BA10" s="337"/>
      <c r="BB10" s="659"/>
      <c r="BC10" s="140"/>
      <c r="BD10" s="649" t="s">
        <v>8</v>
      </c>
      <c r="BE10" s="650"/>
      <c r="BF10" s="650"/>
      <c r="BG10" s="650"/>
      <c r="BH10" s="650"/>
      <c r="BI10" s="650"/>
      <c r="BJ10" s="650"/>
      <c r="BK10" s="651"/>
      <c r="BL10" s="649">
        <v>250</v>
      </c>
      <c r="BM10" s="651"/>
      <c r="BN10" s="389">
        <v>1</v>
      </c>
      <c r="BO10" s="389">
        <v>1</v>
      </c>
      <c r="BP10" s="389">
        <v>2</v>
      </c>
      <c r="BQ10" s="389"/>
      <c r="BR10" s="389"/>
      <c r="BS10" s="389"/>
      <c r="BT10" s="388"/>
      <c r="BU10" s="388"/>
      <c r="BV10" s="388"/>
      <c r="BW10" s="388"/>
      <c r="BX10" s="388"/>
      <c r="BY10" s="388"/>
      <c r="BZ10" s="388"/>
      <c r="CA10" s="388"/>
      <c r="CB10" s="337"/>
      <c r="CC10" s="659"/>
      <c r="CD10" s="140"/>
      <c r="CE10" s="140"/>
      <c r="CF10" s="141"/>
      <c r="CG10" s="166"/>
      <c r="DC10" s="341"/>
      <c r="DD10" s="335"/>
      <c r="DE10" s="667" t="s">
        <v>16</v>
      </c>
      <c r="DF10" s="667"/>
      <c r="DG10" s="667"/>
      <c r="DH10" s="667"/>
      <c r="DI10" s="667"/>
      <c r="DJ10" s="667"/>
      <c r="DK10" s="667"/>
      <c r="DL10" s="667"/>
      <c r="DM10" s="668">
        <v>24</v>
      </c>
      <c r="DN10" s="670"/>
      <c r="DO10" s="384"/>
      <c r="DP10" s="384"/>
      <c r="DQ10" s="384">
        <v>3</v>
      </c>
      <c r="DR10" s="384">
        <v>3</v>
      </c>
      <c r="DS10" s="384"/>
      <c r="DT10" s="384"/>
      <c r="DU10" s="384"/>
      <c r="DV10" s="384"/>
      <c r="DW10" s="383"/>
      <c r="DX10" s="383"/>
      <c r="DY10" s="383"/>
      <c r="DZ10" s="383"/>
      <c r="EA10" s="383"/>
      <c r="EB10" s="383"/>
      <c r="EC10" s="335"/>
      <c r="ED10" s="396" t="s">
        <v>17</v>
      </c>
    </row>
    <row r="11" spans="1:134" ht="15" customHeight="1" x14ac:dyDescent="0.25">
      <c r="A11" s="341"/>
      <c r="B11" s="649" t="s">
        <v>36</v>
      </c>
      <c r="C11" s="650"/>
      <c r="D11" s="650"/>
      <c r="E11" s="650"/>
      <c r="F11" s="650"/>
      <c r="G11" s="650"/>
      <c r="H11" s="650"/>
      <c r="I11" s="651"/>
      <c r="J11" s="649">
        <v>1100</v>
      </c>
      <c r="K11" s="651"/>
      <c r="L11" s="389"/>
      <c r="M11" s="389"/>
      <c r="N11" s="389"/>
      <c r="O11" s="389">
        <v>1</v>
      </c>
      <c r="P11" s="389">
        <v>1</v>
      </c>
      <c r="Q11" s="389"/>
      <c r="R11" s="388"/>
      <c r="S11" s="388"/>
      <c r="T11" s="388"/>
      <c r="U11" s="388"/>
      <c r="V11" s="388"/>
      <c r="W11" s="388"/>
      <c r="X11" s="388"/>
      <c r="Y11" s="388"/>
      <c r="Z11" s="337"/>
      <c r="AA11" s="659"/>
      <c r="AB11" s="140"/>
      <c r="AC11" s="649" t="s">
        <v>36</v>
      </c>
      <c r="AD11" s="650"/>
      <c r="AE11" s="650"/>
      <c r="AF11" s="650"/>
      <c r="AG11" s="650"/>
      <c r="AH11" s="650"/>
      <c r="AI11" s="650"/>
      <c r="AJ11" s="651"/>
      <c r="AK11" s="649">
        <v>1100</v>
      </c>
      <c r="AL11" s="651"/>
      <c r="AM11" s="389"/>
      <c r="AN11" s="389"/>
      <c r="AO11" s="389"/>
      <c r="AP11" s="389">
        <v>1</v>
      </c>
      <c r="AQ11" s="389">
        <v>1</v>
      </c>
      <c r="AR11" s="389"/>
      <c r="AS11" s="388"/>
      <c r="AT11" s="388"/>
      <c r="AU11" s="388"/>
      <c r="AV11" s="388"/>
      <c r="AW11" s="388"/>
      <c r="AX11" s="388"/>
      <c r="AY11" s="388"/>
      <c r="AZ11" s="388"/>
      <c r="BA11" s="337"/>
      <c r="BB11" s="659"/>
      <c r="BC11" s="140"/>
      <c r="BD11" s="649" t="s">
        <v>36</v>
      </c>
      <c r="BE11" s="650"/>
      <c r="BF11" s="650"/>
      <c r="BG11" s="650"/>
      <c r="BH11" s="650"/>
      <c r="BI11" s="650"/>
      <c r="BJ11" s="650"/>
      <c r="BK11" s="651"/>
      <c r="BL11" s="649">
        <v>1100</v>
      </c>
      <c r="BM11" s="651"/>
      <c r="BN11" s="389"/>
      <c r="BO11" s="389"/>
      <c r="BP11" s="389"/>
      <c r="BQ11" s="389">
        <v>1</v>
      </c>
      <c r="BR11" s="389">
        <v>1</v>
      </c>
      <c r="BS11" s="389"/>
      <c r="BT11" s="388"/>
      <c r="BU11" s="388"/>
      <c r="BV11" s="388"/>
      <c r="BW11" s="388"/>
      <c r="BX11" s="388"/>
      <c r="BY11" s="388"/>
      <c r="BZ11" s="388"/>
      <c r="CA11" s="388"/>
      <c r="CB11" s="337"/>
      <c r="CC11" s="659"/>
      <c r="CD11" s="140"/>
      <c r="CE11" s="140"/>
      <c r="CF11" s="141"/>
      <c r="CG11" s="166"/>
      <c r="DC11" s="341"/>
      <c r="DD11" s="335"/>
      <c r="DE11" s="667" t="s">
        <v>18</v>
      </c>
      <c r="DF11" s="667"/>
      <c r="DG11" s="667"/>
      <c r="DH11" s="667"/>
      <c r="DI11" s="667"/>
      <c r="DJ11" s="667"/>
      <c r="DK11" s="667"/>
      <c r="DL11" s="667"/>
      <c r="DM11" s="668">
        <v>48</v>
      </c>
      <c r="DN11" s="670"/>
      <c r="DO11" s="384">
        <v>4</v>
      </c>
      <c r="DP11" s="384">
        <v>6</v>
      </c>
      <c r="DQ11" s="384"/>
      <c r="DR11" s="384"/>
      <c r="DS11" s="384"/>
      <c r="DT11" s="384"/>
      <c r="DU11" s="384"/>
      <c r="DV11" s="384"/>
      <c r="DW11" s="383"/>
      <c r="DX11" s="383"/>
      <c r="DY11" s="383"/>
      <c r="DZ11" s="383"/>
      <c r="EA11" s="383"/>
      <c r="EB11" s="383"/>
      <c r="EC11" s="335"/>
      <c r="ED11" s="387"/>
    </row>
    <row r="12" spans="1:134" ht="15" customHeight="1" x14ac:dyDescent="0.25">
      <c r="A12" s="395"/>
      <c r="B12" s="649" t="s">
        <v>83</v>
      </c>
      <c r="C12" s="650"/>
      <c r="D12" s="650"/>
      <c r="E12" s="650"/>
      <c r="F12" s="650"/>
      <c r="G12" s="650"/>
      <c r="H12" s="650"/>
      <c r="I12" s="651"/>
      <c r="J12" s="649">
        <v>500</v>
      </c>
      <c r="K12" s="651"/>
      <c r="L12" s="389">
        <v>2</v>
      </c>
      <c r="M12" s="389">
        <v>2</v>
      </c>
      <c r="N12" s="389">
        <v>1</v>
      </c>
      <c r="O12" s="389"/>
      <c r="P12" s="389"/>
      <c r="Q12" s="389"/>
      <c r="R12" s="388"/>
      <c r="S12" s="388"/>
      <c r="T12" s="388"/>
      <c r="U12" s="388"/>
      <c r="V12" s="388"/>
      <c r="W12" s="388"/>
      <c r="X12" s="388"/>
      <c r="Y12" s="388"/>
      <c r="Z12" s="337"/>
      <c r="AA12" s="659"/>
      <c r="AB12" s="140"/>
      <c r="AC12" s="649" t="s">
        <v>83</v>
      </c>
      <c r="AD12" s="650"/>
      <c r="AE12" s="650"/>
      <c r="AF12" s="650"/>
      <c r="AG12" s="650"/>
      <c r="AH12" s="650"/>
      <c r="AI12" s="650"/>
      <c r="AJ12" s="651"/>
      <c r="AK12" s="649">
        <v>500</v>
      </c>
      <c r="AL12" s="651"/>
      <c r="AM12" s="389">
        <v>2</v>
      </c>
      <c r="AN12" s="389">
        <v>2</v>
      </c>
      <c r="AO12" s="389">
        <v>1</v>
      </c>
      <c r="AP12" s="389"/>
      <c r="AQ12" s="389"/>
      <c r="AR12" s="389"/>
      <c r="AS12" s="388"/>
      <c r="AT12" s="388"/>
      <c r="AU12" s="388"/>
      <c r="AV12" s="388"/>
      <c r="AW12" s="388"/>
      <c r="AX12" s="388"/>
      <c r="AY12" s="388"/>
      <c r="AZ12" s="388"/>
      <c r="BA12" s="337"/>
      <c r="BB12" s="659"/>
      <c r="BC12" s="140"/>
      <c r="BD12" s="649" t="s">
        <v>83</v>
      </c>
      <c r="BE12" s="650"/>
      <c r="BF12" s="650"/>
      <c r="BG12" s="650"/>
      <c r="BH12" s="650"/>
      <c r="BI12" s="650"/>
      <c r="BJ12" s="650"/>
      <c r="BK12" s="651"/>
      <c r="BL12" s="649">
        <v>500</v>
      </c>
      <c r="BM12" s="651"/>
      <c r="BN12" s="389">
        <v>2</v>
      </c>
      <c r="BO12" s="389">
        <v>2</v>
      </c>
      <c r="BP12" s="389">
        <v>1</v>
      </c>
      <c r="BQ12" s="389"/>
      <c r="BR12" s="389"/>
      <c r="BS12" s="389"/>
      <c r="BT12" s="388"/>
      <c r="BU12" s="388"/>
      <c r="BV12" s="388"/>
      <c r="BW12" s="388"/>
      <c r="BX12" s="388"/>
      <c r="BY12" s="388"/>
      <c r="BZ12" s="388"/>
      <c r="CA12" s="388"/>
      <c r="CB12" s="337"/>
      <c r="CC12" s="659"/>
      <c r="CD12" s="140"/>
      <c r="CE12" s="140"/>
      <c r="CF12" s="141"/>
      <c r="CG12" s="166"/>
      <c r="DC12" s="341"/>
      <c r="DD12" s="335"/>
      <c r="DE12" s="667" t="s">
        <v>19</v>
      </c>
      <c r="DF12" s="667"/>
      <c r="DG12" s="667"/>
      <c r="DH12" s="667"/>
      <c r="DI12" s="667"/>
      <c r="DJ12" s="667"/>
      <c r="DK12" s="667"/>
      <c r="DL12" s="667"/>
      <c r="DM12" s="668">
        <v>42</v>
      </c>
      <c r="DN12" s="670"/>
      <c r="DO12" s="384">
        <v>5</v>
      </c>
      <c r="DP12" s="384"/>
      <c r="DQ12" s="384"/>
      <c r="DR12" s="384"/>
      <c r="DS12" s="384">
        <v>5</v>
      </c>
      <c r="DT12" s="384"/>
      <c r="DU12" s="384"/>
      <c r="DV12" s="384"/>
      <c r="DW12" s="383"/>
      <c r="DX12" s="383"/>
      <c r="DY12" s="383"/>
      <c r="DZ12" s="383"/>
      <c r="EA12" s="383"/>
      <c r="EB12" s="383"/>
      <c r="EC12" s="335"/>
      <c r="ED12" s="387"/>
    </row>
    <row r="13" spans="1:134" ht="15" customHeight="1" x14ac:dyDescent="0.25">
      <c r="A13" s="395"/>
      <c r="B13" s="393"/>
      <c r="C13" s="394"/>
      <c r="D13" s="394"/>
      <c r="E13" s="394"/>
      <c r="F13" s="394"/>
      <c r="G13" s="394"/>
      <c r="H13" s="394"/>
      <c r="I13" s="392"/>
      <c r="J13" s="393"/>
      <c r="K13" s="392"/>
      <c r="L13" s="389"/>
      <c r="M13" s="389"/>
      <c r="N13" s="389"/>
      <c r="O13" s="389"/>
      <c r="P13" s="389"/>
      <c r="Q13" s="389"/>
      <c r="R13" s="388"/>
      <c r="S13" s="388"/>
      <c r="T13" s="388"/>
      <c r="U13" s="388"/>
      <c r="V13" s="388"/>
      <c r="W13" s="388"/>
      <c r="X13" s="388"/>
      <c r="Y13" s="388"/>
      <c r="Z13" s="337"/>
      <c r="AA13" s="659"/>
      <c r="AB13" s="140"/>
      <c r="AC13" s="393"/>
      <c r="AD13" s="394"/>
      <c r="AE13" s="394"/>
      <c r="AF13" s="394"/>
      <c r="AG13" s="394"/>
      <c r="AH13" s="394"/>
      <c r="AI13" s="394"/>
      <c r="AJ13" s="392"/>
      <c r="AK13" s="393"/>
      <c r="AL13" s="392"/>
      <c r="AM13" s="389"/>
      <c r="AN13" s="389"/>
      <c r="AO13" s="389"/>
      <c r="AP13" s="389"/>
      <c r="AQ13" s="389"/>
      <c r="AR13" s="389"/>
      <c r="AS13" s="388"/>
      <c r="AT13" s="388"/>
      <c r="AU13" s="388"/>
      <c r="AV13" s="388"/>
      <c r="AW13" s="388"/>
      <c r="AX13" s="388"/>
      <c r="AY13" s="388"/>
      <c r="AZ13" s="388"/>
      <c r="BA13" s="337"/>
      <c r="BB13" s="659"/>
      <c r="BC13" s="140"/>
      <c r="BD13" s="393"/>
      <c r="BE13" s="394"/>
      <c r="BF13" s="394"/>
      <c r="BG13" s="394"/>
      <c r="BH13" s="394"/>
      <c r="BI13" s="394"/>
      <c r="BJ13" s="394"/>
      <c r="BK13" s="392"/>
      <c r="BL13" s="393"/>
      <c r="BM13" s="392"/>
      <c r="BN13" s="389"/>
      <c r="BO13" s="389"/>
      <c r="BP13" s="389"/>
      <c r="BQ13" s="389"/>
      <c r="BR13" s="389"/>
      <c r="BS13" s="389"/>
      <c r="BT13" s="388"/>
      <c r="BU13" s="388"/>
      <c r="BV13" s="388"/>
      <c r="BW13" s="388"/>
      <c r="BX13" s="388"/>
      <c r="BY13" s="388"/>
      <c r="BZ13" s="388"/>
      <c r="CA13" s="388"/>
      <c r="CB13" s="337"/>
      <c r="CC13" s="659"/>
      <c r="CD13" s="140"/>
      <c r="CE13" s="140"/>
      <c r="CF13" s="141"/>
      <c r="CG13" s="166"/>
      <c r="DC13" s="341"/>
      <c r="DD13" s="335"/>
      <c r="DE13" s="384"/>
      <c r="DF13" s="384"/>
      <c r="DG13" s="384"/>
      <c r="DH13" s="384"/>
      <c r="DI13" s="384"/>
      <c r="DJ13" s="384"/>
      <c r="DK13" s="384"/>
      <c r="DL13" s="384"/>
      <c r="DM13" s="391"/>
      <c r="DN13" s="390"/>
      <c r="DO13" s="384"/>
      <c r="DP13" s="384"/>
      <c r="DQ13" s="384"/>
      <c r="DR13" s="384"/>
      <c r="DS13" s="384"/>
      <c r="DT13" s="384"/>
      <c r="DU13" s="384"/>
      <c r="DV13" s="384"/>
      <c r="DW13" s="383"/>
      <c r="DX13" s="383"/>
      <c r="DY13" s="383"/>
      <c r="DZ13" s="383"/>
      <c r="EA13" s="383"/>
      <c r="EB13" s="383"/>
      <c r="EC13" s="335"/>
      <c r="ED13" s="387"/>
    </row>
    <row r="14" spans="1:134" ht="15" customHeight="1" x14ac:dyDescent="0.25">
      <c r="A14" s="395"/>
      <c r="B14" s="393"/>
      <c r="C14" s="394"/>
      <c r="D14" s="394"/>
      <c r="E14" s="394"/>
      <c r="F14" s="394"/>
      <c r="G14" s="394"/>
      <c r="H14" s="394"/>
      <c r="I14" s="392"/>
      <c r="J14" s="393"/>
      <c r="K14" s="392"/>
      <c r="L14" s="389"/>
      <c r="M14" s="389"/>
      <c r="N14" s="389"/>
      <c r="O14" s="389"/>
      <c r="P14" s="389"/>
      <c r="Q14" s="389"/>
      <c r="R14" s="388"/>
      <c r="S14" s="388"/>
      <c r="T14" s="388"/>
      <c r="U14" s="388"/>
      <c r="V14" s="388"/>
      <c r="W14" s="388"/>
      <c r="X14" s="388"/>
      <c r="Y14" s="388"/>
      <c r="Z14" s="337"/>
      <c r="AA14" s="659"/>
      <c r="AB14" s="140"/>
      <c r="AC14" s="393"/>
      <c r="AD14" s="394"/>
      <c r="AE14" s="394"/>
      <c r="AF14" s="394"/>
      <c r="AG14" s="394"/>
      <c r="AH14" s="394"/>
      <c r="AI14" s="394"/>
      <c r="AJ14" s="392"/>
      <c r="AK14" s="393"/>
      <c r="AL14" s="392"/>
      <c r="AM14" s="389"/>
      <c r="AN14" s="389"/>
      <c r="AO14" s="389"/>
      <c r="AP14" s="389"/>
      <c r="AQ14" s="389"/>
      <c r="AR14" s="389"/>
      <c r="AS14" s="388"/>
      <c r="AT14" s="388"/>
      <c r="AU14" s="388"/>
      <c r="AV14" s="388"/>
      <c r="AW14" s="388"/>
      <c r="AX14" s="388"/>
      <c r="AY14" s="388"/>
      <c r="AZ14" s="388"/>
      <c r="BA14" s="337"/>
      <c r="BB14" s="659"/>
      <c r="BC14" s="140"/>
      <c r="BD14" s="393"/>
      <c r="BE14" s="394"/>
      <c r="BF14" s="394"/>
      <c r="BG14" s="394"/>
      <c r="BH14" s="394"/>
      <c r="BI14" s="394"/>
      <c r="BJ14" s="394"/>
      <c r="BK14" s="392"/>
      <c r="BL14" s="393"/>
      <c r="BM14" s="392"/>
      <c r="BN14" s="389"/>
      <c r="BO14" s="389"/>
      <c r="BP14" s="389"/>
      <c r="BQ14" s="389"/>
      <c r="BR14" s="389"/>
      <c r="BS14" s="389"/>
      <c r="BT14" s="388"/>
      <c r="BU14" s="388"/>
      <c r="BV14" s="388"/>
      <c r="BW14" s="388"/>
      <c r="BX14" s="388"/>
      <c r="BY14" s="388"/>
      <c r="BZ14" s="388"/>
      <c r="CA14" s="388"/>
      <c r="CB14" s="337"/>
      <c r="CC14" s="659"/>
      <c r="CD14" s="140"/>
      <c r="CE14" s="140"/>
      <c r="CF14" s="141"/>
      <c r="CG14" s="166"/>
      <c r="DC14" s="341"/>
      <c r="DD14" s="335"/>
      <c r="DE14" s="384"/>
      <c r="DF14" s="384"/>
      <c r="DG14" s="384"/>
      <c r="DH14" s="384"/>
      <c r="DI14" s="384"/>
      <c r="DJ14" s="384"/>
      <c r="DK14" s="384"/>
      <c r="DL14" s="384"/>
      <c r="DM14" s="391"/>
      <c r="DN14" s="390"/>
      <c r="DO14" s="384"/>
      <c r="DP14" s="384"/>
      <c r="DQ14" s="384"/>
      <c r="DR14" s="384"/>
      <c r="DS14" s="384"/>
      <c r="DT14" s="384"/>
      <c r="DU14" s="384"/>
      <c r="DV14" s="384"/>
      <c r="DW14" s="383"/>
      <c r="DX14" s="383"/>
      <c r="DY14" s="383"/>
      <c r="DZ14" s="383"/>
      <c r="EA14" s="383"/>
      <c r="EB14" s="383"/>
      <c r="EC14" s="335"/>
      <c r="ED14" s="387"/>
    </row>
    <row r="15" spans="1:134" ht="15" customHeight="1" x14ac:dyDescent="0.25">
      <c r="A15" s="395"/>
      <c r="B15" s="393"/>
      <c r="C15" s="394"/>
      <c r="D15" s="394"/>
      <c r="E15" s="394"/>
      <c r="F15" s="394"/>
      <c r="G15" s="394"/>
      <c r="H15" s="394"/>
      <c r="I15" s="392"/>
      <c r="J15" s="393"/>
      <c r="K15" s="392"/>
      <c r="L15" s="389"/>
      <c r="M15" s="389"/>
      <c r="N15" s="389"/>
      <c r="O15" s="389"/>
      <c r="P15" s="389"/>
      <c r="Q15" s="389"/>
      <c r="R15" s="388"/>
      <c r="S15" s="388"/>
      <c r="T15" s="388"/>
      <c r="U15" s="388"/>
      <c r="V15" s="388"/>
      <c r="W15" s="388"/>
      <c r="X15" s="388"/>
      <c r="Y15" s="388"/>
      <c r="Z15" s="337"/>
      <c r="AA15" s="659"/>
      <c r="AB15" s="140"/>
      <c r="AC15" s="393"/>
      <c r="AD15" s="394"/>
      <c r="AE15" s="394"/>
      <c r="AF15" s="394"/>
      <c r="AG15" s="394"/>
      <c r="AH15" s="394"/>
      <c r="AI15" s="394"/>
      <c r="AJ15" s="392"/>
      <c r="AK15" s="393"/>
      <c r="AL15" s="392"/>
      <c r="AM15" s="389"/>
      <c r="AN15" s="389"/>
      <c r="AO15" s="389"/>
      <c r="AP15" s="389"/>
      <c r="AQ15" s="389"/>
      <c r="AR15" s="389"/>
      <c r="AS15" s="388"/>
      <c r="AT15" s="388"/>
      <c r="AU15" s="388"/>
      <c r="AV15" s="388"/>
      <c r="AW15" s="388"/>
      <c r="AX15" s="388"/>
      <c r="AY15" s="388"/>
      <c r="AZ15" s="388"/>
      <c r="BA15" s="337"/>
      <c r="BB15" s="659"/>
      <c r="BC15" s="140"/>
      <c r="BD15" s="393"/>
      <c r="BE15" s="394"/>
      <c r="BF15" s="394"/>
      <c r="BG15" s="394"/>
      <c r="BH15" s="394"/>
      <c r="BI15" s="394"/>
      <c r="BJ15" s="394"/>
      <c r="BK15" s="392"/>
      <c r="BL15" s="393"/>
      <c r="BM15" s="392"/>
      <c r="BN15" s="389"/>
      <c r="BO15" s="389"/>
      <c r="BP15" s="389"/>
      <c r="BQ15" s="389"/>
      <c r="BR15" s="389"/>
      <c r="BS15" s="389"/>
      <c r="BT15" s="388"/>
      <c r="BU15" s="388"/>
      <c r="BV15" s="388"/>
      <c r="BW15" s="388"/>
      <c r="BX15" s="388"/>
      <c r="BY15" s="388"/>
      <c r="BZ15" s="388"/>
      <c r="CA15" s="388"/>
      <c r="CB15" s="337"/>
      <c r="CC15" s="659"/>
      <c r="CD15" s="140"/>
      <c r="CE15" s="140"/>
      <c r="CF15" s="141"/>
      <c r="CG15" s="166"/>
      <c r="DC15" s="341"/>
      <c r="DD15" s="335"/>
      <c r="DE15" s="384"/>
      <c r="DF15" s="384"/>
      <c r="DG15" s="384"/>
      <c r="DH15" s="384"/>
      <c r="DI15" s="384"/>
      <c r="DJ15" s="384"/>
      <c r="DK15" s="384"/>
      <c r="DL15" s="384"/>
      <c r="DM15" s="391"/>
      <c r="DN15" s="390"/>
      <c r="DO15" s="384"/>
      <c r="DP15" s="384"/>
      <c r="DQ15" s="384"/>
      <c r="DR15" s="384"/>
      <c r="DS15" s="384"/>
      <c r="DT15" s="384"/>
      <c r="DU15" s="384"/>
      <c r="DV15" s="384"/>
      <c r="DW15" s="383"/>
      <c r="DX15" s="383"/>
      <c r="DY15" s="383"/>
      <c r="DZ15" s="383"/>
      <c r="EA15" s="383"/>
      <c r="EB15" s="383"/>
      <c r="EC15" s="335"/>
      <c r="ED15" s="387"/>
    </row>
    <row r="16" spans="1:134" ht="15" customHeight="1" x14ac:dyDescent="0.25">
      <c r="A16" s="341"/>
      <c r="B16" s="649"/>
      <c r="C16" s="650"/>
      <c r="D16" s="650"/>
      <c r="E16" s="650"/>
      <c r="F16" s="650"/>
      <c r="G16" s="650"/>
      <c r="H16" s="650"/>
      <c r="I16" s="651"/>
      <c r="J16" s="649"/>
      <c r="K16" s="651"/>
      <c r="L16" s="389"/>
      <c r="M16" s="389"/>
      <c r="N16" s="389"/>
      <c r="O16" s="389"/>
      <c r="P16" s="389"/>
      <c r="Q16" s="389"/>
      <c r="R16" s="388"/>
      <c r="S16" s="388"/>
      <c r="T16" s="388"/>
      <c r="U16" s="388"/>
      <c r="V16" s="388"/>
      <c r="W16" s="388"/>
      <c r="X16" s="388"/>
      <c r="Y16" s="388"/>
      <c r="Z16" s="337"/>
      <c r="AA16" s="659"/>
      <c r="AB16" s="140"/>
      <c r="AC16" s="649"/>
      <c r="AD16" s="650"/>
      <c r="AE16" s="650"/>
      <c r="AF16" s="650"/>
      <c r="AG16" s="650"/>
      <c r="AH16" s="650"/>
      <c r="AI16" s="650"/>
      <c r="AJ16" s="651"/>
      <c r="AK16" s="649"/>
      <c r="AL16" s="651"/>
      <c r="AM16" s="389"/>
      <c r="AN16" s="389"/>
      <c r="AO16" s="389"/>
      <c r="AP16" s="389"/>
      <c r="AQ16" s="389"/>
      <c r="AR16" s="389"/>
      <c r="AS16" s="388"/>
      <c r="AT16" s="388"/>
      <c r="AU16" s="388"/>
      <c r="AV16" s="388"/>
      <c r="AW16" s="388"/>
      <c r="AX16" s="388"/>
      <c r="AY16" s="388"/>
      <c r="AZ16" s="388"/>
      <c r="BA16" s="337"/>
      <c r="BB16" s="659"/>
      <c r="BC16" s="140"/>
      <c r="BD16" s="649"/>
      <c r="BE16" s="650"/>
      <c r="BF16" s="650"/>
      <c r="BG16" s="650"/>
      <c r="BH16" s="650"/>
      <c r="BI16" s="650"/>
      <c r="BJ16" s="650"/>
      <c r="BK16" s="651"/>
      <c r="BL16" s="649"/>
      <c r="BM16" s="651"/>
      <c r="BN16" s="389"/>
      <c r="BO16" s="389"/>
      <c r="BP16" s="389"/>
      <c r="BQ16" s="389"/>
      <c r="BR16" s="389"/>
      <c r="BS16" s="389"/>
      <c r="BT16" s="388"/>
      <c r="BU16" s="388"/>
      <c r="BV16" s="388"/>
      <c r="BW16" s="388"/>
      <c r="BX16" s="388"/>
      <c r="BY16" s="388"/>
      <c r="BZ16" s="388"/>
      <c r="CA16" s="388"/>
      <c r="CB16" s="337"/>
      <c r="CC16" s="659"/>
      <c r="CD16" s="140"/>
      <c r="CE16" s="140"/>
      <c r="CF16" s="141"/>
      <c r="CG16" s="166"/>
      <c r="DC16" s="341"/>
      <c r="DD16" s="335"/>
      <c r="DE16" s="667" t="s">
        <v>20</v>
      </c>
      <c r="DF16" s="667"/>
      <c r="DG16" s="667"/>
      <c r="DH16" s="667"/>
      <c r="DI16" s="667"/>
      <c r="DJ16" s="667"/>
      <c r="DK16" s="667"/>
      <c r="DL16" s="667"/>
      <c r="DM16" s="668">
        <v>84</v>
      </c>
      <c r="DN16" s="670"/>
      <c r="DO16" s="384"/>
      <c r="DP16" s="384"/>
      <c r="DQ16" s="384">
        <v>4</v>
      </c>
      <c r="DR16" s="384"/>
      <c r="DS16" s="384"/>
      <c r="DT16" s="384"/>
      <c r="DU16" s="384"/>
      <c r="DV16" s="384"/>
      <c r="DW16" s="383"/>
      <c r="DX16" s="383"/>
      <c r="DY16" s="383"/>
      <c r="DZ16" s="383"/>
      <c r="EA16" s="383"/>
      <c r="EB16" s="383"/>
      <c r="EC16" s="335"/>
      <c r="ED16" s="387"/>
    </row>
    <row r="17" spans="1:134" ht="15" customHeight="1" x14ac:dyDescent="0.25">
      <c r="A17" s="341"/>
      <c r="B17" s="649" t="s">
        <v>10</v>
      </c>
      <c r="C17" s="650"/>
      <c r="D17" s="650"/>
      <c r="E17" s="650"/>
      <c r="F17" s="650"/>
      <c r="G17" s="650"/>
      <c r="H17" s="650"/>
      <c r="I17" s="650"/>
      <c r="J17" s="650"/>
      <c r="K17" s="651"/>
      <c r="L17" s="389">
        <v>1</v>
      </c>
      <c r="M17" s="389">
        <v>2</v>
      </c>
      <c r="N17" s="389">
        <v>3</v>
      </c>
      <c r="O17" s="389">
        <v>4</v>
      </c>
      <c r="P17" s="389">
        <v>5</v>
      </c>
      <c r="Q17" s="389">
        <v>6</v>
      </c>
      <c r="R17" s="388">
        <v>7</v>
      </c>
      <c r="S17" s="388">
        <v>8</v>
      </c>
      <c r="T17" s="388">
        <v>9</v>
      </c>
      <c r="U17" s="388">
        <v>10</v>
      </c>
      <c r="V17" s="388">
        <v>11</v>
      </c>
      <c r="W17" s="388">
        <v>12</v>
      </c>
      <c r="X17" s="388">
        <v>13</v>
      </c>
      <c r="Y17" s="388">
        <v>14</v>
      </c>
      <c r="Z17" s="337"/>
      <c r="AA17" s="660"/>
      <c r="AB17" s="140"/>
      <c r="AC17" s="649" t="s">
        <v>10</v>
      </c>
      <c r="AD17" s="650"/>
      <c r="AE17" s="650"/>
      <c r="AF17" s="650"/>
      <c r="AG17" s="650"/>
      <c r="AH17" s="650"/>
      <c r="AI17" s="650"/>
      <c r="AJ17" s="650"/>
      <c r="AK17" s="650"/>
      <c r="AL17" s="651"/>
      <c r="AM17" s="389">
        <v>1</v>
      </c>
      <c r="AN17" s="389">
        <v>2</v>
      </c>
      <c r="AO17" s="389">
        <v>3</v>
      </c>
      <c r="AP17" s="389">
        <v>4</v>
      </c>
      <c r="AQ17" s="389">
        <v>5</v>
      </c>
      <c r="AR17" s="389">
        <v>6</v>
      </c>
      <c r="AS17" s="388">
        <v>7</v>
      </c>
      <c r="AT17" s="388">
        <v>8</v>
      </c>
      <c r="AU17" s="388">
        <v>9</v>
      </c>
      <c r="AV17" s="388">
        <v>10</v>
      </c>
      <c r="AW17" s="388">
        <v>11</v>
      </c>
      <c r="AX17" s="388">
        <v>12</v>
      </c>
      <c r="AY17" s="388">
        <v>13</v>
      </c>
      <c r="AZ17" s="388">
        <v>14</v>
      </c>
      <c r="BA17" s="337"/>
      <c r="BB17" s="660"/>
      <c r="BC17" s="140"/>
      <c r="BD17" s="649" t="s">
        <v>10</v>
      </c>
      <c r="BE17" s="650"/>
      <c r="BF17" s="650"/>
      <c r="BG17" s="650"/>
      <c r="BH17" s="650"/>
      <c r="BI17" s="650"/>
      <c r="BJ17" s="650"/>
      <c r="BK17" s="650"/>
      <c r="BL17" s="650"/>
      <c r="BM17" s="651"/>
      <c r="BN17" s="389">
        <v>1</v>
      </c>
      <c r="BO17" s="389">
        <v>2</v>
      </c>
      <c r="BP17" s="389">
        <v>3</v>
      </c>
      <c r="BQ17" s="389">
        <v>4</v>
      </c>
      <c r="BR17" s="389">
        <v>5</v>
      </c>
      <c r="BS17" s="389">
        <v>6</v>
      </c>
      <c r="BT17" s="388">
        <v>7</v>
      </c>
      <c r="BU17" s="388">
        <v>8</v>
      </c>
      <c r="BV17" s="388">
        <v>9</v>
      </c>
      <c r="BW17" s="388">
        <v>10</v>
      </c>
      <c r="BX17" s="388">
        <v>11</v>
      </c>
      <c r="BY17" s="388">
        <v>12</v>
      </c>
      <c r="BZ17" s="388">
        <v>13</v>
      </c>
      <c r="CA17" s="388">
        <v>14</v>
      </c>
      <c r="CB17" s="337"/>
      <c r="CC17" s="660"/>
      <c r="CD17" s="140"/>
      <c r="CE17" s="140"/>
      <c r="CF17" s="141"/>
      <c r="CG17" s="166"/>
      <c r="DC17" s="341"/>
      <c r="DD17" s="335"/>
      <c r="DE17" s="667" t="s">
        <v>22</v>
      </c>
      <c r="DF17" s="667"/>
      <c r="DG17" s="667"/>
      <c r="DH17" s="667"/>
      <c r="DI17" s="667"/>
      <c r="DJ17" s="667"/>
      <c r="DK17" s="667"/>
      <c r="DL17" s="667"/>
      <c r="DM17" s="668">
        <v>24</v>
      </c>
      <c r="DN17" s="670"/>
      <c r="DO17" s="384"/>
      <c r="DP17" s="384"/>
      <c r="DQ17" s="384"/>
      <c r="DR17" s="384"/>
      <c r="DS17" s="384"/>
      <c r="DT17" s="384">
        <v>6</v>
      </c>
      <c r="DU17" s="384"/>
      <c r="DV17" s="384"/>
      <c r="DW17" s="383"/>
      <c r="DX17" s="383"/>
      <c r="DY17" s="383"/>
      <c r="DZ17" s="383"/>
      <c r="EA17" s="383"/>
      <c r="EB17" s="383"/>
      <c r="EC17" s="335"/>
      <c r="ED17" s="387"/>
    </row>
    <row r="18" spans="1:134" ht="15" customHeight="1" x14ac:dyDescent="0.25">
      <c r="A18" s="341"/>
      <c r="B18" s="337"/>
      <c r="C18" s="337"/>
      <c r="D18" s="337"/>
      <c r="E18" s="337"/>
      <c r="F18" s="337"/>
      <c r="G18" s="337"/>
      <c r="H18" s="337"/>
      <c r="I18" s="337" t="s">
        <v>11</v>
      </c>
      <c r="J18" s="337"/>
      <c r="K18" s="337"/>
      <c r="L18" s="338"/>
      <c r="M18" s="339" t="s">
        <v>103</v>
      </c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7"/>
      <c r="AA18" s="337"/>
      <c r="AB18" s="140"/>
      <c r="AC18" s="337"/>
      <c r="AD18" s="337"/>
      <c r="AE18" s="337"/>
      <c r="AF18" s="337"/>
      <c r="AG18" s="337"/>
      <c r="AH18" s="337"/>
      <c r="AI18" s="337"/>
      <c r="AJ18" s="337" t="s">
        <v>11</v>
      </c>
      <c r="AK18" s="337"/>
      <c r="AL18" s="337"/>
      <c r="AM18" s="338"/>
      <c r="AN18" s="339" t="s">
        <v>103</v>
      </c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7"/>
      <c r="BB18" s="337"/>
      <c r="BC18" s="140"/>
      <c r="BD18" s="337"/>
      <c r="BE18" s="337"/>
      <c r="BF18" s="337"/>
      <c r="BG18" s="337"/>
      <c r="BH18" s="337"/>
      <c r="BI18" s="337"/>
      <c r="BJ18" s="337"/>
      <c r="BK18" s="337" t="s">
        <v>11</v>
      </c>
      <c r="BL18" s="337"/>
      <c r="BM18" s="337"/>
      <c r="BN18" s="338"/>
      <c r="BO18" s="339" t="s">
        <v>103</v>
      </c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7"/>
      <c r="CC18" s="337"/>
      <c r="CD18" s="140"/>
      <c r="CE18" s="140"/>
      <c r="CF18" s="141"/>
      <c r="CG18" s="166"/>
      <c r="DC18" s="341"/>
      <c r="DD18" s="335"/>
      <c r="DE18" s="667" t="s">
        <v>23</v>
      </c>
      <c r="DF18" s="667"/>
      <c r="DG18" s="667"/>
      <c r="DH18" s="667"/>
      <c r="DI18" s="667"/>
      <c r="DJ18" s="667"/>
      <c r="DK18" s="667"/>
      <c r="DL18" s="667"/>
      <c r="DM18" s="668">
        <v>20</v>
      </c>
      <c r="DN18" s="670"/>
      <c r="DO18" s="384"/>
      <c r="DP18" s="384"/>
      <c r="DQ18" s="384"/>
      <c r="DR18" s="384"/>
      <c r="DS18" s="384"/>
      <c r="DT18" s="384">
        <v>1</v>
      </c>
      <c r="DU18" s="384"/>
      <c r="DV18" s="384"/>
      <c r="DW18" s="383"/>
      <c r="DX18" s="383"/>
      <c r="DY18" s="383"/>
      <c r="DZ18" s="383"/>
      <c r="EA18" s="383"/>
      <c r="EB18" s="383"/>
      <c r="EC18" s="335"/>
      <c r="ED18" s="387"/>
    </row>
    <row r="19" spans="1:134" ht="15" customHeight="1" x14ac:dyDescent="0.25">
      <c r="A19" s="341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7"/>
      <c r="AA19" s="337"/>
      <c r="AB19" s="140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7"/>
      <c r="BB19" s="337"/>
      <c r="BC19" s="140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7"/>
      <c r="CC19" s="337"/>
      <c r="CD19" s="140"/>
      <c r="CE19" s="140"/>
      <c r="CF19" s="141"/>
      <c r="CG19" s="166"/>
      <c r="DC19" s="341"/>
      <c r="DD19" s="335"/>
      <c r="DE19" s="667" t="s">
        <v>34</v>
      </c>
      <c r="DF19" s="667"/>
      <c r="DG19" s="667"/>
      <c r="DH19" s="667"/>
      <c r="DI19" s="667"/>
      <c r="DJ19" s="667"/>
      <c r="DK19" s="667"/>
      <c r="DL19" s="667"/>
      <c r="DM19" s="668">
        <v>40</v>
      </c>
      <c r="DN19" s="670"/>
      <c r="DO19" s="384">
        <v>1</v>
      </c>
      <c r="DP19" s="384">
        <v>1</v>
      </c>
      <c r="DQ19" s="384">
        <v>1</v>
      </c>
      <c r="DR19" s="384">
        <v>1</v>
      </c>
      <c r="DS19" s="384"/>
      <c r="DT19" s="384"/>
      <c r="DU19" s="384"/>
      <c r="DV19" s="384"/>
      <c r="DW19" s="383"/>
      <c r="DX19" s="383"/>
      <c r="DY19" s="383"/>
      <c r="DZ19" s="383"/>
      <c r="EA19" s="383"/>
      <c r="EB19" s="383"/>
      <c r="EC19" s="335"/>
      <c r="ED19" s="387"/>
    </row>
    <row r="20" spans="1:134" ht="15" customHeight="1" x14ac:dyDescent="0.25">
      <c r="A20" s="341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7"/>
      <c r="AA20" s="337"/>
      <c r="AB20" s="140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7"/>
      <c r="BB20" s="337"/>
      <c r="BC20" s="140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  <c r="CB20" s="337"/>
      <c r="CC20" s="337"/>
      <c r="CD20" s="140"/>
      <c r="CE20" s="140"/>
      <c r="CF20" s="141"/>
      <c r="CG20" s="166"/>
      <c r="DC20" s="341"/>
      <c r="DD20" s="335"/>
      <c r="DE20" s="667" t="s">
        <v>84</v>
      </c>
      <c r="DF20" s="667"/>
      <c r="DG20" s="667"/>
      <c r="DH20" s="667"/>
      <c r="DI20" s="667"/>
      <c r="DJ20" s="667"/>
      <c r="DK20" s="667"/>
      <c r="DL20" s="667"/>
      <c r="DM20" s="668">
        <v>80</v>
      </c>
      <c r="DN20" s="670"/>
      <c r="DO20" s="384"/>
      <c r="DP20" s="384">
        <v>2</v>
      </c>
      <c r="DQ20" s="384"/>
      <c r="DR20" s="384">
        <v>5</v>
      </c>
      <c r="DS20" s="384"/>
      <c r="DT20" s="384"/>
      <c r="DU20" s="384"/>
      <c r="DV20" s="384"/>
      <c r="DW20" s="383"/>
      <c r="DX20" s="383"/>
      <c r="DY20" s="383"/>
      <c r="DZ20" s="383"/>
      <c r="EA20" s="383"/>
      <c r="EB20" s="383"/>
      <c r="EC20" s="335"/>
      <c r="ED20" s="387"/>
    </row>
    <row r="21" spans="1:134" ht="15" customHeight="1" x14ac:dyDescent="0.25">
      <c r="A21" s="341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8"/>
      <c r="M21" s="338"/>
      <c r="N21" s="338"/>
      <c r="O21" s="338"/>
      <c r="P21" s="338"/>
      <c r="Q21" s="338"/>
      <c r="R21" s="338"/>
      <c r="S21" s="338"/>
      <c r="T21" s="339" t="s">
        <v>12</v>
      </c>
      <c r="U21" s="338"/>
      <c r="V21" s="338"/>
      <c r="W21" s="338"/>
      <c r="X21" s="338"/>
      <c r="Y21" s="338"/>
      <c r="Z21" s="337"/>
      <c r="AA21" s="337"/>
      <c r="AB21" s="140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  <c r="AN21" s="338"/>
      <c r="AO21" s="338"/>
      <c r="AP21" s="338"/>
      <c r="AQ21" s="338"/>
      <c r="AR21" s="338"/>
      <c r="AS21" s="338"/>
      <c r="AT21" s="338"/>
      <c r="AU21" s="339" t="s">
        <v>12</v>
      </c>
      <c r="AV21" s="338"/>
      <c r="AW21" s="338"/>
      <c r="AX21" s="338"/>
      <c r="AY21" s="338"/>
      <c r="AZ21" s="338"/>
      <c r="BA21" s="337"/>
      <c r="BB21" s="337"/>
      <c r="BC21" s="140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8"/>
      <c r="BO21" s="338"/>
      <c r="BP21" s="338"/>
      <c r="BQ21" s="338"/>
      <c r="BR21" s="338"/>
      <c r="BS21" s="338"/>
      <c r="BT21" s="338"/>
      <c r="BU21" s="338"/>
      <c r="BV21" s="339" t="s">
        <v>12</v>
      </c>
      <c r="BW21" s="338"/>
      <c r="BX21" s="338"/>
      <c r="BY21" s="338"/>
      <c r="BZ21" s="338"/>
      <c r="CA21" s="338"/>
      <c r="CB21" s="337"/>
      <c r="CC21" s="337"/>
      <c r="CD21" s="140"/>
      <c r="CE21" s="140"/>
      <c r="CF21" s="141"/>
      <c r="CG21" s="166"/>
      <c r="DC21" s="341"/>
      <c r="DD21" s="335"/>
      <c r="DE21" s="667" t="s">
        <v>35</v>
      </c>
      <c r="DF21" s="667"/>
      <c r="DG21" s="667"/>
      <c r="DH21" s="667"/>
      <c r="DI21" s="667"/>
      <c r="DJ21" s="667"/>
      <c r="DK21" s="667"/>
      <c r="DL21" s="667"/>
      <c r="DM21" s="668">
        <v>32</v>
      </c>
      <c r="DN21" s="670"/>
      <c r="DO21" s="384"/>
      <c r="DP21" s="384"/>
      <c r="DQ21" s="384"/>
      <c r="DR21" s="384"/>
      <c r="DS21" s="384">
        <v>6</v>
      </c>
      <c r="DT21" s="384"/>
      <c r="DU21" s="384"/>
      <c r="DV21" s="384"/>
      <c r="DW21" s="383"/>
      <c r="DX21" s="383"/>
      <c r="DY21" s="383"/>
      <c r="DZ21" s="383"/>
      <c r="EA21" s="383"/>
      <c r="EB21" s="383"/>
      <c r="EC21" s="335"/>
      <c r="ED21" s="387"/>
    </row>
    <row r="22" spans="1:134" ht="15" customHeight="1" x14ac:dyDescent="0.25">
      <c r="A22" s="341"/>
      <c r="B22" s="655" t="s">
        <v>104</v>
      </c>
      <c r="C22" s="656"/>
      <c r="D22" s="656"/>
      <c r="E22" s="656"/>
      <c r="F22" s="656"/>
      <c r="G22" s="656"/>
      <c r="H22" s="656"/>
      <c r="I22" s="656"/>
      <c r="J22" s="656"/>
      <c r="K22" s="657"/>
      <c r="L22" s="373"/>
      <c r="M22" s="385"/>
      <c r="N22" s="338"/>
      <c r="O22" s="386"/>
      <c r="P22" s="385"/>
      <c r="Q22" s="338"/>
      <c r="R22" s="338"/>
      <c r="S22" s="338"/>
      <c r="T22" s="339" t="s">
        <v>13</v>
      </c>
      <c r="U22" s="338"/>
      <c r="V22" s="338"/>
      <c r="W22" s="338"/>
      <c r="X22" s="338"/>
      <c r="Y22" s="338"/>
      <c r="Z22" s="337"/>
      <c r="AA22" s="337"/>
      <c r="AB22" s="140"/>
      <c r="AC22" s="655" t="s">
        <v>104</v>
      </c>
      <c r="AD22" s="656"/>
      <c r="AE22" s="656"/>
      <c r="AF22" s="656"/>
      <c r="AG22" s="656"/>
      <c r="AH22" s="656"/>
      <c r="AI22" s="656"/>
      <c r="AJ22" s="656"/>
      <c r="AK22" s="656"/>
      <c r="AL22" s="657"/>
      <c r="AM22" s="373"/>
      <c r="AN22" s="385"/>
      <c r="AO22" s="338"/>
      <c r="AP22" s="386"/>
      <c r="AQ22" s="385"/>
      <c r="AR22" s="338"/>
      <c r="AS22" s="338"/>
      <c r="AT22" s="338"/>
      <c r="AU22" s="339" t="s">
        <v>13</v>
      </c>
      <c r="AV22" s="338"/>
      <c r="AW22" s="338"/>
      <c r="AX22" s="338"/>
      <c r="AY22" s="338"/>
      <c r="AZ22" s="338"/>
      <c r="BA22" s="337"/>
      <c r="BB22" s="337"/>
      <c r="BC22" s="140"/>
      <c r="BD22" s="655" t="s">
        <v>104</v>
      </c>
      <c r="BE22" s="656"/>
      <c r="BF22" s="656"/>
      <c r="BG22" s="656"/>
      <c r="BH22" s="656"/>
      <c r="BI22" s="656"/>
      <c r="BJ22" s="656"/>
      <c r="BK22" s="656"/>
      <c r="BL22" s="656"/>
      <c r="BM22" s="657"/>
      <c r="BN22" s="373"/>
      <c r="BO22" s="385"/>
      <c r="BP22" s="338"/>
      <c r="BQ22" s="386"/>
      <c r="BR22" s="385"/>
      <c r="BS22" s="338"/>
      <c r="BT22" s="338"/>
      <c r="BU22" s="338"/>
      <c r="BV22" s="339" t="s">
        <v>13</v>
      </c>
      <c r="BW22" s="338"/>
      <c r="BX22" s="338"/>
      <c r="BY22" s="338"/>
      <c r="BZ22" s="338"/>
      <c r="CA22" s="338"/>
      <c r="CB22" s="337"/>
      <c r="CC22" s="337"/>
      <c r="CD22" s="140"/>
      <c r="CE22" s="140"/>
      <c r="CF22" s="141"/>
      <c r="CG22" s="166"/>
      <c r="DC22" s="341"/>
      <c r="DD22" s="335"/>
      <c r="DE22" s="667"/>
      <c r="DF22" s="667"/>
      <c r="DG22" s="667"/>
      <c r="DH22" s="667"/>
      <c r="DI22" s="667"/>
      <c r="DJ22" s="667"/>
      <c r="DK22" s="667"/>
      <c r="DL22" s="667"/>
      <c r="DM22" s="668"/>
      <c r="DN22" s="670"/>
      <c r="DO22" s="384"/>
      <c r="DP22" s="384"/>
      <c r="DQ22" s="384"/>
      <c r="DR22" s="384"/>
      <c r="DS22" s="384"/>
      <c r="DT22" s="384"/>
      <c r="DU22" s="384"/>
      <c r="DV22" s="384"/>
      <c r="DW22" s="383"/>
      <c r="DX22" s="383"/>
      <c r="DY22" s="383"/>
      <c r="DZ22" s="383"/>
      <c r="EA22" s="383"/>
      <c r="EB22" s="383"/>
      <c r="EC22" s="335"/>
      <c r="ED22" s="387"/>
    </row>
    <row r="23" spans="1:134" ht="15" customHeight="1" x14ac:dyDescent="0.25">
      <c r="A23" s="341"/>
      <c r="B23" s="652" t="s">
        <v>105</v>
      </c>
      <c r="C23" s="653"/>
      <c r="D23" s="653"/>
      <c r="E23" s="653"/>
      <c r="F23" s="653"/>
      <c r="G23" s="653"/>
      <c r="H23" s="653"/>
      <c r="I23" s="653"/>
      <c r="J23" s="653"/>
      <c r="K23" s="654"/>
      <c r="L23" s="373"/>
      <c r="M23" s="385"/>
      <c r="N23" s="338"/>
      <c r="O23" s="386"/>
      <c r="P23" s="385"/>
      <c r="Q23" s="338"/>
      <c r="R23" s="338"/>
      <c r="S23" s="338"/>
      <c r="T23" s="338"/>
      <c r="U23" s="338"/>
      <c r="V23" s="338"/>
      <c r="W23" s="338"/>
      <c r="X23" s="338"/>
      <c r="Y23" s="338"/>
      <c r="Z23" s="337"/>
      <c r="AA23" s="337"/>
      <c r="AB23" s="140"/>
      <c r="AC23" s="652" t="s">
        <v>105</v>
      </c>
      <c r="AD23" s="653"/>
      <c r="AE23" s="653"/>
      <c r="AF23" s="653"/>
      <c r="AG23" s="653"/>
      <c r="AH23" s="653"/>
      <c r="AI23" s="653"/>
      <c r="AJ23" s="653"/>
      <c r="AK23" s="653"/>
      <c r="AL23" s="654"/>
      <c r="AM23" s="373"/>
      <c r="AN23" s="385"/>
      <c r="AO23" s="338"/>
      <c r="AP23" s="386"/>
      <c r="AQ23" s="385"/>
      <c r="AR23" s="338"/>
      <c r="AS23" s="338"/>
      <c r="AT23" s="338"/>
      <c r="AU23" s="338"/>
      <c r="AV23" s="338"/>
      <c r="AW23" s="338"/>
      <c r="AX23" s="338"/>
      <c r="AY23" s="338"/>
      <c r="AZ23" s="338"/>
      <c r="BA23" s="337"/>
      <c r="BB23" s="337"/>
      <c r="BC23" s="140"/>
      <c r="BD23" s="652" t="s">
        <v>105</v>
      </c>
      <c r="BE23" s="653"/>
      <c r="BF23" s="653"/>
      <c r="BG23" s="653"/>
      <c r="BH23" s="653"/>
      <c r="BI23" s="653"/>
      <c r="BJ23" s="653"/>
      <c r="BK23" s="653"/>
      <c r="BL23" s="653"/>
      <c r="BM23" s="654"/>
      <c r="BN23" s="373"/>
      <c r="BO23" s="385"/>
      <c r="BP23" s="338"/>
      <c r="BQ23" s="386"/>
      <c r="BR23" s="385"/>
      <c r="BS23" s="338"/>
      <c r="BT23" s="338"/>
      <c r="BU23" s="338"/>
      <c r="BV23" s="338"/>
      <c r="BW23" s="338"/>
      <c r="BX23" s="338"/>
      <c r="BY23" s="338"/>
      <c r="BZ23" s="338"/>
      <c r="CA23" s="338"/>
      <c r="CB23" s="337"/>
      <c r="CC23" s="337"/>
      <c r="CD23" s="140"/>
      <c r="CE23" s="140"/>
      <c r="CF23" s="141"/>
      <c r="CG23" s="166"/>
      <c r="DC23" s="341"/>
      <c r="DD23" s="335"/>
      <c r="DE23" s="675" t="s">
        <v>10</v>
      </c>
      <c r="DF23" s="676"/>
      <c r="DG23" s="676"/>
      <c r="DH23" s="676"/>
      <c r="DI23" s="676"/>
      <c r="DJ23" s="676"/>
      <c r="DK23" s="676"/>
      <c r="DL23" s="676"/>
      <c r="DM23" s="676"/>
      <c r="DN23" s="677"/>
      <c r="DO23" s="384">
        <v>1</v>
      </c>
      <c r="DP23" s="384">
        <v>2</v>
      </c>
      <c r="DQ23" s="384">
        <v>3</v>
      </c>
      <c r="DR23" s="384">
        <v>4</v>
      </c>
      <c r="DS23" s="384">
        <v>5</v>
      </c>
      <c r="DT23" s="384">
        <v>6</v>
      </c>
      <c r="DU23" s="384">
        <v>7</v>
      </c>
      <c r="DV23" s="384">
        <v>8</v>
      </c>
      <c r="DW23" s="383">
        <v>9</v>
      </c>
      <c r="DX23" s="383">
        <v>10</v>
      </c>
      <c r="DY23" s="383">
        <v>11</v>
      </c>
      <c r="DZ23" s="383">
        <v>12</v>
      </c>
      <c r="EA23" s="383">
        <v>13</v>
      </c>
      <c r="EB23" s="383">
        <v>14</v>
      </c>
      <c r="EC23" s="335"/>
      <c r="ED23" s="382"/>
    </row>
    <row r="24" spans="1:134" ht="15" customHeight="1" x14ac:dyDescent="0.25">
      <c r="A24" s="341"/>
      <c r="B24" s="337"/>
      <c r="C24" s="337"/>
      <c r="D24" s="337"/>
      <c r="E24" s="337"/>
      <c r="F24" s="337"/>
      <c r="G24" s="337"/>
      <c r="H24" s="337"/>
      <c r="I24" s="337"/>
      <c r="J24" s="377"/>
      <c r="K24" s="381"/>
      <c r="L24" s="338"/>
      <c r="M24" s="338"/>
      <c r="N24" s="338"/>
      <c r="O24" s="338"/>
      <c r="P24" s="338"/>
      <c r="Q24" s="338"/>
      <c r="R24" s="338"/>
      <c r="S24" s="338"/>
      <c r="T24" s="339" t="s">
        <v>37</v>
      </c>
      <c r="U24" s="338"/>
      <c r="V24" s="338"/>
      <c r="W24" s="338"/>
      <c r="X24" s="338"/>
      <c r="Y24" s="338"/>
      <c r="Z24" s="337"/>
      <c r="AA24" s="337"/>
      <c r="AB24" s="140"/>
      <c r="AC24" s="337"/>
      <c r="AD24" s="337"/>
      <c r="AE24" s="337"/>
      <c r="AF24" s="337"/>
      <c r="AG24" s="337"/>
      <c r="AH24" s="337"/>
      <c r="AI24" s="337"/>
      <c r="AJ24" s="337"/>
      <c r="AK24" s="377"/>
      <c r="AL24" s="381"/>
      <c r="AM24" s="338"/>
      <c r="AN24" s="338"/>
      <c r="AO24" s="338"/>
      <c r="AP24" s="338"/>
      <c r="AQ24" s="338"/>
      <c r="AR24" s="338"/>
      <c r="AS24" s="338"/>
      <c r="AT24" s="338"/>
      <c r="AU24" s="339" t="s">
        <v>37</v>
      </c>
      <c r="AV24" s="338"/>
      <c r="AW24" s="338"/>
      <c r="AX24" s="338"/>
      <c r="AY24" s="338"/>
      <c r="AZ24" s="338"/>
      <c r="BA24" s="337"/>
      <c r="BB24" s="337"/>
      <c r="BC24" s="140"/>
      <c r="BD24" s="337"/>
      <c r="BE24" s="337"/>
      <c r="BF24" s="337"/>
      <c r="BG24" s="337"/>
      <c r="BH24" s="337"/>
      <c r="BI24" s="337"/>
      <c r="BJ24" s="337"/>
      <c r="BK24" s="337"/>
      <c r="BL24" s="377"/>
      <c r="BM24" s="381"/>
      <c r="BN24" s="338"/>
      <c r="BO24" s="338"/>
      <c r="BP24" s="338"/>
      <c r="BQ24" s="338"/>
      <c r="BR24" s="338"/>
      <c r="BS24" s="338"/>
      <c r="BT24" s="338"/>
      <c r="BU24" s="338"/>
      <c r="BV24" s="339" t="s">
        <v>37</v>
      </c>
      <c r="BW24" s="338"/>
      <c r="BX24" s="338"/>
      <c r="BY24" s="338"/>
      <c r="BZ24" s="338"/>
      <c r="CA24" s="338"/>
      <c r="CB24" s="337"/>
      <c r="CC24" s="337"/>
      <c r="CD24" s="140"/>
      <c r="CE24" s="140"/>
      <c r="CF24" s="141"/>
      <c r="CG24" s="166"/>
      <c r="DC24" s="341"/>
      <c r="DD24" s="335"/>
      <c r="DE24" s="335"/>
      <c r="DF24" s="335"/>
      <c r="DG24" s="335"/>
      <c r="DH24" s="335"/>
      <c r="DI24" s="335"/>
      <c r="DJ24" s="335"/>
      <c r="DK24" s="335"/>
      <c r="DL24" s="335" t="s">
        <v>11</v>
      </c>
      <c r="DM24" s="335"/>
      <c r="DN24" s="335"/>
      <c r="DO24" s="336"/>
      <c r="DP24" s="380" t="s">
        <v>29</v>
      </c>
      <c r="DQ24" s="336"/>
      <c r="DR24" s="336"/>
      <c r="DS24" s="336"/>
      <c r="DT24" s="336"/>
      <c r="DU24" s="336"/>
      <c r="DV24" s="336"/>
      <c r="DW24" s="336"/>
      <c r="DX24" s="336"/>
      <c r="DY24" s="336"/>
      <c r="DZ24" s="336"/>
      <c r="EA24" s="336"/>
      <c r="EB24" s="336"/>
      <c r="EC24" s="335"/>
      <c r="ED24" s="335"/>
    </row>
    <row r="25" spans="1:134" ht="15" customHeight="1" x14ac:dyDescent="0.25">
      <c r="A25" s="341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7"/>
      <c r="AA25" s="337"/>
      <c r="AB25" s="140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7"/>
      <c r="BB25" s="337"/>
      <c r="BC25" s="140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7"/>
      <c r="CC25" s="337"/>
      <c r="CD25" s="140"/>
      <c r="CE25" s="140"/>
      <c r="CF25" s="141"/>
      <c r="CG25" s="166"/>
      <c r="DC25" s="341"/>
      <c r="DD25" s="335"/>
      <c r="DE25" s="335"/>
      <c r="DF25" s="335"/>
      <c r="DG25" s="335"/>
      <c r="DH25" s="335"/>
      <c r="DI25" s="335"/>
      <c r="DJ25" s="335"/>
      <c r="DK25" s="335"/>
      <c r="DL25" s="335"/>
      <c r="DM25" s="335"/>
      <c r="DN25" s="335"/>
      <c r="DO25" s="336"/>
      <c r="DP25" s="336"/>
      <c r="DQ25" s="336"/>
      <c r="DR25" s="336"/>
      <c r="DS25" s="336"/>
      <c r="DT25" s="336"/>
      <c r="DU25" s="336"/>
      <c r="DV25" s="336"/>
      <c r="DW25" s="336"/>
      <c r="DX25" s="336"/>
      <c r="DY25" s="336"/>
      <c r="DZ25" s="336"/>
      <c r="EA25" s="336"/>
      <c r="EB25" s="336"/>
      <c r="EC25" s="335"/>
      <c r="ED25" s="335"/>
    </row>
    <row r="26" spans="1:134" ht="15" customHeight="1" x14ac:dyDescent="0.25">
      <c r="A26" s="341"/>
      <c r="B26" s="379" t="s">
        <v>68</v>
      </c>
      <c r="C26" s="378"/>
      <c r="D26" s="378"/>
      <c r="E26" s="378"/>
      <c r="F26" s="378"/>
      <c r="G26" s="378"/>
      <c r="H26" s="378"/>
      <c r="I26" s="378"/>
      <c r="J26" s="377"/>
      <c r="K26" s="376"/>
      <c r="L26" s="338"/>
      <c r="M26" s="338"/>
      <c r="N26" s="338"/>
      <c r="O26" s="338"/>
      <c r="P26" s="338"/>
      <c r="Q26" s="338"/>
      <c r="R26" s="338"/>
      <c r="S26" s="338"/>
      <c r="T26" s="339" t="s">
        <v>88</v>
      </c>
      <c r="U26" s="338"/>
      <c r="V26" s="338"/>
      <c r="W26" s="338"/>
      <c r="X26" s="338"/>
      <c r="Y26" s="338"/>
      <c r="Z26" s="337"/>
      <c r="AA26" s="337"/>
      <c r="AB26" s="140"/>
      <c r="AC26" s="379" t="s">
        <v>68</v>
      </c>
      <c r="AD26" s="378"/>
      <c r="AE26" s="378"/>
      <c r="AF26" s="378"/>
      <c r="AG26" s="378"/>
      <c r="AH26" s="378"/>
      <c r="AI26" s="378"/>
      <c r="AJ26" s="378"/>
      <c r="AK26" s="377"/>
      <c r="AL26" s="376"/>
      <c r="AM26" s="338"/>
      <c r="AN26" s="338"/>
      <c r="AO26" s="338"/>
      <c r="AP26" s="338"/>
      <c r="AQ26" s="338"/>
      <c r="AR26" s="338"/>
      <c r="AS26" s="338"/>
      <c r="AT26" s="338"/>
      <c r="AU26" s="339" t="s">
        <v>88</v>
      </c>
      <c r="AV26" s="338"/>
      <c r="AW26" s="338"/>
      <c r="AX26" s="338"/>
      <c r="AY26" s="338"/>
      <c r="AZ26" s="338"/>
      <c r="BA26" s="337"/>
      <c r="BB26" s="337"/>
      <c r="BC26" s="140"/>
      <c r="BD26" s="379" t="s">
        <v>68</v>
      </c>
      <c r="BE26" s="378"/>
      <c r="BF26" s="378"/>
      <c r="BG26" s="378"/>
      <c r="BH26" s="378"/>
      <c r="BI26" s="378"/>
      <c r="BJ26" s="378"/>
      <c r="BK26" s="378"/>
      <c r="BL26" s="377"/>
      <c r="BM26" s="376"/>
      <c r="BN26" s="338"/>
      <c r="BO26" s="338"/>
      <c r="BP26" s="338"/>
      <c r="BQ26" s="338"/>
      <c r="BR26" s="338"/>
      <c r="BS26" s="338"/>
      <c r="BT26" s="338"/>
      <c r="BU26" s="338"/>
      <c r="BV26" s="339" t="s">
        <v>88</v>
      </c>
      <c r="BW26" s="338"/>
      <c r="BX26" s="338"/>
      <c r="BY26" s="338"/>
      <c r="BZ26" s="338"/>
      <c r="CA26" s="338"/>
      <c r="CB26" s="337"/>
      <c r="CC26" s="337"/>
      <c r="CD26" s="140"/>
      <c r="CE26" s="140"/>
      <c r="CF26" s="141"/>
      <c r="CG26" s="166"/>
      <c r="DC26" s="341"/>
      <c r="DD26" s="335"/>
      <c r="DE26" s="335"/>
      <c r="DF26" s="335"/>
      <c r="DG26" s="335"/>
      <c r="DH26" s="335"/>
      <c r="DI26" s="335"/>
      <c r="DJ26" s="335"/>
      <c r="DK26" s="335"/>
      <c r="DL26" s="335"/>
      <c r="DM26" s="335"/>
      <c r="DN26" s="335"/>
      <c r="DO26" s="336"/>
      <c r="DP26" s="336"/>
      <c r="DQ26" s="336"/>
      <c r="DR26" s="336"/>
      <c r="DS26" s="336"/>
      <c r="DT26" s="336"/>
      <c r="DU26" s="336"/>
      <c r="DV26" s="336"/>
      <c r="DW26" s="336"/>
      <c r="DX26" s="336"/>
      <c r="DY26" s="336"/>
      <c r="DZ26" s="336"/>
      <c r="EA26" s="336"/>
      <c r="EB26" s="336"/>
      <c r="EC26" s="335"/>
      <c r="ED26" s="335"/>
    </row>
    <row r="27" spans="1:134" ht="15" customHeight="1" x14ac:dyDescent="0.25">
      <c r="A27" s="341"/>
      <c r="B27" s="375" t="s">
        <v>69</v>
      </c>
      <c r="C27" s="374"/>
      <c r="D27" s="374"/>
      <c r="E27" s="374"/>
      <c r="F27" s="374"/>
      <c r="G27" s="374"/>
      <c r="H27" s="374"/>
      <c r="I27" s="374"/>
      <c r="J27" s="373"/>
      <c r="K27" s="372"/>
      <c r="L27" s="338"/>
      <c r="M27" s="338"/>
      <c r="N27" s="338"/>
      <c r="O27" s="338"/>
      <c r="P27" s="338"/>
      <c r="Q27" s="338"/>
      <c r="R27" s="338"/>
      <c r="S27" s="338"/>
      <c r="T27" s="339" t="s">
        <v>89</v>
      </c>
      <c r="U27" s="338"/>
      <c r="V27" s="338"/>
      <c r="W27" s="338"/>
      <c r="X27" s="338"/>
      <c r="Y27" s="338"/>
      <c r="Z27" s="337"/>
      <c r="AA27" s="337"/>
      <c r="AB27" s="140"/>
      <c r="AC27" s="375" t="s">
        <v>69</v>
      </c>
      <c r="AD27" s="374"/>
      <c r="AE27" s="374"/>
      <c r="AF27" s="374"/>
      <c r="AG27" s="374"/>
      <c r="AH27" s="374"/>
      <c r="AI27" s="374"/>
      <c r="AJ27" s="374"/>
      <c r="AK27" s="373"/>
      <c r="AL27" s="372"/>
      <c r="AM27" s="338"/>
      <c r="AN27" s="338"/>
      <c r="AO27" s="338"/>
      <c r="AP27" s="338"/>
      <c r="AQ27" s="338"/>
      <c r="AR27" s="338"/>
      <c r="AS27" s="338"/>
      <c r="AT27" s="338"/>
      <c r="AU27" s="339" t="s">
        <v>89</v>
      </c>
      <c r="AV27" s="338"/>
      <c r="AW27" s="338"/>
      <c r="AX27" s="338"/>
      <c r="AY27" s="338"/>
      <c r="AZ27" s="338"/>
      <c r="BA27" s="337"/>
      <c r="BB27" s="337"/>
      <c r="BC27" s="140"/>
      <c r="BD27" s="375" t="s">
        <v>69</v>
      </c>
      <c r="BE27" s="374"/>
      <c r="BF27" s="374"/>
      <c r="BG27" s="374"/>
      <c r="BH27" s="374"/>
      <c r="BI27" s="374"/>
      <c r="BJ27" s="374"/>
      <c r="BK27" s="374"/>
      <c r="BL27" s="373"/>
      <c r="BM27" s="372"/>
      <c r="BN27" s="338"/>
      <c r="BO27" s="338"/>
      <c r="BP27" s="338"/>
      <c r="BQ27" s="338"/>
      <c r="BR27" s="338"/>
      <c r="BS27" s="338"/>
      <c r="BT27" s="338"/>
      <c r="BU27" s="338"/>
      <c r="BV27" s="339" t="s">
        <v>89</v>
      </c>
      <c r="BW27" s="338"/>
      <c r="BX27" s="338"/>
      <c r="BY27" s="338"/>
      <c r="BZ27" s="338"/>
      <c r="CA27" s="338"/>
      <c r="CB27" s="337"/>
      <c r="CC27" s="337"/>
      <c r="CD27" s="140"/>
      <c r="CE27" s="140"/>
      <c r="CF27" s="141"/>
      <c r="CG27" s="166"/>
      <c r="DC27" s="341"/>
      <c r="DD27" s="335"/>
      <c r="DE27" s="335"/>
      <c r="DF27" s="335"/>
      <c r="DG27" s="335"/>
      <c r="DH27" s="335"/>
      <c r="DI27" s="335"/>
      <c r="DJ27" s="335"/>
      <c r="DK27" s="335"/>
      <c r="DL27" s="335"/>
      <c r="DM27" s="335"/>
      <c r="DN27" s="335"/>
      <c r="DO27" s="336"/>
      <c r="DP27" s="336"/>
      <c r="DQ27" s="336"/>
      <c r="DR27" s="336"/>
      <c r="DS27" s="336"/>
      <c r="DT27" s="336"/>
      <c r="DU27" s="336"/>
      <c r="DV27" s="336"/>
      <c r="DW27" s="334"/>
      <c r="DX27" s="336"/>
      <c r="DY27" s="336"/>
      <c r="DZ27" s="336"/>
      <c r="EA27" s="336"/>
      <c r="EB27" s="336"/>
      <c r="EC27" s="335"/>
      <c r="ED27" s="335"/>
    </row>
    <row r="28" spans="1:134" ht="15" customHeight="1" x14ac:dyDescent="0.25">
      <c r="A28" s="341"/>
      <c r="B28" s="371" t="s">
        <v>57</v>
      </c>
      <c r="C28" s="370"/>
      <c r="D28" s="370"/>
      <c r="E28" s="370"/>
      <c r="F28" s="370"/>
      <c r="G28" s="370"/>
      <c r="H28" s="370"/>
      <c r="I28" s="370"/>
      <c r="J28" s="369"/>
      <c r="K28" s="368"/>
      <c r="L28" s="338"/>
      <c r="M28" s="338"/>
      <c r="N28" s="338"/>
      <c r="O28" s="338"/>
      <c r="P28" s="338"/>
      <c r="Q28" s="338"/>
      <c r="R28" s="338"/>
      <c r="S28" s="338"/>
      <c r="T28" s="339" t="s">
        <v>90</v>
      </c>
      <c r="U28" s="338"/>
      <c r="V28" s="338"/>
      <c r="W28" s="338"/>
      <c r="X28" s="338"/>
      <c r="Y28" s="338"/>
      <c r="Z28" s="337"/>
      <c r="AA28" s="337"/>
      <c r="AB28" s="140"/>
      <c r="AC28" s="371" t="s">
        <v>57</v>
      </c>
      <c r="AD28" s="370"/>
      <c r="AE28" s="370"/>
      <c r="AF28" s="370"/>
      <c r="AG28" s="370"/>
      <c r="AH28" s="370"/>
      <c r="AI28" s="370"/>
      <c r="AJ28" s="370"/>
      <c r="AK28" s="369"/>
      <c r="AL28" s="368"/>
      <c r="AM28" s="338"/>
      <c r="AN28" s="338"/>
      <c r="AO28" s="338"/>
      <c r="AP28" s="338"/>
      <c r="AQ28" s="338"/>
      <c r="AR28" s="338"/>
      <c r="AS28" s="338"/>
      <c r="AT28" s="338"/>
      <c r="AU28" s="339" t="s">
        <v>90</v>
      </c>
      <c r="AV28" s="338"/>
      <c r="AW28" s="338"/>
      <c r="AX28" s="338"/>
      <c r="AY28" s="338"/>
      <c r="AZ28" s="338"/>
      <c r="BA28" s="337"/>
      <c r="BB28" s="337"/>
      <c r="BC28" s="140"/>
      <c r="BD28" s="371" t="s">
        <v>57</v>
      </c>
      <c r="BE28" s="370"/>
      <c r="BF28" s="370"/>
      <c r="BG28" s="370"/>
      <c r="BH28" s="370"/>
      <c r="BI28" s="370"/>
      <c r="BJ28" s="370"/>
      <c r="BK28" s="370"/>
      <c r="BL28" s="369"/>
      <c r="BM28" s="368"/>
      <c r="BN28" s="338"/>
      <c r="BO28" s="338"/>
      <c r="BP28" s="338"/>
      <c r="BQ28" s="338"/>
      <c r="BR28" s="338"/>
      <c r="BS28" s="338"/>
      <c r="BT28" s="338"/>
      <c r="BU28" s="338"/>
      <c r="BV28" s="339" t="s">
        <v>90</v>
      </c>
      <c r="BW28" s="338"/>
      <c r="BX28" s="338"/>
      <c r="BY28" s="338"/>
      <c r="BZ28" s="338"/>
      <c r="CA28" s="338"/>
      <c r="CB28" s="337"/>
      <c r="CC28" s="337"/>
      <c r="CD28" s="140"/>
      <c r="CE28" s="140"/>
      <c r="CF28" s="141"/>
      <c r="CG28" s="166"/>
      <c r="DC28" s="341"/>
      <c r="DD28" s="335"/>
      <c r="DE28" s="335"/>
      <c r="DF28" s="335"/>
      <c r="DG28" s="335"/>
      <c r="DH28" s="335"/>
      <c r="DI28" s="335"/>
      <c r="DJ28" s="335"/>
      <c r="DK28" s="335"/>
      <c r="DL28" s="335"/>
      <c r="DM28" s="335"/>
      <c r="DN28" s="335"/>
      <c r="DO28" s="336"/>
      <c r="DP28" s="336"/>
      <c r="DQ28" s="336"/>
      <c r="DR28" s="336"/>
      <c r="DS28" s="336"/>
      <c r="DT28" s="336"/>
      <c r="DU28" s="336"/>
      <c r="DV28" s="336"/>
      <c r="DW28" s="364" t="s">
        <v>12</v>
      </c>
      <c r="DX28" s="336"/>
      <c r="DY28" s="336"/>
      <c r="DZ28" s="336"/>
      <c r="EA28" s="336"/>
      <c r="EB28" s="336"/>
      <c r="EC28" s="335"/>
      <c r="ED28" s="335"/>
    </row>
    <row r="29" spans="1:134" ht="15" customHeight="1" x14ac:dyDescent="0.25">
      <c r="A29" s="341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8"/>
      <c r="M29" s="338"/>
      <c r="N29" s="338"/>
      <c r="O29" s="338"/>
      <c r="P29" s="338"/>
      <c r="Q29" s="648" t="s">
        <v>67</v>
      </c>
      <c r="R29" s="648"/>
      <c r="S29" s="648"/>
      <c r="T29" s="648"/>
      <c r="U29" s="338"/>
      <c r="V29" s="338"/>
      <c r="W29" s="338"/>
      <c r="X29" s="338"/>
      <c r="Y29" s="338"/>
      <c r="Z29" s="337"/>
      <c r="AA29" s="337"/>
      <c r="AB29" s="140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8"/>
      <c r="AN29" s="338"/>
      <c r="AO29" s="338"/>
      <c r="AP29" s="338"/>
      <c r="AQ29" s="338"/>
      <c r="AR29" s="648" t="s">
        <v>67</v>
      </c>
      <c r="AS29" s="648"/>
      <c r="AT29" s="648"/>
      <c r="AU29" s="648"/>
      <c r="AV29" s="338"/>
      <c r="AW29" s="338"/>
      <c r="AX29" s="338"/>
      <c r="AY29" s="338"/>
      <c r="AZ29" s="338"/>
      <c r="BA29" s="337"/>
      <c r="BB29" s="337"/>
      <c r="BC29" s="140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8"/>
      <c r="BO29" s="338"/>
      <c r="BP29" s="338"/>
      <c r="BQ29" s="338"/>
      <c r="BR29" s="338"/>
      <c r="BS29" s="648" t="s">
        <v>67</v>
      </c>
      <c r="BT29" s="648"/>
      <c r="BU29" s="648"/>
      <c r="BV29" s="648"/>
      <c r="BW29" s="338"/>
      <c r="BX29" s="338"/>
      <c r="BY29" s="338"/>
      <c r="BZ29" s="338"/>
      <c r="CA29" s="338"/>
      <c r="CB29" s="337"/>
      <c r="CC29" s="337"/>
      <c r="CD29" s="140"/>
      <c r="CE29" s="140"/>
      <c r="CF29" s="141"/>
      <c r="CG29" s="166"/>
      <c r="DC29" s="341"/>
      <c r="DD29" s="335"/>
      <c r="DE29" s="672" t="s">
        <v>70</v>
      </c>
      <c r="DF29" s="672"/>
      <c r="DG29" s="672"/>
      <c r="DH29" s="672"/>
      <c r="DI29" s="672"/>
      <c r="DJ29" s="672"/>
      <c r="DK29" s="672"/>
      <c r="DL29" s="672"/>
      <c r="DM29" s="672"/>
      <c r="DN29" s="367"/>
      <c r="DO29" s="336"/>
      <c r="DP29" s="336"/>
      <c r="DQ29" s="336"/>
      <c r="DR29" s="336"/>
      <c r="DS29" s="336"/>
      <c r="DT29" s="336"/>
      <c r="DU29" s="336"/>
      <c r="DV29" s="336"/>
      <c r="DW29" s="364" t="s">
        <v>30</v>
      </c>
      <c r="DX29" s="336"/>
      <c r="DY29" s="336"/>
      <c r="DZ29" s="336"/>
      <c r="EA29" s="336"/>
      <c r="EB29" s="336"/>
      <c r="EC29" s="335"/>
      <c r="ED29" s="335"/>
    </row>
    <row r="30" spans="1:134" ht="15" customHeight="1" x14ac:dyDescent="0.25">
      <c r="A30" s="3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7"/>
      <c r="AA30" s="337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341"/>
      <c r="DD30" s="335"/>
      <c r="DE30" s="673" t="s">
        <v>71</v>
      </c>
      <c r="DF30" s="673"/>
      <c r="DG30" s="673"/>
      <c r="DH30" s="673"/>
      <c r="DI30" s="673"/>
      <c r="DJ30" s="673"/>
      <c r="DK30" s="673"/>
      <c r="DL30" s="673"/>
      <c r="DM30" s="673"/>
      <c r="DN30" s="367"/>
      <c r="DO30" s="336"/>
      <c r="DP30" s="336"/>
      <c r="DQ30" s="336"/>
      <c r="DR30" s="336"/>
      <c r="DS30" s="336"/>
      <c r="DT30" s="336"/>
      <c r="DU30" s="336"/>
      <c r="DV30" s="336"/>
      <c r="DW30" s="334"/>
      <c r="DX30" s="336"/>
      <c r="DY30" s="336"/>
      <c r="DZ30" s="336"/>
      <c r="EA30" s="336"/>
      <c r="EB30" s="336"/>
      <c r="EC30" s="335"/>
      <c r="ED30" s="335"/>
    </row>
    <row r="31" spans="1:134" ht="15" customHeight="1" x14ac:dyDescent="0.25">
      <c r="A31" s="341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5"/>
      <c r="AA31" s="335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341"/>
      <c r="DD31" s="335"/>
      <c r="DE31" s="364"/>
      <c r="DF31" s="364"/>
      <c r="DG31" s="364"/>
      <c r="DH31" s="364"/>
      <c r="DI31" s="364"/>
      <c r="DJ31" s="364"/>
      <c r="DK31" s="364"/>
      <c r="DL31" s="364"/>
      <c r="DM31" s="364"/>
      <c r="DN31" s="335"/>
      <c r="DO31" s="336"/>
      <c r="DP31" s="336"/>
      <c r="DQ31" s="336"/>
      <c r="DR31" s="336"/>
      <c r="DS31" s="336"/>
      <c r="DT31" s="336"/>
      <c r="DU31" s="336"/>
      <c r="DV31" s="336"/>
      <c r="DW31" s="336"/>
      <c r="DX31" s="336"/>
      <c r="DY31" s="336"/>
      <c r="DZ31" s="336"/>
      <c r="EA31" s="336"/>
      <c r="EB31" s="336"/>
      <c r="EC31" s="335"/>
      <c r="ED31" s="335"/>
    </row>
    <row r="32" spans="1:134" ht="15" customHeight="1" x14ac:dyDescent="0.25">
      <c r="A32" s="341"/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5"/>
      <c r="AA32" s="335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341"/>
      <c r="DD32" s="335"/>
      <c r="DE32" s="672" t="s">
        <v>82</v>
      </c>
      <c r="DF32" s="672"/>
      <c r="DG32" s="672"/>
      <c r="DH32" s="672"/>
      <c r="DI32" s="672"/>
      <c r="DJ32" s="672"/>
      <c r="DK32" s="672"/>
      <c r="DL32" s="672"/>
      <c r="DM32" s="672"/>
      <c r="DN32" s="366"/>
      <c r="DO32" s="336"/>
      <c r="DP32" s="336"/>
      <c r="DQ32" s="336"/>
      <c r="DR32" s="336"/>
      <c r="DS32" s="336"/>
      <c r="DT32" s="336"/>
      <c r="DU32" s="336"/>
      <c r="DV32" s="336"/>
      <c r="DW32" s="364" t="s">
        <v>37</v>
      </c>
      <c r="DX32" s="336"/>
      <c r="DY32" s="336"/>
      <c r="DZ32" s="336"/>
      <c r="EA32" s="336"/>
      <c r="EB32" s="336"/>
      <c r="EC32" s="335"/>
      <c r="ED32" s="335"/>
    </row>
    <row r="33" spans="1:134" ht="15" customHeight="1" x14ac:dyDescent="0.25">
      <c r="A33" s="341"/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5"/>
      <c r="AA33" s="335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341"/>
      <c r="DD33" s="335"/>
      <c r="DE33" s="674" t="s">
        <v>78</v>
      </c>
      <c r="DF33" s="674"/>
      <c r="DG33" s="674"/>
      <c r="DH33" s="674"/>
      <c r="DI33" s="674"/>
      <c r="DJ33" s="674"/>
      <c r="DK33" s="674"/>
      <c r="DL33" s="674"/>
      <c r="DM33" s="674"/>
      <c r="DN33" s="365"/>
      <c r="DO33" s="336"/>
      <c r="DP33" s="336"/>
      <c r="DQ33" s="336"/>
      <c r="DR33" s="336"/>
      <c r="DS33" s="336"/>
      <c r="DT33" s="336"/>
      <c r="DU33" s="336"/>
      <c r="DV33" s="336"/>
      <c r="DW33" s="334"/>
      <c r="DX33" s="336"/>
      <c r="DY33" s="336"/>
      <c r="DZ33" s="336"/>
      <c r="EA33" s="336"/>
      <c r="EB33" s="336"/>
      <c r="EC33" s="335"/>
      <c r="ED33" s="335"/>
    </row>
    <row r="34" spans="1:134" ht="15" customHeight="1" x14ac:dyDescent="0.25">
      <c r="A34" s="341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5"/>
      <c r="AB34" s="335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341"/>
      <c r="DD34" s="335"/>
      <c r="DE34" s="673" t="s">
        <v>57</v>
      </c>
      <c r="DF34" s="673"/>
      <c r="DG34" s="673"/>
      <c r="DH34" s="673"/>
      <c r="DI34" s="673"/>
      <c r="DJ34" s="673"/>
      <c r="DK34" s="673"/>
      <c r="DL34" s="673"/>
      <c r="DM34" s="673"/>
      <c r="DN34" s="365"/>
      <c r="DO34" s="336"/>
      <c r="DP34" s="336"/>
      <c r="DQ34" s="336"/>
      <c r="DR34" s="336"/>
      <c r="DS34" s="336"/>
      <c r="DT34" s="336"/>
      <c r="DU34" s="336"/>
      <c r="DV34" s="336"/>
      <c r="DW34" s="364" t="s">
        <v>88</v>
      </c>
      <c r="DX34" s="336"/>
      <c r="DY34" s="336"/>
      <c r="DZ34" s="336"/>
      <c r="EA34" s="336"/>
      <c r="EB34" s="336"/>
      <c r="EC34" s="335"/>
      <c r="ED34" s="335"/>
    </row>
    <row r="35" spans="1:134" ht="15" customHeight="1" x14ac:dyDescent="0.25">
      <c r="A35" s="341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5"/>
      <c r="AB35" s="335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341"/>
      <c r="DD35" s="335"/>
      <c r="DE35" s="335"/>
      <c r="DF35" s="335"/>
      <c r="DG35" s="335"/>
      <c r="DH35" s="335"/>
      <c r="DI35" s="335"/>
      <c r="DJ35" s="335"/>
      <c r="DK35" s="335"/>
      <c r="DL35" s="335"/>
      <c r="DM35" s="335"/>
      <c r="DN35" s="335"/>
      <c r="DO35" s="336"/>
      <c r="DP35" s="336"/>
      <c r="DQ35" s="336"/>
      <c r="DR35" s="336"/>
      <c r="DS35" s="336"/>
      <c r="DT35" s="336"/>
      <c r="DU35" s="336"/>
      <c r="DV35" s="336"/>
      <c r="DW35" s="364" t="s">
        <v>89</v>
      </c>
      <c r="DX35" s="336"/>
      <c r="DY35" s="336"/>
      <c r="DZ35" s="336"/>
      <c r="EA35" s="336"/>
      <c r="EB35" s="336"/>
      <c r="EC35" s="335"/>
      <c r="ED35" s="335"/>
    </row>
    <row r="36" spans="1:134" ht="15" customHeight="1" x14ac:dyDescent="0.25">
      <c r="A36" s="341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5"/>
      <c r="AB36" s="335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341"/>
      <c r="DD36" s="335"/>
      <c r="DE36" s="335"/>
      <c r="DF36" s="335"/>
      <c r="DG36" s="335"/>
      <c r="DH36" s="335"/>
      <c r="DI36" s="335"/>
      <c r="DJ36" s="335"/>
      <c r="DK36" s="335"/>
      <c r="DL36" s="335"/>
      <c r="DM36" s="335"/>
      <c r="DN36" s="335"/>
      <c r="DO36" s="336"/>
      <c r="DP36" s="336"/>
      <c r="DQ36" s="336"/>
      <c r="DR36" s="336"/>
      <c r="DS36" s="336"/>
      <c r="DT36" s="336"/>
      <c r="DU36" s="336"/>
      <c r="DV36" s="336"/>
      <c r="DW36" s="363" t="s">
        <v>90</v>
      </c>
      <c r="DX36" s="336"/>
      <c r="DY36" s="336"/>
      <c r="DZ36" s="336"/>
      <c r="EA36" s="336"/>
      <c r="EB36" s="336"/>
      <c r="EC36" s="335"/>
      <c r="ED36" s="335"/>
    </row>
    <row r="37" spans="1:134" ht="15" customHeight="1" x14ac:dyDescent="0.25">
      <c r="A37" s="341"/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5"/>
      <c r="AB37" s="335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341"/>
      <c r="DD37" s="335"/>
      <c r="DE37" s="335"/>
      <c r="DF37" s="335"/>
      <c r="DG37" s="335"/>
      <c r="DH37" s="335"/>
      <c r="DI37" s="335"/>
      <c r="DJ37" s="335"/>
      <c r="DK37" s="335"/>
      <c r="DL37" s="335"/>
      <c r="DM37" s="335"/>
      <c r="DN37" s="335"/>
      <c r="DO37" s="336"/>
      <c r="DP37" s="336"/>
      <c r="DQ37" s="336"/>
      <c r="DR37" s="336"/>
      <c r="DS37" s="336"/>
      <c r="DT37" s="336"/>
      <c r="DU37" s="336"/>
      <c r="DV37" s="336"/>
      <c r="DW37" s="336"/>
      <c r="DX37" s="336"/>
      <c r="DY37" s="334"/>
      <c r="DZ37" s="334"/>
      <c r="EA37" s="334"/>
      <c r="EB37" s="334"/>
      <c r="EC37" s="335"/>
      <c r="ED37" s="335"/>
    </row>
    <row r="38" spans="1:134" ht="15" customHeight="1" x14ac:dyDescent="0.25">
      <c r="A38" s="341"/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5"/>
      <c r="AB38" s="335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341"/>
      <c r="DD38" s="335"/>
      <c r="DE38" s="335"/>
      <c r="DF38" s="335"/>
      <c r="DG38" s="335"/>
      <c r="DH38" s="335"/>
      <c r="DI38" s="335"/>
      <c r="DJ38" s="335"/>
      <c r="DK38" s="335"/>
      <c r="DL38" s="335"/>
      <c r="DM38" s="335"/>
      <c r="DN38" s="335"/>
      <c r="DO38" s="336"/>
      <c r="DP38" s="336"/>
      <c r="DQ38" s="336"/>
      <c r="DR38" s="336"/>
      <c r="DS38" s="336"/>
      <c r="DT38" s="362" t="s">
        <v>67</v>
      </c>
      <c r="DU38" s="362"/>
      <c r="DV38" s="362"/>
      <c r="DW38" s="362"/>
      <c r="DX38" s="336"/>
      <c r="DY38" s="334"/>
      <c r="DZ38" s="334"/>
      <c r="EA38" s="334"/>
      <c r="EB38" s="334"/>
      <c r="EC38" s="335"/>
      <c r="ED38" s="335"/>
    </row>
    <row r="39" spans="1:134" ht="15" customHeight="1" x14ac:dyDescent="0.25">
      <c r="A39" s="341"/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5"/>
      <c r="AB39" s="335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341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5"/>
      <c r="AB40" s="335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341"/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5"/>
      <c r="AB41" s="335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341"/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5"/>
      <c r="AB42" s="335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341"/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5"/>
      <c r="AB43" s="335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341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5"/>
      <c r="AB44" s="335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361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7"/>
      <c r="AB45" s="347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347"/>
      <c r="BK45" s="347"/>
      <c r="BL45" s="347"/>
      <c r="BM45" s="347"/>
      <c r="BN45" s="347"/>
      <c r="BO45" s="347"/>
      <c r="BP45" s="347"/>
      <c r="BQ45" s="347"/>
      <c r="BR45" s="347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360" t="s">
        <v>52</v>
      </c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8"/>
      <c r="AB46" s="358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357"/>
      <c r="BP46" s="357"/>
      <c r="BQ46" s="357"/>
      <c r="BR46" s="357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341"/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5"/>
      <c r="AB47" s="335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340"/>
      <c r="BP47" s="340"/>
      <c r="BQ47" s="340"/>
      <c r="BR47" s="340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356"/>
      <c r="B48" s="337"/>
      <c r="C48" s="337"/>
      <c r="D48" s="337"/>
      <c r="E48" s="337"/>
      <c r="F48" s="337"/>
      <c r="G48" s="337"/>
      <c r="H48" s="337"/>
      <c r="I48" s="335"/>
      <c r="J48" s="335"/>
      <c r="K48" s="335"/>
      <c r="L48" s="335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5"/>
      <c r="AB48" s="335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343"/>
      <c r="B49" s="342"/>
      <c r="C49" s="342"/>
      <c r="D49" s="342"/>
      <c r="E49" s="342"/>
      <c r="F49" s="342"/>
      <c r="G49" s="342"/>
      <c r="H49" s="342"/>
      <c r="I49" s="347"/>
      <c r="J49" s="347"/>
      <c r="K49" s="347"/>
      <c r="L49" s="347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7"/>
      <c r="AB49" s="347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354"/>
      <c r="K50" s="354"/>
      <c r="L50" s="354"/>
      <c r="M50" s="354"/>
      <c r="N50" s="354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4"/>
      <c r="AF50" s="354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353"/>
      <c r="L51" s="352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351"/>
      <c r="X51" s="350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85"/>
      <c r="CC51" s="685"/>
      <c r="CD51" s="685"/>
      <c r="CE51" s="685"/>
      <c r="CF51" s="686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335"/>
      <c r="L52" s="349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336"/>
      <c r="X52" s="348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84"/>
      <c r="CC52" s="685"/>
      <c r="CD52" s="685"/>
      <c r="CE52" s="685"/>
      <c r="CF52" s="686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335"/>
      <c r="L53" s="349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336"/>
      <c r="X53" s="348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81"/>
      <c r="CC53" s="682"/>
      <c r="CD53" s="682"/>
      <c r="CE53" s="682"/>
      <c r="CF53" s="683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335"/>
      <c r="L54" s="349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336"/>
      <c r="X54" s="348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85" t="s">
        <v>99</v>
      </c>
      <c r="CC54" s="685"/>
      <c r="CD54" s="685"/>
      <c r="CE54" s="685"/>
      <c r="CF54" s="686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335"/>
      <c r="L55" s="349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336"/>
      <c r="X55" s="348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337"/>
      <c r="C56" s="337"/>
      <c r="D56" s="337"/>
      <c r="E56" s="337"/>
      <c r="F56" s="337"/>
      <c r="G56" s="337"/>
      <c r="H56" s="337"/>
      <c r="I56" s="337"/>
      <c r="J56" s="337"/>
      <c r="K56" s="335"/>
      <c r="L56" s="349"/>
      <c r="M56" s="140" t="s">
        <v>92</v>
      </c>
      <c r="N56" s="337"/>
      <c r="O56" s="337"/>
      <c r="P56" s="337"/>
      <c r="Q56" s="337"/>
      <c r="R56" s="337"/>
      <c r="S56" s="337"/>
      <c r="T56" s="337"/>
      <c r="U56" s="337"/>
      <c r="V56" s="337"/>
      <c r="W56" s="336"/>
      <c r="X56" s="348"/>
      <c r="Y56" s="140" t="s">
        <v>47</v>
      </c>
      <c r="Z56" s="337"/>
      <c r="AA56" s="337"/>
      <c r="AB56" s="337"/>
      <c r="AC56" s="337"/>
      <c r="AD56" s="337"/>
      <c r="AE56" s="337"/>
      <c r="AF56" s="337"/>
      <c r="AG56" s="337"/>
      <c r="AH56" s="337"/>
      <c r="AI56" s="114"/>
      <c r="AJ56" s="116"/>
      <c r="AK56" s="140" t="s">
        <v>45</v>
      </c>
      <c r="AL56" s="337"/>
      <c r="AM56" s="337"/>
      <c r="AN56" s="337"/>
      <c r="AO56" s="337"/>
      <c r="AP56" s="337"/>
      <c r="AQ56" s="337"/>
      <c r="AR56" s="337"/>
      <c r="AS56" s="337"/>
      <c r="AT56" s="337"/>
      <c r="AU56" s="114"/>
      <c r="AV56" s="116"/>
      <c r="AW56" s="139" t="s">
        <v>96</v>
      </c>
      <c r="AX56" s="337"/>
      <c r="AY56" s="337"/>
      <c r="AZ56" s="337"/>
      <c r="BA56" s="337"/>
      <c r="BB56" s="337"/>
      <c r="BC56" s="337"/>
      <c r="BD56" s="337"/>
      <c r="BE56" s="337"/>
      <c r="BF56" s="337"/>
      <c r="BG56" s="114"/>
      <c r="BH56" s="116"/>
      <c r="BI56" s="139"/>
      <c r="BJ56" s="337"/>
      <c r="BK56" s="337"/>
      <c r="BL56" s="337"/>
      <c r="BM56" s="337"/>
      <c r="BN56" s="337"/>
      <c r="BO56" s="337"/>
      <c r="BP56" s="337"/>
      <c r="BQ56" s="337"/>
      <c r="BR56" s="337"/>
      <c r="BS56" s="114"/>
      <c r="BT56" s="114"/>
      <c r="BU56" s="116"/>
      <c r="BV56" s="687" t="s">
        <v>101</v>
      </c>
      <c r="BW56" s="688"/>
      <c r="BX56" s="688"/>
      <c r="BY56" s="688"/>
      <c r="BZ56" s="688"/>
      <c r="CA56" s="688"/>
      <c r="CB56" s="688"/>
      <c r="CC56" s="688"/>
      <c r="CD56" s="688"/>
      <c r="CE56" s="688"/>
      <c r="CF56" s="689"/>
    </row>
    <row r="57" spans="1:84" ht="15.75" thickBot="1" x14ac:dyDescent="0.3">
      <c r="A57" s="343"/>
      <c r="B57" s="342"/>
      <c r="C57" s="342"/>
      <c r="D57" s="342"/>
      <c r="E57" s="342"/>
      <c r="F57" s="342"/>
      <c r="G57" s="342"/>
      <c r="H57" s="342"/>
      <c r="I57" s="342"/>
      <c r="J57" s="342"/>
      <c r="K57" s="347"/>
      <c r="L57" s="346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5"/>
      <c r="X57" s="344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125"/>
      <c r="AJ57" s="126"/>
      <c r="AK57" s="342"/>
      <c r="AL57" s="342"/>
      <c r="AM57" s="342"/>
      <c r="AN57" s="342"/>
      <c r="AO57" s="342"/>
      <c r="AP57" s="342"/>
      <c r="AQ57" s="342"/>
      <c r="AR57" s="342"/>
      <c r="AS57" s="342"/>
      <c r="AT57" s="342"/>
      <c r="AU57" s="125"/>
      <c r="AV57" s="126"/>
      <c r="AW57" s="343"/>
      <c r="AX57" s="342"/>
      <c r="AY57" s="342"/>
      <c r="AZ57" s="342"/>
      <c r="BA57" s="342"/>
      <c r="BB57" s="342"/>
      <c r="BC57" s="342"/>
      <c r="BD57" s="342"/>
      <c r="BE57" s="342"/>
      <c r="BF57" s="342"/>
      <c r="BG57" s="125"/>
      <c r="BH57" s="126"/>
      <c r="BI57" s="678" t="s">
        <v>51</v>
      </c>
      <c r="BJ57" s="679"/>
      <c r="BK57" s="679"/>
      <c r="BL57" s="679"/>
      <c r="BM57" s="679"/>
      <c r="BN57" s="679"/>
      <c r="BO57" s="679"/>
      <c r="BP57" s="679"/>
      <c r="BQ57" s="679"/>
      <c r="BR57" s="679"/>
      <c r="BS57" s="679"/>
      <c r="BT57" s="679"/>
      <c r="BU57" s="680"/>
      <c r="BV57" s="690"/>
      <c r="BW57" s="691"/>
      <c r="BX57" s="691"/>
      <c r="BY57" s="691"/>
      <c r="BZ57" s="691"/>
      <c r="CA57" s="691"/>
      <c r="CB57" s="691"/>
      <c r="CC57" s="691"/>
      <c r="CD57" s="691"/>
      <c r="CE57" s="691"/>
      <c r="CF57" s="692"/>
    </row>
    <row r="58" spans="1:84" x14ac:dyDescent="0.25">
      <c r="A58" s="335"/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5"/>
      <c r="AB58" s="335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341"/>
      <c r="B59" s="335"/>
      <c r="C59" s="335"/>
      <c r="D59" s="335"/>
    </row>
    <row r="60" spans="1:84" ht="16.5" customHeight="1" x14ac:dyDescent="0.25">
      <c r="A60" s="341"/>
      <c r="B60" s="335"/>
      <c r="C60" s="335"/>
      <c r="D60" s="335"/>
    </row>
    <row r="61" spans="1:84" ht="7.5" customHeight="1" x14ac:dyDescent="0.25">
      <c r="A61" s="341"/>
      <c r="B61" s="335"/>
      <c r="C61" s="335"/>
      <c r="D61" s="335"/>
    </row>
    <row r="62" spans="1:84" ht="15" customHeight="1" x14ac:dyDescent="0.25">
      <c r="A62" s="341"/>
    </row>
    <row r="63" spans="1:84" ht="15" customHeight="1" x14ac:dyDescent="0.25">
      <c r="A63" s="341"/>
    </row>
    <row r="64" spans="1:84" x14ac:dyDescent="0.25">
      <c r="A64" s="341"/>
    </row>
    <row r="78" spans="27:84" s="90" customFormat="1" x14ac:dyDescent="0.25">
      <c r="AA78" s="335"/>
      <c r="AB78" s="335"/>
      <c r="AC78" s="335"/>
      <c r="AD78" s="335"/>
      <c r="AE78" s="336"/>
      <c r="AF78" s="336"/>
      <c r="AG78" s="336"/>
      <c r="AH78" s="336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5"/>
      <c r="AT78" s="335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340"/>
      <c r="CB78" s="340"/>
      <c r="CC78" s="340"/>
      <c r="CD78" s="340"/>
      <c r="CE78" s="340"/>
      <c r="CF78" s="340"/>
    </row>
    <row r="79" spans="27:84" s="90" customFormat="1" x14ac:dyDescent="0.25">
      <c r="AA79" s="337"/>
      <c r="AB79" s="337"/>
      <c r="AC79" s="337"/>
      <c r="AD79" s="337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7"/>
      <c r="AT79" s="337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s="90" customFormat="1" x14ac:dyDescent="0.25">
      <c r="AA80" s="337"/>
      <c r="AB80" s="337"/>
      <c r="AC80" s="337"/>
      <c r="AD80" s="337"/>
      <c r="AE80" s="338"/>
      <c r="AF80" s="338"/>
      <c r="AG80" s="338"/>
      <c r="AH80" s="338"/>
      <c r="AI80" s="338"/>
      <c r="AJ80" s="338"/>
      <c r="AK80" s="338"/>
      <c r="AL80" s="338"/>
      <c r="AM80" s="339" t="s">
        <v>52</v>
      </c>
      <c r="AN80" s="338"/>
      <c r="AO80" s="338"/>
      <c r="AP80" s="338"/>
      <c r="AQ80" s="338"/>
      <c r="AR80" s="338"/>
      <c r="AS80" s="337"/>
      <c r="AT80" s="337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s="90" customFormat="1" x14ac:dyDescent="0.25">
      <c r="AA81" s="337"/>
      <c r="AB81" s="337"/>
      <c r="AC81" s="337"/>
      <c r="AD81" s="337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338"/>
      <c r="AP81" s="338"/>
      <c r="AQ81" s="338"/>
      <c r="AR81" s="338"/>
      <c r="AS81" s="337"/>
      <c r="AT81" s="337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s="90" customFormat="1" x14ac:dyDescent="0.25">
      <c r="AA82" s="337"/>
      <c r="AB82" s="337"/>
      <c r="AC82" s="337"/>
      <c r="AD82" s="337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s="90" customFormat="1" x14ac:dyDescent="0.25">
      <c r="AA83" s="337"/>
      <c r="AB83" s="337"/>
      <c r="AC83" s="337"/>
      <c r="AD83" s="337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7"/>
      <c r="AT83" s="337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71" t="s">
        <v>95</v>
      </c>
      <c r="BR83" s="671"/>
      <c r="BS83" s="671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s="90" customFormat="1" x14ac:dyDescent="0.25">
      <c r="AA84" s="337"/>
      <c r="AB84" s="337"/>
      <c r="AC84" s="337"/>
      <c r="AD84" s="337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7"/>
      <c r="AT84" s="337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71"/>
      <c r="BR84" s="671"/>
      <c r="BS84" s="671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s="90" customFormat="1" x14ac:dyDescent="0.25">
      <c r="AA85" s="335"/>
      <c r="AB85" s="335"/>
      <c r="AC85" s="335"/>
      <c r="AD85" s="335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5"/>
      <c r="AT85" s="335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s="90" customFormat="1" x14ac:dyDescent="0.25">
      <c r="AA86" s="335"/>
      <c r="AB86" s="335"/>
      <c r="AC86" s="335"/>
      <c r="AD86" s="335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5"/>
      <c r="AT86" s="335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s="90" customFormat="1" x14ac:dyDescent="0.25">
      <c r="AA87" s="335"/>
      <c r="AB87" s="335"/>
      <c r="AC87" s="335"/>
      <c r="AD87" s="335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5"/>
      <c r="AT87" s="335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s="90" customFormat="1" x14ac:dyDescent="0.25">
      <c r="AA88" s="333"/>
      <c r="AB88" s="333"/>
      <c r="AC88" s="333"/>
      <c r="AD88" s="333"/>
      <c r="AE88" s="334"/>
      <c r="AF88" s="334"/>
      <c r="AG88" s="334"/>
      <c r="AH88" s="334"/>
      <c r="AI88" s="334"/>
      <c r="AJ88" s="334"/>
      <c r="AK88" s="334"/>
      <c r="AL88" s="334"/>
      <c r="AM88" s="334"/>
      <c r="AN88" s="334"/>
      <c r="AO88" s="334"/>
      <c r="AP88" s="334"/>
      <c r="AQ88" s="334"/>
      <c r="AR88" s="334"/>
      <c r="AS88" s="333"/>
      <c r="AT88" s="333"/>
    </row>
    <row r="89" spans="27:83" s="90" customFormat="1" x14ac:dyDescent="0.25">
      <c r="AA89" s="333"/>
      <c r="AB89" s="333"/>
      <c r="AC89" s="333"/>
      <c r="AD89" s="333"/>
      <c r="AE89" s="334"/>
      <c r="AF89" s="334"/>
      <c r="AG89" s="334"/>
      <c r="AH89" s="334"/>
      <c r="AI89" s="334"/>
      <c r="AJ89" s="334"/>
      <c r="AK89" s="334"/>
      <c r="AL89" s="334"/>
      <c r="AM89" s="334"/>
      <c r="AN89" s="334"/>
      <c r="AO89" s="334"/>
      <c r="AP89" s="334"/>
      <c r="AQ89" s="334"/>
      <c r="AR89" s="334"/>
      <c r="AS89" s="333"/>
      <c r="AT89" s="333"/>
    </row>
    <row r="90" spans="27:83" s="90" customFormat="1" x14ac:dyDescent="0.25">
      <c r="AA90" s="333"/>
      <c r="AB90" s="333"/>
      <c r="AC90" s="333"/>
      <c r="AD90" s="333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3"/>
      <c r="AT90" s="333"/>
    </row>
    <row r="91" spans="27:83" s="90" customFormat="1" x14ac:dyDescent="0.25">
      <c r="AA91" s="333"/>
      <c r="AB91" s="333"/>
      <c r="AC91" s="333"/>
      <c r="AD91" s="333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3"/>
      <c r="AT91" s="333"/>
    </row>
  </sheetData>
  <customSheetViews>
    <customSheetView guid="{3FC66D4A-12C5-4B75-80FB-F3C28F6CE0BD}" scale="115" showGridLines="0" state="hidden">
      <selection activeCell="E19" sqref="E19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BG4:BI4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AT6:AZ6"/>
    <mergeCell ref="AM6:AS6"/>
    <mergeCell ref="AC6:AL6"/>
    <mergeCell ref="AT8:AZ8"/>
    <mergeCell ref="B6:K6"/>
    <mergeCell ref="B7:K7"/>
    <mergeCell ref="BN7:CA7"/>
    <mergeCell ref="BD7:BM7"/>
    <mergeCell ref="BU6:CA6"/>
    <mergeCell ref="DM21:DN21"/>
    <mergeCell ref="DM22:DN22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D12:BK12"/>
    <mergeCell ref="BL11:BM11"/>
    <mergeCell ref="BD11:BK11"/>
    <mergeCell ref="DE18:DL18"/>
    <mergeCell ref="DM10:DN10"/>
    <mergeCell ref="DM11:DN11"/>
    <mergeCell ref="DM12:DN12"/>
    <mergeCell ref="DM16:DN16"/>
    <mergeCell ref="DM17:DN17"/>
    <mergeCell ref="DM18:DN18"/>
    <mergeCell ref="DE11:DL11"/>
    <mergeCell ref="BQ83:BS84"/>
    <mergeCell ref="DE29:DM29"/>
    <mergeCell ref="DE30:DM30"/>
    <mergeCell ref="DE32:DM32"/>
    <mergeCell ref="DE33:DM33"/>
    <mergeCell ref="DE19:DL19"/>
    <mergeCell ref="DE20:DL20"/>
    <mergeCell ref="DE21:DL21"/>
    <mergeCell ref="DM20:DN20"/>
    <mergeCell ref="DE23:DN23"/>
    <mergeCell ref="DE22:DL22"/>
    <mergeCell ref="BI57:BU57"/>
    <mergeCell ref="CB53:CF53"/>
    <mergeCell ref="CB52:CF52"/>
    <mergeCell ref="CB51:CF51"/>
    <mergeCell ref="CB54:CF54"/>
    <mergeCell ref="BV56:CF57"/>
    <mergeCell ref="BD22:BM22"/>
    <mergeCell ref="DM19:DN19"/>
    <mergeCell ref="DE34:DM34"/>
    <mergeCell ref="DE12:DL12"/>
    <mergeCell ref="DE16:DL16"/>
    <mergeCell ref="DE17:DL17"/>
    <mergeCell ref="DE8:DN8"/>
    <mergeCell ref="DE9:DL9"/>
    <mergeCell ref="DM9:DN9"/>
    <mergeCell ref="DE10:DL10"/>
    <mergeCell ref="DE6:DN6"/>
    <mergeCell ref="DE7:DN7"/>
    <mergeCell ref="CC9:CC17"/>
    <mergeCell ref="BL9:BM9"/>
    <mergeCell ref="BD9:BK9"/>
    <mergeCell ref="BU8:CA8"/>
    <mergeCell ref="B22:K22"/>
    <mergeCell ref="B17:K17"/>
    <mergeCell ref="J12:K12"/>
    <mergeCell ref="J16:K16"/>
    <mergeCell ref="B9:I9"/>
    <mergeCell ref="L8:R8"/>
    <mergeCell ref="S8:Y8"/>
    <mergeCell ref="J11:K11"/>
    <mergeCell ref="BL12:BM12"/>
    <mergeCell ref="BB9:BB17"/>
    <mergeCell ref="AC16:AJ16"/>
    <mergeCell ref="AK16:AL16"/>
    <mergeCell ref="B12:I12"/>
    <mergeCell ref="B16:I16"/>
    <mergeCell ref="AA9:AA17"/>
    <mergeCell ref="AC11:AJ11"/>
    <mergeCell ref="AK11:AL11"/>
    <mergeCell ref="AC12:AJ12"/>
    <mergeCell ref="AK12:AL12"/>
    <mergeCell ref="B10:I10"/>
    <mergeCell ref="AR29:AU29"/>
    <mergeCell ref="BS29:BV29"/>
    <mergeCell ref="BD17:BM17"/>
    <mergeCell ref="BD23:BM23"/>
    <mergeCell ref="B23:K23"/>
    <mergeCell ref="B11:I11"/>
    <mergeCell ref="J9:K9"/>
    <mergeCell ref="J10:K10"/>
    <mergeCell ref="AC9:AJ9"/>
    <mergeCell ref="AK9:AL9"/>
    <mergeCell ref="AC10:AJ10"/>
    <mergeCell ref="AK10:AL10"/>
    <mergeCell ref="Q29:T29"/>
    <mergeCell ref="AC17:AL17"/>
    <mergeCell ref="AC22:AL22"/>
    <mergeCell ref="AC23:AL23"/>
  </mergeCells>
  <dataValidations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B44" sqref="B44"/>
    </sheetView>
  </sheetViews>
  <sheetFormatPr defaultRowHeight="15" x14ac:dyDescent="0.25"/>
  <cols>
    <col min="1" max="1" width="3" style="2" customWidth="1"/>
    <col min="2" max="2" width="28.42578125" style="2" customWidth="1"/>
    <col min="3" max="16" width="4.85546875" style="3" customWidth="1"/>
    <col min="17" max="17" width="2.5703125" style="2" customWidth="1"/>
    <col min="18" max="18" width="5.42578125" style="2" customWidth="1"/>
    <col min="19" max="19" width="4.140625" style="2" customWidth="1"/>
    <col min="20" max="22" width="11.7109375" customWidth="1"/>
  </cols>
  <sheetData>
    <row r="1" spans="1:22" ht="15.75" thickBot="1" x14ac:dyDescent="0.3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7"/>
      <c r="T1" s="43"/>
      <c r="U1" s="44"/>
      <c r="V1" s="45"/>
    </row>
    <row r="2" spans="1:22" ht="19.5" thickBot="1" x14ac:dyDescent="0.35">
      <c r="A2" s="28"/>
      <c r="B2" s="13"/>
      <c r="C2" s="2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3"/>
      <c r="R2" s="13"/>
      <c r="S2" s="30"/>
      <c r="T2" s="43" t="s">
        <v>31</v>
      </c>
      <c r="U2" s="44"/>
      <c r="V2" s="45"/>
    </row>
    <row r="3" spans="1:22" x14ac:dyDescent="0.25">
      <c r="A3" s="28"/>
      <c r="B3" s="31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/>
      <c r="S3" s="30"/>
      <c r="T3" s="21"/>
      <c r="U3" s="1"/>
      <c r="V3" s="20"/>
    </row>
    <row r="4" spans="1:22" x14ac:dyDescent="0.25">
      <c r="A4" s="28"/>
      <c r="B4" s="13" t="s">
        <v>1</v>
      </c>
      <c r="C4" s="17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30"/>
      <c r="T4" s="21"/>
      <c r="U4" s="1"/>
      <c r="V4" s="20"/>
    </row>
    <row r="5" spans="1:22" ht="12" customHeight="1" x14ac:dyDescent="0.25">
      <c r="A5" s="28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/>
      <c r="R5" s="13"/>
      <c r="S5" s="30"/>
      <c r="T5" s="21"/>
      <c r="U5" s="1"/>
      <c r="V5" s="20"/>
    </row>
    <row r="6" spans="1:22" ht="31.5" customHeight="1" x14ac:dyDescent="0.25">
      <c r="A6" s="28"/>
      <c r="B6" s="13" t="s">
        <v>2</v>
      </c>
      <c r="C6" s="4"/>
      <c r="D6" s="5"/>
      <c r="E6" s="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0"/>
      <c r="T6" s="21"/>
      <c r="U6" s="1"/>
      <c r="V6" s="20"/>
    </row>
    <row r="7" spans="1:22" x14ac:dyDescent="0.25">
      <c r="A7" s="28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3"/>
      <c r="S7" s="30"/>
      <c r="T7" s="21"/>
      <c r="U7" s="1"/>
      <c r="V7" s="20"/>
    </row>
    <row r="8" spans="1:22" x14ac:dyDescent="0.25">
      <c r="A8" s="28"/>
      <c r="B8" s="7" t="s">
        <v>3</v>
      </c>
      <c r="C8" s="890">
        <f>C10*C9</f>
        <v>2280</v>
      </c>
      <c r="D8" s="891"/>
      <c r="E8" s="891"/>
      <c r="F8" s="891"/>
      <c r="G8" s="891"/>
      <c r="H8" s="891"/>
      <c r="I8" s="892"/>
      <c r="J8" s="884">
        <f>J10*C9</f>
        <v>11.176470588235295</v>
      </c>
      <c r="K8" s="885"/>
      <c r="L8" s="885"/>
      <c r="M8" s="885"/>
      <c r="N8" s="885"/>
      <c r="O8" s="885"/>
      <c r="P8" s="886"/>
      <c r="Q8" s="13"/>
      <c r="R8" s="13"/>
      <c r="S8" s="30"/>
      <c r="T8" s="21"/>
      <c r="U8" s="1"/>
      <c r="V8" s="20"/>
    </row>
    <row r="9" spans="1:22" x14ac:dyDescent="0.25">
      <c r="A9" s="28"/>
      <c r="B9" s="7" t="s">
        <v>4</v>
      </c>
      <c r="C9" s="881">
        <v>0.4</v>
      </c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  <c r="O9" s="882"/>
      <c r="P9" s="883"/>
      <c r="Q9" s="13"/>
      <c r="R9" s="13"/>
      <c r="S9" s="30"/>
      <c r="T9" s="21"/>
      <c r="U9" s="1"/>
      <c r="V9" s="20"/>
    </row>
    <row r="10" spans="1:22" x14ac:dyDescent="0.25">
      <c r="A10" s="28"/>
      <c r="B10" s="7" t="s">
        <v>5</v>
      </c>
      <c r="C10" s="887">
        <f>SUM(C11:P11)</f>
        <v>5700</v>
      </c>
      <c r="D10" s="888"/>
      <c r="E10" s="888"/>
      <c r="F10" s="888"/>
      <c r="G10" s="888"/>
      <c r="H10" s="888"/>
      <c r="I10" s="889"/>
      <c r="J10" s="884">
        <f>C10/204</f>
        <v>27.941176470588236</v>
      </c>
      <c r="K10" s="885"/>
      <c r="L10" s="885"/>
      <c r="M10" s="885"/>
      <c r="N10" s="885"/>
      <c r="O10" s="885"/>
      <c r="P10" s="886"/>
      <c r="Q10" s="13"/>
      <c r="R10" s="13"/>
      <c r="S10" s="30"/>
      <c r="T10" s="21"/>
      <c r="U10" s="1"/>
      <c r="V10" s="20"/>
    </row>
    <row r="11" spans="1:22" ht="42.75" customHeight="1" x14ac:dyDescent="0.25">
      <c r="A11" s="28"/>
      <c r="B11" s="8" t="s">
        <v>6</v>
      </c>
      <c r="C11" s="9">
        <f>(C12*250)+(C13*500)+(C14*500)</f>
        <v>1250</v>
      </c>
      <c r="D11" s="9">
        <f t="shared" ref="D11:P11" si="0">(D12*250)+(D13*500)+(D14*500)</f>
        <v>1250</v>
      </c>
      <c r="E11" s="9">
        <f t="shared" si="0"/>
        <v>1000</v>
      </c>
      <c r="F11" s="9">
        <v>1100</v>
      </c>
      <c r="G11" s="9">
        <v>1100</v>
      </c>
      <c r="H11" s="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0</v>
      </c>
      <c r="P11" s="39">
        <f t="shared" si="0"/>
        <v>0</v>
      </c>
      <c r="Q11" s="16"/>
      <c r="R11" s="894" t="s">
        <v>7</v>
      </c>
      <c r="S11" s="30"/>
      <c r="T11" s="21"/>
      <c r="U11" s="1"/>
      <c r="V11" s="20"/>
    </row>
    <row r="12" spans="1:22" x14ac:dyDescent="0.25">
      <c r="A12" s="28"/>
      <c r="B12" s="7" t="s">
        <v>8</v>
      </c>
      <c r="C12" s="10">
        <v>1</v>
      </c>
      <c r="D12" s="10">
        <v>1</v>
      </c>
      <c r="E12" s="10">
        <v>2</v>
      </c>
      <c r="F12" s="10"/>
      <c r="G12" s="10"/>
      <c r="H12" s="10"/>
      <c r="I12" s="40"/>
      <c r="J12" s="40"/>
      <c r="K12" s="40"/>
      <c r="L12" s="40"/>
      <c r="M12" s="40"/>
      <c r="N12" s="40"/>
      <c r="O12" s="40"/>
      <c r="P12" s="40"/>
      <c r="Q12" s="13"/>
      <c r="R12" s="895"/>
      <c r="S12" s="30"/>
      <c r="T12" s="21"/>
      <c r="U12" s="1"/>
      <c r="V12" s="20"/>
    </row>
    <row r="13" spans="1:22" x14ac:dyDescent="0.25">
      <c r="A13" s="28"/>
      <c r="B13" s="7" t="s">
        <v>36</v>
      </c>
      <c r="C13" s="10"/>
      <c r="D13" s="10"/>
      <c r="E13" s="10"/>
      <c r="F13" s="10">
        <v>1</v>
      </c>
      <c r="G13" s="10">
        <v>1</v>
      </c>
      <c r="H13" s="10"/>
      <c r="I13" s="40"/>
      <c r="J13" s="40"/>
      <c r="K13" s="40"/>
      <c r="L13" s="40"/>
      <c r="M13" s="40"/>
      <c r="N13" s="40"/>
      <c r="O13" s="40"/>
      <c r="P13" s="40"/>
      <c r="Q13" s="13"/>
      <c r="R13" s="895"/>
      <c r="S13" s="30"/>
      <c r="T13" s="21"/>
      <c r="U13" s="1"/>
      <c r="V13" s="20"/>
    </row>
    <row r="14" spans="1:22" ht="18" customHeight="1" thickBot="1" x14ac:dyDescent="0.3">
      <c r="A14" s="32"/>
      <c r="B14" s="7" t="s">
        <v>9</v>
      </c>
      <c r="C14" s="10">
        <v>2</v>
      </c>
      <c r="D14" s="10">
        <v>2</v>
      </c>
      <c r="E14" s="10">
        <v>1</v>
      </c>
      <c r="F14" s="10"/>
      <c r="G14" s="10"/>
      <c r="H14" s="10"/>
      <c r="I14" s="40"/>
      <c r="J14" s="40"/>
      <c r="K14" s="40"/>
      <c r="L14" s="40"/>
      <c r="M14" s="40"/>
      <c r="N14" s="40"/>
      <c r="O14" s="40"/>
      <c r="P14" s="40"/>
      <c r="Q14" s="13"/>
      <c r="R14" s="895"/>
      <c r="S14" s="33"/>
      <c r="T14" s="21"/>
      <c r="U14" s="1"/>
      <c r="V14" s="20"/>
    </row>
    <row r="15" spans="1:22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40"/>
      <c r="J15" s="40"/>
      <c r="K15" s="40"/>
      <c r="L15" s="40"/>
      <c r="M15" s="40"/>
      <c r="N15" s="40"/>
      <c r="O15" s="40"/>
      <c r="P15" s="40"/>
      <c r="Q15" s="13"/>
      <c r="R15" s="895"/>
      <c r="S15" s="30"/>
      <c r="T15" s="47" t="s">
        <v>39</v>
      </c>
      <c r="U15" s="44"/>
      <c r="V15" s="45"/>
    </row>
    <row r="16" spans="1:22" x14ac:dyDescent="0.25">
      <c r="A16" s="28"/>
      <c r="B16" s="7" t="s">
        <v>10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13"/>
      <c r="R16" s="896"/>
      <c r="S16" s="30"/>
      <c r="T16" s="48" t="s">
        <v>41</v>
      </c>
      <c r="U16" s="18"/>
      <c r="V16" s="19"/>
    </row>
    <row r="17" spans="1:22" x14ac:dyDescent="0.25">
      <c r="A17" s="28"/>
      <c r="B17" s="13" t="s">
        <v>11</v>
      </c>
      <c r="C17" s="14"/>
      <c r="D17" s="17" t="s">
        <v>38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3"/>
      <c r="S17" s="30"/>
      <c r="T17" s="21" t="s">
        <v>40</v>
      </c>
      <c r="U17" s="1"/>
      <c r="V17" s="20"/>
    </row>
    <row r="18" spans="1:22" ht="35.25" customHeight="1" x14ac:dyDescent="0.25">
      <c r="A18" s="28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3"/>
      <c r="S18" s="30"/>
      <c r="T18" s="21"/>
      <c r="U18" s="1"/>
      <c r="V18" s="20"/>
    </row>
    <row r="19" spans="1:22" x14ac:dyDescent="0.25">
      <c r="A19" s="28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3"/>
      <c r="S19" s="30"/>
      <c r="T19" s="21" t="s">
        <v>43</v>
      </c>
      <c r="U19" s="1"/>
      <c r="V19" s="20"/>
    </row>
    <row r="20" spans="1:22" x14ac:dyDescent="0.25">
      <c r="A20" s="28"/>
      <c r="B20" s="13"/>
      <c r="C20" s="14"/>
      <c r="D20" s="14"/>
      <c r="E20" s="14"/>
      <c r="F20" s="14"/>
      <c r="G20" s="14"/>
      <c r="H20" s="14"/>
      <c r="I20" s="14"/>
      <c r="J20" s="14"/>
      <c r="K20" s="17" t="s">
        <v>12</v>
      </c>
      <c r="L20" s="14"/>
      <c r="M20" s="14"/>
      <c r="N20" s="14"/>
      <c r="O20" s="14"/>
      <c r="P20" s="14"/>
      <c r="Q20" s="13"/>
      <c r="R20" s="13"/>
      <c r="S20" s="30"/>
      <c r="T20" s="21" t="s">
        <v>42</v>
      </c>
      <c r="U20" s="1"/>
      <c r="V20" s="20"/>
    </row>
    <row r="21" spans="1:22" ht="15.75" thickBot="1" x14ac:dyDescent="0.3">
      <c r="A21" s="28"/>
      <c r="B21" s="17"/>
      <c r="C21" s="61"/>
      <c r="D21" s="62"/>
      <c r="E21" s="14"/>
      <c r="F21" s="63"/>
      <c r="G21" s="62"/>
      <c r="H21" s="14"/>
      <c r="I21" s="14"/>
      <c r="J21" s="14"/>
      <c r="K21" s="17" t="s">
        <v>13</v>
      </c>
      <c r="L21" s="14"/>
      <c r="M21" s="14"/>
      <c r="N21" s="14"/>
      <c r="O21" s="14"/>
      <c r="P21" s="14"/>
      <c r="Q21" s="13"/>
      <c r="R21" s="13"/>
      <c r="S21" s="30"/>
      <c r="T21" s="46"/>
      <c r="U21" s="22"/>
      <c r="V21" s="23"/>
    </row>
    <row r="22" spans="1:22" ht="15.75" x14ac:dyDescent="0.25">
      <c r="A22" s="28"/>
      <c r="B22" s="66" t="s">
        <v>70</v>
      </c>
      <c r="C22" s="61"/>
      <c r="D22" s="62"/>
      <c r="E22" s="14"/>
      <c r="F22" s="63"/>
      <c r="G22" s="62"/>
      <c r="H22" s="14"/>
      <c r="I22" s="14"/>
      <c r="J22" s="14"/>
      <c r="K22" s="14"/>
      <c r="L22" s="14"/>
      <c r="M22" s="14"/>
      <c r="N22" s="14"/>
      <c r="O22" s="14"/>
      <c r="P22" s="14"/>
      <c r="Q22" s="13"/>
      <c r="R22" s="13"/>
      <c r="S22" s="30"/>
      <c r="T22" s="48" t="s">
        <v>44</v>
      </c>
      <c r="U22" s="18"/>
      <c r="V22" s="19"/>
    </row>
    <row r="23" spans="1:22" ht="33" customHeight="1" x14ac:dyDescent="0.25">
      <c r="A23" s="28"/>
      <c r="B23" s="68" t="s">
        <v>71</v>
      </c>
      <c r="C23" s="14"/>
      <c r="D23" s="14"/>
      <c r="E23" s="14"/>
      <c r="F23" s="14"/>
      <c r="G23" s="14"/>
      <c r="H23" s="14"/>
      <c r="I23" s="14"/>
      <c r="J23" s="14"/>
      <c r="K23" s="17" t="s">
        <v>37</v>
      </c>
      <c r="L23" s="14"/>
      <c r="M23" s="14"/>
      <c r="N23" s="14"/>
      <c r="O23" s="14"/>
      <c r="P23" s="14"/>
      <c r="Q23" s="13"/>
      <c r="R23" s="13"/>
      <c r="S23" s="30"/>
      <c r="T23" s="21"/>
      <c r="U23" s="1"/>
      <c r="V23" s="20"/>
    </row>
    <row r="24" spans="1:22" x14ac:dyDescent="0.25">
      <c r="A24" s="28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 s="13"/>
      <c r="S24" s="30"/>
      <c r="T24" s="21" t="s">
        <v>43</v>
      </c>
      <c r="U24" s="1"/>
      <c r="V24" s="20"/>
    </row>
    <row r="25" spans="1:22" ht="15.75" x14ac:dyDescent="0.25">
      <c r="A25" s="28"/>
      <c r="B25" s="64" t="s">
        <v>68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3"/>
      <c r="S25" s="30"/>
      <c r="T25" s="21" t="s">
        <v>45</v>
      </c>
      <c r="U25" s="1"/>
      <c r="V25" s="20"/>
    </row>
    <row r="26" spans="1:22" ht="16.5" thickBot="1" x14ac:dyDescent="0.3">
      <c r="A26" s="28"/>
      <c r="B26" s="65" t="s">
        <v>69</v>
      </c>
      <c r="H26" s="893" t="s">
        <v>67</v>
      </c>
      <c r="I26" s="893"/>
      <c r="J26" s="893"/>
      <c r="K26" s="893"/>
      <c r="S26" s="30"/>
      <c r="T26" s="46"/>
      <c r="U26" s="22"/>
      <c r="V26" s="23"/>
    </row>
    <row r="27" spans="1:22" ht="15.75" x14ac:dyDescent="0.25">
      <c r="A27" s="28"/>
      <c r="B27" s="65" t="s">
        <v>57</v>
      </c>
      <c r="S27" s="30"/>
      <c r="T27" s="48" t="s">
        <v>46</v>
      </c>
      <c r="U27" s="18"/>
      <c r="V27" s="19"/>
    </row>
    <row r="28" spans="1:22" ht="36.75" customHeight="1" thickBot="1" x14ac:dyDescent="0.3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35"/>
      <c r="S28" s="37"/>
      <c r="T28" s="21"/>
      <c r="U28" s="1"/>
      <c r="V28" s="20"/>
    </row>
    <row r="29" spans="1:22" x14ac:dyDescent="0.25">
      <c r="A29" s="28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3"/>
      <c r="S29" s="30"/>
      <c r="T29" s="21" t="s">
        <v>43</v>
      </c>
      <c r="U29" s="1"/>
      <c r="V29" s="20"/>
    </row>
    <row r="30" spans="1:22" x14ac:dyDescent="0.25">
      <c r="A30" s="28"/>
      <c r="B30" s="31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 s="13"/>
      <c r="S30" s="30"/>
      <c r="T30" s="21" t="s">
        <v>47</v>
      </c>
      <c r="U30" s="1"/>
      <c r="V30" s="20"/>
    </row>
    <row r="31" spans="1:22" ht="15.75" thickBot="1" x14ac:dyDescent="0.3">
      <c r="A31" s="28"/>
      <c r="B31" s="13" t="s">
        <v>15</v>
      </c>
      <c r="C31" s="17" t="s">
        <v>76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3"/>
      <c r="R31" s="13"/>
      <c r="S31" s="30"/>
      <c r="T31" s="46"/>
      <c r="U31" s="22"/>
      <c r="V31" s="23"/>
    </row>
    <row r="32" spans="1:22" x14ac:dyDescent="0.25">
      <c r="A32" s="28"/>
      <c r="S32" s="30"/>
      <c r="T32" s="48" t="s">
        <v>32</v>
      </c>
      <c r="U32" s="18"/>
      <c r="V32" s="19"/>
    </row>
    <row r="33" spans="1:22" ht="33" customHeight="1" x14ac:dyDescent="0.25">
      <c r="A33" s="28"/>
      <c r="B33" s="13" t="s">
        <v>2</v>
      </c>
      <c r="C33" s="4"/>
      <c r="D33" s="5"/>
      <c r="E33" s="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 s="13"/>
      <c r="S33" s="30"/>
      <c r="T33" s="21"/>
      <c r="U33" s="1"/>
      <c r="V33" s="20"/>
    </row>
    <row r="34" spans="1:22" x14ac:dyDescent="0.25">
      <c r="A34" s="28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3"/>
      <c r="R34" s="13"/>
      <c r="S34" s="30"/>
      <c r="T34" s="21" t="s">
        <v>43</v>
      </c>
      <c r="U34" s="1"/>
      <c r="V34" s="20"/>
    </row>
    <row r="35" spans="1:22" x14ac:dyDescent="0.25">
      <c r="A35" s="28"/>
      <c r="B35" s="7" t="s">
        <v>3</v>
      </c>
      <c r="C35" s="890">
        <f>C37*C36</f>
        <v>78.400000000000006</v>
      </c>
      <c r="D35" s="891"/>
      <c r="E35" s="891"/>
      <c r="F35" s="891"/>
      <c r="G35" s="891"/>
      <c r="H35" s="891"/>
      <c r="I35" s="892"/>
      <c r="J35" s="884">
        <f>J37*C36</f>
        <v>69.600000000000009</v>
      </c>
      <c r="K35" s="885"/>
      <c r="L35" s="885"/>
      <c r="M35" s="885"/>
      <c r="N35" s="885"/>
      <c r="O35" s="885"/>
      <c r="P35" s="886"/>
      <c r="Q35" s="13"/>
      <c r="R35" s="13"/>
      <c r="S35" s="30"/>
      <c r="T35" s="21" t="s">
        <v>48</v>
      </c>
      <c r="U35" s="1"/>
      <c r="V35" s="20"/>
    </row>
    <row r="36" spans="1:22" ht="15.75" thickBot="1" x14ac:dyDescent="0.3">
      <c r="A36" s="28"/>
      <c r="B36" s="7" t="s">
        <v>4</v>
      </c>
      <c r="C36" s="881">
        <v>0.8</v>
      </c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3"/>
      <c r="Q36" s="13"/>
      <c r="R36" s="13"/>
      <c r="S36" s="30"/>
      <c r="T36" s="46"/>
      <c r="U36" s="22"/>
      <c r="V36" s="23"/>
    </row>
    <row r="37" spans="1:22" x14ac:dyDescent="0.25">
      <c r="A37" s="28"/>
      <c r="B37" s="7" t="s">
        <v>5</v>
      </c>
      <c r="C37" s="887">
        <v>98</v>
      </c>
      <c r="D37" s="888"/>
      <c r="E37" s="888"/>
      <c r="F37" s="888"/>
      <c r="G37" s="888"/>
      <c r="H37" s="888"/>
      <c r="I37" s="889"/>
      <c r="J37" s="884">
        <v>87</v>
      </c>
      <c r="K37" s="885"/>
      <c r="L37" s="885"/>
      <c r="M37" s="885"/>
      <c r="N37" s="885"/>
      <c r="O37" s="885"/>
      <c r="P37" s="886"/>
      <c r="Q37" s="13"/>
      <c r="R37" s="13"/>
      <c r="S37" s="30"/>
      <c r="T37" s="48" t="s">
        <v>49</v>
      </c>
      <c r="U37" s="18"/>
      <c r="V37" s="19"/>
    </row>
    <row r="38" spans="1:22" ht="39.75" customHeight="1" x14ac:dyDescent="0.25">
      <c r="A38" s="28"/>
      <c r="B38" s="8" t="s">
        <v>6</v>
      </c>
      <c r="C38" s="9">
        <f>(C39*24)+(C40*48)+(C41*42)+(C42*84)+(C43*126)+(C44*10)+(C45*20)+(C46*40)+(C47*80)+(C48*24)+(C49*32)+(C50*64)+(C51*38)</f>
        <v>0</v>
      </c>
      <c r="D38" s="9">
        <f t="shared" ref="D38:P38" si="1">(D39*24)+(D40*48)+(D41*42)+(D42*84)+(D43*126)+(D44*10)+(D45*20)+(D46*40)+(D47*80)+(D48*24)+(D49*32)+(D50*64)+(D51*38)</f>
        <v>0</v>
      </c>
      <c r="E38" s="9">
        <f t="shared" si="1"/>
        <v>0</v>
      </c>
      <c r="F38" s="9">
        <f t="shared" si="1"/>
        <v>0</v>
      </c>
      <c r="G38" s="9">
        <f t="shared" si="1"/>
        <v>0</v>
      </c>
      <c r="H38" s="9">
        <f t="shared" si="1"/>
        <v>0</v>
      </c>
      <c r="I38" s="9">
        <f t="shared" si="1"/>
        <v>0</v>
      </c>
      <c r="J38" s="9">
        <f t="shared" si="1"/>
        <v>0</v>
      </c>
      <c r="K38" s="9">
        <f t="shared" si="1"/>
        <v>0</v>
      </c>
      <c r="L38" s="9">
        <f t="shared" si="1"/>
        <v>0</v>
      </c>
      <c r="M38" s="9">
        <f t="shared" si="1"/>
        <v>0</v>
      </c>
      <c r="N38" s="9">
        <f t="shared" si="1"/>
        <v>0</v>
      </c>
      <c r="O38" s="39">
        <f t="shared" si="1"/>
        <v>0</v>
      </c>
      <c r="P38" s="39">
        <f t="shared" si="1"/>
        <v>0</v>
      </c>
      <c r="Q38" s="13"/>
      <c r="R38" s="13"/>
      <c r="S38" s="30"/>
      <c r="T38" s="21" t="s">
        <v>43</v>
      </c>
      <c r="U38" s="1"/>
      <c r="V38" s="20"/>
    </row>
    <row r="39" spans="1:22" ht="21.75" customHeight="1" x14ac:dyDescent="0.25">
      <c r="A39" s="28"/>
      <c r="B39" s="8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13"/>
      <c r="R39" s="894" t="s">
        <v>17</v>
      </c>
      <c r="S39" s="30"/>
      <c r="T39" s="21" t="s">
        <v>50</v>
      </c>
      <c r="U39" s="1"/>
      <c r="V39" s="20"/>
    </row>
    <row r="40" spans="1:22" ht="15.75" thickBot="1" x14ac:dyDescent="0.3">
      <c r="A40" s="28"/>
      <c r="B40" s="8" t="s">
        <v>18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1"/>
      <c r="P40" s="41"/>
      <c r="Q40" s="13"/>
      <c r="R40" s="895"/>
      <c r="S40" s="30"/>
      <c r="U40" s="1"/>
      <c r="V40" s="20"/>
    </row>
    <row r="41" spans="1:22" x14ac:dyDescent="0.25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1"/>
      <c r="P41" s="41"/>
      <c r="Q41" s="13"/>
      <c r="R41" s="895"/>
      <c r="S41" s="13"/>
      <c r="T41" s="48"/>
      <c r="U41" s="18"/>
      <c r="V41" s="19"/>
    </row>
    <row r="42" spans="1:22" x14ac:dyDescent="0.25">
      <c r="A42" s="28"/>
      <c r="B42" s="8" t="s">
        <v>20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1"/>
      <c r="P42" s="41"/>
      <c r="Q42" s="13"/>
      <c r="R42" s="895"/>
      <c r="S42" s="13"/>
      <c r="T42" s="21"/>
      <c r="U42" s="1"/>
      <c r="V42" s="20"/>
    </row>
    <row r="43" spans="1:22" x14ac:dyDescent="0.25">
      <c r="A43" s="28"/>
      <c r="B43" s="8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2"/>
      <c r="P43" s="42"/>
      <c r="Q43" s="13"/>
      <c r="R43" s="896"/>
      <c r="S43" s="13"/>
      <c r="T43" s="21"/>
      <c r="U43" s="1"/>
      <c r="V43" s="20"/>
    </row>
    <row r="44" spans="1:22" x14ac:dyDescent="0.25">
      <c r="A44" s="28"/>
      <c r="B44" s="10" t="s">
        <v>22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2"/>
      <c r="P44" s="42"/>
      <c r="Q44" s="13"/>
      <c r="R44" s="13"/>
      <c r="S44" s="13"/>
      <c r="T44" s="21"/>
      <c r="U44" s="1"/>
      <c r="V44" s="20"/>
    </row>
    <row r="45" spans="1:22" x14ac:dyDescent="0.25">
      <c r="A45" s="28"/>
      <c r="B45" s="10" t="s">
        <v>23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2"/>
      <c r="P45" s="42"/>
      <c r="Q45" s="13"/>
      <c r="R45" s="13"/>
      <c r="S45" s="13"/>
      <c r="T45" s="21"/>
      <c r="U45" s="1"/>
      <c r="V45" s="20"/>
    </row>
    <row r="46" spans="1:22" x14ac:dyDescent="0.25">
      <c r="A46" s="28"/>
      <c r="B46" s="10" t="s">
        <v>34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2"/>
      <c r="P46" s="42"/>
      <c r="Q46" s="13"/>
      <c r="R46" s="13"/>
      <c r="S46" s="13"/>
      <c r="T46" s="21"/>
      <c r="U46" s="1"/>
      <c r="V46" s="20"/>
    </row>
    <row r="47" spans="1:22" x14ac:dyDescent="0.25">
      <c r="A47" s="28"/>
      <c r="B47" s="10" t="s">
        <v>24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2"/>
      <c r="P47" s="42"/>
      <c r="Q47" s="13"/>
      <c r="R47" s="13"/>
      <c r="S47" s="13"/>
      <c r="T47" s="21"/>
      <c r="U47" s="1"/>
      <c r="V47" s="20"/>
    </row>
    <row r="48" spans="1:22" x14ac:dyDescent="0.25">
      <c r="A48" s="28"/>
      <c r="B48" s="10" t="s">
        <v>25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2"/>
      <c r="P48" s="42"/>
      <c r="Q48" s="13"/>
      <c r="R48" s="13"/>
      <c r="S48" s="13"/>
      <c r="T48" s="21"/>
      <c r="U48" s="1"/>
      <c r="V48" s="20"/>
    </row>
    <row r="49" spans="1:22" x14ac:dyDescent="0.25">
      <c r="A49" s="28"/>
      <c r="B49" s="10" t="s">
        <v>35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42"/>
      <c r="P49" s="42"/>
      <c r="Q49" s="13"/>
      <c r="R49" s="13"/>
      <c r="S49" s="13"/>
      <c r="T49" s="727"/>
      <c r="U49" s="728"/>
      <c r="V49" s="729"/>
    </row>
    <row r="50" spans="1:22" x14ac:dyDescent="0.25">
      <c r="A50" s="28"/>
      <c r="B50" s="10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42"/>
      <c r="P50" s="42"/>
      <c r="Q50" s="13"/>
      <c r="R50" s="13"/>
      <c r="S50" s="13"/>
      <c r="T50" s="720" t="s">
        <v>51</v>
      </c>
      <c r="U50" s="721"/>
      <c r="V50" s="722"/>
    </row>
    <row r="51" spans="1:22" ht="15.75" thickBot="1" x14ac:dyDescent="0.3">
      <c r="A51" s="28"/>
      <c r="B51" s="10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2"/>
      <c r="P51" s="42"/>
      <c r="Q51" s="13"/>
      <c r="R51" s="13"/>
      <c r="S51" s="13"/>
      <c r="T51" s="46"/>
      <c r="U51" s="22"/>
      <c r="V51" s="23"/>
    </row>
    <row r="52" spans="1:22" ht="15.75" x14ac:dyDescent="0.25">
      <c r="A52" s="28"/>
      <c r="B52" s="8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42"/>
      <c r="P52" s="42"/>
      <c r="Q52" s="13"/>
      <c r="R52" s="13"/>
      <c r="S52" s="13"/>
      <c r="T52" s="55" t="s">
        <v>52</v>
      </c>
      <c r="U52" s="18"/>
      <c r="V52" s="19"/>
    </row>
    <row r="53" spans="1:22" x14ac:dyDescent="0.25">
      <c r="A53" s="28"/>
      <c r="B53" s="7"/>
      <c r="C53" s="10">
        <v>1</v>
      </c>
      <c r="D53" s="10">
        <v>2</v>
      </c>
      <c r="E53" s="10">
        <v>3</v>
      </c>
      <c r="F53" s="10">
        <v>4</v>
      </c>
      <c r="G53" s="10">
        <v>5</v>
      </c>
      <c r="H53" s="10">
        <v>6</v>
      </c>
      <c r="I53" s="10">
        <v>7</v>
      </c>
      <c r="J53" s="10">
        <v>8</v>
      </c>
      <c r="K53" s="10">
        <v>9</v>
      </c>
      <c r="L53" s="10">
        <v>10</v>
      </c>
      <c r="M53" s="10">
        <v>11</v>
      </c>
      <c r="N53" s="10">
        <v>12</v>
      </c>
      <c r="O53" s="40">
        <v>13</v>
      </c>
      <c r="P53" s="40">
        <v>14</v>
      </c>
      <c r="Q53" s="13"/>
      <c r="R53" s="13"/>
      <c r="S53" s="30"/>
      <c r="T53" s="21"/>
      <c r="U53" s="1"/>
      <c r="V53" s="20"/>
    </row>
    <row r="54" spans="1:22" x14ac:dyDescent="0.25">
      <c r="A54" s="28"/>
      <c r="B54" s="13" t="s">
        <v>11</v>
      </c>
      <c r="C54" s="14"/>
      <c r="D54" s="38" t="s">
        <v>29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3"/>
      <c r="R54" s="13"/>
      <c r="S54" s="30"/>
      <c r="T54" s="21" t="s">
        <v>55</v>
      </c>
      <c r="U54" s="1"/>
      <c r="V54" s="20"/>
    </row>
    <row r="55" spans="1:22" x14ac:dyDescent="0.25">
      <c r="A55" s="28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3"/>
      <c r="R55" s="13"/>
      <c r="S55" s="30"/>
      <c r="T55" s="21" t="s">
        <v>54</v>
      </c>
      <c r="U55" s="1"/>
      <c r="V55" s="20"/>
    </row>
    <row r="56" spans="1:22" x14ac:dyDescent="0.25">
      <c r="A56" s="28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3"/>
      <c r="R56" s="13"/>
      <c r="S56" s="30"/>
      <c r="T56" s="21" t="s">
        <v>53</v>
      </c>
      <c r="U56" s="1"/>
      <c r="V56" s="20"/>
    </row>
    <row r="57" spans="1:22" x14ac:dyDescent="0.25">
      <c r="A57" s="28"/>
      <c r="B57" s="13"/>
      <c r="C57" s="14"/>
      <c r="D57" s="14"/>
      <c r="E57" s="14"/>
      <c r="F57" s="14"/>
      <c r="G57" s="14"/>
      <c r="H57" s="14"/>
      <c r="I57" s="14"/>
      <c r="J57" s="14"/>
      <c r="K57" s="17" t="s">
        <v>12</v>
      </c>
      <c r="L57" s="14"/>
      <c r="M57" s="14"/>
      <c r="N57" s="14"/>
      <c r="O57" s="14"/>
      <c r="P57" s="14"/>
      <c r="Q57" s="13"/>
      <c r="R57" s="13"/>
      <c r="S57" s="30"/>
      <c r="T57" s="21"/>
      <c r="U57" s="1"/>
      <c r="V57" s="20"/>
    </row>
    <row r="58" spans="1:22" ht="15.75" thickBot="1" x14ac:dyDescent="0.3">
      <c r="A58" s="28"/>
      <c r="B58" s="13"/>
      <c r="C58" s="14"/>
      <c r="D58" s="14"/>
      <c r="E58" s="14"/>
      <c r="F58" s="14"/>
      <c r="G58" s="14"/>
      <c r="H58" s="14"/>
      <c r="I58" s="14"/>
      <c r="J58" s="14"/>
      <c r="K58" s="17" t="s">
        <v>30</v>
      </c>
      <c r="L58" s="14"/>
      <c r="M58" s="14"/>
      <c r="N58" s="14"/>
      <c r="O58" s="14"/>
      <c r="P58" s="14"/>
      <c r="Q58" s="13"/>
      <c r="R58" s="13"/>
      <c r="S58" s="30"/>
      <c r="T58" s="46"/>
      <c r="U58" s="22"/>
      <c r="V58" s="23"/>
    </row>
    <row r="59" spans="1:22" ht="15.75" x14ac:dyDescent="0.25">
      <c r="A59" s="28"/>
      <c r="B59" s="66" t="str">
        <f>"TCL    : "&amp;C37&amp;"kW /"&amp;J37&amp;"A"</f>
        <v>TCL    : 98kW /87A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3"/>
      <c r="R59" s="13"/>
      <c r="S59" s="13"/>
      <c r="T59" s="55" t="s">
        <v>56</v>
      </c>
      <c r="U59" s="18"/>
      <c r="V59" s="19"/>
    </row>
    <row r="60" spans="1:22" ht="15.75" x14ac:dyDescent="0.25">
      <c r="A60" s="28"/>
      <c r="B60" s="68" t="s">
        <v>71</v>
      </c>
      <c r="C60" s="14"/>
      <c r="D60" s="14"/>
      <c r="E60" s="14"/>
      <c r="F60" s="14"/>
      <c r="G60" s="14"/>
      <c r="H60" s="14"/>
      <c r="I60" s="14"/>
      <c r="J60" s="14"/>
      <c r="L60" s="14"/>
      <c r="M60" s="14"/>
      <c r="N60" s="14"/>
      <c r="O60" s="14"/>
      <c r="P60" s="14"/>
      <c r="Q60" s="13"/>
      <c r="R60" s="13"/>
      <c r="S60" s="13"/>
      <c r="T60" s="21"/>
      <c r="U60" s="1"/>
      <c r="V60" s="20"/>
    </row>
    <row r="61" spans="1:22" x14ac:dyDescent="0.25">
      <c r="A61" s="28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3"/>
      <c r="T61" s="21" t="s">
        <v>57</v>
      </c>
      <c r="U61" s="1"/>
      <c r="V61" s="20"/>
    </row>
    <row r="62" spans="1:22" ht="16.5" thickBot="1" x14ac:dyDescent="0.3">
      <c r="A62" s="28"/>
      <c r="B62" s="64" t="s">
        <v>77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3"/>
      <c r="T62" s="46"/>
      <c r="U62" s="22"/>
      <c r="V62" s="23"/>
    </row>
    <row r="63" spans="1:22" ht="15.75" x14ac:dyDescent="0.25">
      <c r="A63" s="28"/>
      <c r="B63" s="65" t="s">
        <v>78</v>
      </c>
      <c r="C63" s="14"/>
      <c r="D63" s="14"/>
      <c r="E63" s="14"/>
      <c r="F63" s="14"/>
      <c r="G63" s="14"/>
      <c r="H63" s="14"/>
      <c r="I63" s="14"/>
      <c r="J63" s="14"/>
      <c r="K63" s="17" t="s">
        <v>37</v>
      </c>
      <c r="L63" s="14"/>
      <c r="M63" s="14"/>
      <c r="N63" s="14"/>
      <c r="O63" s="14"/>
      <c r="P63" s="14"/>
      <c r="Q63" s="13"/>
      <c r="R63" s="13"/>
      <c r="S63" s="13"/>
      <c r="T63" s="55" t="s">
        <v>58</v>
      </c>
      <c r="U63" s="18"/>
      <c r="V63" s="19"/>
    </row>
    <row r="64" spans="1:22" ht="15.75" x14ac:dyDescent="0.25">
      <c r="A64" s="28"/>
      <c r="B64" s="65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21"/>
      <c r="U64" s="1"/>
      <c r="V64" s="20"/>
    </row>
    <row r="65" spans="1:22" x14ac:dyDescent="0.25">
      <c r="A65" s="28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21" t="s">
        <v>79</v>
      </c>
      <c r="U65" s="1"/>
      <c r="V65" s="20"/>
    </row>
    <row r="66" spans="1:22" x14ac:dyDescent="0.25">
      <c r="A66" s="28"/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21" t="s">
        <v>80</v>
      </c>
      <c r="U66" s="1"/>
      <c r="V66" s="20"/>
    </row>
    <row r="67" spans="1:22" ht="15.75" thickBot="1" x14ac:dyDescent="0.3">
      <c r="A67" s="2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46"/>
      <c r="U67" s="22"/>
      <c r="V67" s="23"/>
    </row>
    <row r="68" spans="1:22" x14ac:dyDescent="0.25">
      <c r="A68" s="28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56" t="s">
        <v>59</v>
      </c>
      <c r="U68" s="52" t="s">
        <v>72</v>
      </c>
      <c r="V68" s="49"/>
    </row>
    <row r="69" spans="1:22" x14ac:dyDescent="0.25">
      <c r="A69" s="28"/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57" t="s">
        <v>60</v>
      </c>
      <c r="U69" s="53" t="s">
        <v>72</v>
      </c>
      <c r="V69" s="50"/>
    </row>
    <row r="70" spans="1:22" x14ac:dyDescent="0.25">
      <c r="A70" s="28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57" t="s">
        <v>61</v>
      </c>
      <c r="U70" s="53" t="s">
        <v>73</v>
      </c>
      <c r="V70" s="50"/>
    </row>
    <row r="71" spans="1:22" x14ac:dyDescent="0.25">
      <c r="A71" s="28"/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3"/>
      <c r="R71" s="13"/>
      <c r="S71" s="13"/>
      <c r="T71" s="57" t="s">
        <v>62</v>
      </c>
      <c r="U71" s="53" t="s">
        <v>72</v>
      </c>
      <c r="V71" s="50"/>
    </row>
    <row r="72" spans="1:22" x14ac:dyDescent="0.25">
      <c r="A72" s="28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3"/>
      <c r="R72" s="13"/>
      <c r="S72" s="13"/>
      <c r="T72" s="57" t="s">
        <v>63</v>
      </c>
      <c r="U72" s="67" t="s">
        <v>74</v>
      </c>
      <c r="V72" s="50"/>
    </row>
    <row r="73" spans="1:22" ht="15.75" thickBot="1" x14ac:dyDescent="0.3">
      <c r="A73" s="28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3"/>
      <c r="R73" s="13"/>
      <c r="S73" s="13"/>
      <c r="T73" s="58" t="s">
        <v>64</v>
      </c>
      <c r="U73" s="54" t="s">
        <v>75</v>
      </c>
      <c r="V73" s="51"/>
    </row>
    <row r="74" spans="1:22" ht="16.5" customHeight="1" x14ac:dyDescent="0.25">
      <c r="A74" s="28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3"/>
      <c r="R74" s="13"/>
      <c r="S74" s="13"/>
      <c r="T74" s="59" t="s">
        <v>33</v>
      </c>
      <c r="U74" s="18"/>
      <c r="V74" s="19"/>
    </row>
    <row r="75" spans="1:22" ht="7.5" customHeight="1" x14ac:dyDescent="0.25">
      <c r="A75" s="28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3"/>
      <c r="R75" s="13"/>
      <c r="S75" s="13"/>
      <c r="T75" s="21"/>
      <c r="U75" s="1"/>
      <c r="V75" s="20"/>
    </row>
    <row r="76" spans="1:22" x14ac:dyDescent="0.25">
      <c r="A76" s="28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3"/>
      <c r="R76" s="13"/>
      <c r="S76" s="13"/>
      <c r="T76" s="723" t="s">
        <v>65</v>
      </c>
      <c r="U76" s="724"/>
      <c r="V76" s="725"/>
    </row>
    <row r="77" spans="1:22" x14ac:dyDescent="0.25">
      <c r="A77" s="28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3"/>
      <c r="R77" s="13"/>
      <c r="S77" s="13"/>
      <c r="T77" s="723"/>
      <c r="U77" s="724"/>
      <c r="V77" s="725"/>
    </row>
    <row r="78" spans="1:22" ht="15.75" thickBot="1" x14ac:dyDescent="0.3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5"/>
      <c r="R78" s="35"/>
      <c r="S78" s="35"/>
      <c r="T78" s="46"/>
      <c r="U78" s="22"/>
      <c r="V78" s="23"/>
    </row>
  </sheetData>
  <customSheetViews>
    <customSheetView guid="{3FC66D4A-12C5-4B75-80FB-F3C28F6CE0BD}" showGridLines="0" state="hidden" topLeftCell="A34">
      <selection activeCell="B44" sqref="B44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  <mergeCell ref="C10:I10"/>
    <mergeCell ref="J10:P10"/>
    <mergeCell ref="J8:P8"/>
    <mergeCell ref="C8:I8"/>
    <mergeCell ref="C9:P9"/>
  </mergeCells>
  <phoneticPr fontId="6" type="noConversion"/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M23" sqref="M23"/>
    </sheetView>
  </sheetViews>
  <sheetFormatPr defaultRowHeight="15" x14ac:dyDescent="0.25"/>
  <cols>
    <col min="1" max="84" width="2.5703125" customWidth="1"/>
  </cols>
  <sheetData>
    <row r="1" spans="1:84" ht="18.75" x14ac:dyDescent="0.25">
      <c r="A1" s="187"/>
      <c r="B1" s="188" t="s">
        <v>106</v>
      </c>
      <c r="C1" s="188"/>
      <c r="D1" s="189"/>
      <c r="E1" s="190"/>
      <c r="F1" s="190"/>
      <c r="G1" s="190"/>
      <c r="H1" s="190"/>
      <c r="I1" s="190"/>
      <c r="J1" s="191"/>
      <c r="K1" s="191"/>
      <c r="L1" s="191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1"/>
      <c r="AA1" s="191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194"/>
      <c r="B2" s="195" t="s">
        <v>1</v>
      </c>
      <c r="C2" s="195"/>
      <c r="D2" s="195"/>
      <c r="E2" s="196" t="s">
        <v>81</v>
      </c>
      <c r="F2" s="197"/>
      <c r="G2" s="197"/>
      <c r="H2" s="197"/>
      <c r="I2" s="197"/>
      <c r="J2" s="195"/>
      <c r="K2" s="195"/>
      <c r="L2" s="195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5"/>
      <c r="AA2" s="1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194"/>
      <c r="B3" s="195"/>
      <c r="C3" s="195"/>
      <c r="D3" s="195"/>
      <c r="E3" s="197"/>
      <c r="F3" s="197"/>
      <c r="G3" s="197"/>
      <c r="H3" s="197"/>
      <c r="I3" s="197"/>
      <c r="J3" s="195"/>
      <c r="K3" s="195"/>
      <c r="L3" s="195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5"/>
      <c r="AA3" s="1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194"/>
      <c r="B4" s="195" t="s">
        <v>2</v>
      </c>
      <c r="C4" s="195"/>
      <c r="D4" s="195"/>
      <c r="E4" s="919"/>
      <c r="F4" s="920"/>
      <c r="G4" s="921"/>
      <c r="H4" s="195"/>
      <c r="I4" s="195"/>
      <c r="J4" s="195"/>
      <c r="K4" s="195"/>
      <c r="L4" s="195"/>
      <c r="M4" s="197"/>
      <c r="N4" s="197"/>
      <c r="O4" s="197"/>
      <c r="P4" s="19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86"/>
      <c r="AC4" s="195" t="s">
        <v>2</v>
      </c>
      <c r="AD4" s="195"/>
      <c r="AE4" s="195"/>
      <c r="AF4" s="919"/>
      <c r="AG4" s="920"/>
      <c r="AH4" s="921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95" t="s">
        <v>2</v>
      </c>
      <c r="BE4" s="195"/>
      <c r="BF4" s="195"/>
      <c r="BG4" s="919"/>
      <c r="BH4" s="920"/>
      <c r="BI4" s="921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5"/>
      <c r="AA5" s="1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194"/>
      <c r="B6" s="897" t="s">
        <v>3</v>
      </c>
      <c r="C6" s="898"/>
      <c r="D6" s="898"/>
      <c r="E6" s="898"/>
      <c r="F6" s="898"/>
      <c r="G6" s="898"/>
      <c r="H6" s="898"/>
      <c r="I6" s="898"/>
      <c r="J6" s="898"/>
      <c r="K6" s="899"/>
      <c r="L6" s="897">
        <f>L8*L7</f>
        <v>2280</v>
      </c>
      <c r="M6" s="898"/>
      <c r="N6" s="898"/>
      <c r="O6" s="898"/>
      <c r="P6" s="898"/>
      <c r="Q6" s="898"/>
      <c r="R6" s="899"/>
      <c r="S6" s="916">
        <f>S8*L7</f>
        <v>11.176470588235295</v>
      </c>
      <c r="T6" s="917"/>
      <c r="U6" s="917"/>
      <c r="V6" s="917"/>
      <c r="W6" s="917"/>
      <c r="X6" s="917"/>
      <c r="Y6" s="918"/>
      <c r="Z6" s="199"/>
      <c r="AA6" s="199"/>
      <c r="AB6" s="200"/>
      <c r="AC6" s="897" t="s">
        <v>3</v>
      </c>
      <c r="AD6" s="898"/>
      <c r="AE6" s="898"/>
      <c r="AF6" s="898"/>
      <c r="AG6" s="898"/>
      <c r="AH6" s="898"/>
      <c r="AI6" s="898"/>
      <c r="AJ6" s="898"/>
      <c r="AK6" s="898"/>
      <c r="AL6" s="899"/>
      <c r="AM6" s="897">
        <f>AM8*AM7</f>
        <v>2280</v>
      </c>
      <c r="AN6" s="898"/>
      <c r="AO6" s="898"/>
      <c r="AP6" s="898"/>
      <c r="AQ6" s="898"/>
      <c r="AR6" s="898"/>
      <c r="AS6" s="899"/>
      <c r="AT6" s="916">
        <f>AT8*AM7</f>
        <v>11.176470588235295</v>
      </c>
      <c r="AU6" s="917"/>
      <c r="AV6" s="917"/>
      <c r="AW6" s="917"/>
      <c r="AX6" s="917"/>
      <c r="AY6" s="917"/>
      <c r="AZ6" s="918"/>
      <c r="BA6" s="199"/>
      <c r="BB6" s="199"/>
      <c r="BC6" s="200"/>
      <c r="BD6" s="897" t="s">
        <v>3</v>
      </c>
      <c r="BE6" s="898"/>
      <c r="BF6" s="898"/>
      <c r="BG6" s="898"/>
      <c r="BH6" s="898"/>
      <c r="BI6" s="898"/>
      <c r="BJ6" s="898"/>
      <c r="BK6" s="898"/>
      <c r="BL6" s="898"/>
      <c r="BM6" s="899"/>
      <c r="BN6" s="897">
        <f>BN8*BN7</f>
        <v>2280</v>
      </c>
      <c r="BO6" s="898"/>
      <c r="BP6" s="898"/>
      <c r="BQ6" s="898"/>
      <c r="BR6" s="898"/>
      <c r="BS6" s="898"/>
      <c r="BT6" s="899"/>
      <c r="BU6" s="916">
        <f>BU8*BN7</f>
        <v>11.176470588235295</v>
      </c>
      <c r="BV6" s="917"/>
      <c r="BW6" s="917"/>
      <c r="BX6" s="917"/>
      <c r="BY6" s="917"/>
      <c r="BZ6" s="917"/>
      <c r="CA6" s="918"/>
      <c r="CB6" s="199"/>
      <c r="CC6" s="199"/>
      <c r="CD6" s="200"/>
      <c r="CE6" s="200"/>
      <c r="CF6" s="201"/>
    </row>
    <row r="7" spans="1:84" x14ac:dyDescent="0.25">
      <c r="A7" s="194"/>
      <c r="B7" s="897" t="s">
        <v>4</v>
      </c>
      <c r="C7" s="898"/>
      <c r="D7" s="898"/>
      <c r="E7" s="898"/>
      <c r="F7" s="898"/>
      <c r="G7" s="898"/>
      <c r="H7" s="898"/>
      <c r="I7" s="898"/>
      <c r="J7" s="898"/>
      <c r="K7" s="899"/>
      <c r="L7" s="897">
        <v>0.4</v>
      </c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199"/>
      <c r="AA7" s="199"/>
      <c r="AB7" s="200"/>
      <c r="AC7" s="897" t="s">
        <v>4</v>
      </c>
      <c r="AD7" s="898"/>
      <c r="AE7" s="898"/>
      <c r="AF7" s="898"/>
      <c r="AG7" s="898"/>
      <c r="AH7" s="898"/>
      <c r="AI7" s="898"/>
      <c r="AJ7" s="898"/>
      <c r="AK7" s="898"/>
      <c r="AL7" s="899"/>
      <c r="AM7" s="897">
        <v>0.4</v>
      </c>
      <c r="AN7" s="898"/>
      <c r="AO7" s="898"/>
      <c r="AP7" s="898"/>
      <c r="AQ7" s="898"/>
      <c r="AR7" s="898"/>
      <c r="AS7" s="898"/>
      <c r="AT7" s="898"/>
      <c r="AU7" s="898"/>
      <c r="AV7" s="898"/>
      <c r="AW7" s="898"/>
      <c r="AX7" s="898"/>
      <c r="AY7" s="898"/>
      <c r="AZ7" s="899"/>
      <c r="BA7" s="199"/>
      <c r="BB7" s="199"/>
      <c r="BC7" s="200"/>
      <c r="BD7" s="897" t="s">
        <v>4</v>
      </c>
      <c r="BE7" s="898"/>
      <c r="BF7" s="898"/>
      <c r="BG7" s="898"/>
      <c r="BH7" s="898"/>
      <c r="BI7" s="898"/>
      <c r="BJ7" s="898"/>
      <c r="BK7" s="898"/>
      <c r="BL7" s="898"/>
      <c r="BM7" s="899"/>
      <c r="BN7" s="897">
        <v>0.4</v>
      </c>
      <c r="BO7" s="898"/>
      <c r="BP7" s="898"/>
      <c r="BQ7" s="898"/>
      <c r="BR7" s="898"/>
      <c r="BS7" s="898"/>
      <c r="BT7" s="898"/>
      <c r="BU7" s="898"/>
      <c r="BV7" s="898"/>
      <c r="BW7" s="898"/>
      <c r="BX7" s="898"/>
      <c r="BY7" s="898"/>
      <c r="BZ7" s="898"/>
      <c r="CA7" s="899"/>
      <c r="CB7" s="199"/>
      <c r="CC7" s="199"/>
      <c r="CD7" s="200"/>
      <c r="CE7" s="200"/>
      <c r="CF7" s="201"/>
    </row>
    <row r="8" spans="1:84" x14ac:dyDescent="0.25">
      <c r="A8" s="194"/>
      <c r="B8" s="897" t="s">
        <v>5</v>
      </c>
      <c r="C8" s="898"/>
      <c r="D8" s="898"/>
      <c r="E8" s="898"/>
      <c r="F8" s="898"/>
      <c r="G8" s="898"/>
      <c r="H8" s="898"/>
      <c r="I8" s="898"/>
      <c r="J8" s="898"/>
      <c r="K8" s="899"/>
      <c r="L8" s="913">
        <f>SUM(L9:Y9)</f>
        <v>5700</v>
      </c>
      <c r="M8" s="914"/>
      <c r="N8" s="914"/>
      <c r="O8" s="914"/>
      <c r="P8" s="914"/>
      <c r="Q8" s="914"/>
      <c r="R8" s="915"/>
      <c r="S8" s="916">
        <f>L8/204</f>
        <v>27.941176470588236</v>
      </c>
      <c r="T8" s="917"/>
      <c r="U8" s="917"/>
      <c r="V8" s="917"/>
      <c r="W8" s="917"/>
      <c r="X8" s="917"/>
      <c r="Y8" s="918"/>
      <c r="Z8" s="199"/>
      <c r="AA8" s="199"/>
      <c r="AB8" s="200"/>
      <c r="AC8" s="897" t="s">
        <v>5</v>
      </c>
      <c r="AD8" s="898"/>
      <c r="AE8" s="898"/>
      <c r="AF8" s="898"/>
      <c r="AG8" s="898"/>
      <c r="AH8" s="898"/>
      <c r="AI8" s="898"/>
      <c r="AJ8" s="898"/>
      <c r="AK8" s="898"/>
      <c r="AL8" s="899"/>
      <c r="AM8" s="913">
        <f>SUM(AM9:AZ9)</f>
        <v>5700</v>
      </c>
      <c r="AN8" s="914"/>
      <c r="AO8" s="914"/>
      <c r="AP8" s="914"/>
      <c r="AQ8" s="914"/>
      <c r="AR8" s="914"/>
      <c r="AS8" s="915"/>
      <c r="AT8" s="916">
        <f>AM8/204</f>
        <v>27.941176470588236</v>
      </c>
      <c r="AU8" s="917"/>
      <c r="AV8" s="917"/>
      <c r="AW8" s="917"/>
      <c r="AX8" s="917"/>
      <c r="AY8" s="917"/>
      <c r="AZ8" s="918"/>
      <c r="BA8" s="199"/>
      <c r="BB8" s="199"/>
      <c r="BC8" s="200"/>
      <c r="BD8" s="897" t="s">
        <v>5</v>
      </c>
      <c r="BE8" s="898"/>
      <c r="BF8" s="898"/>
      <c r="BG8" s="898"/>
      <c r="BH8" s="898"/>
      <c r="BI8" s="898"/>
      <c r="BJ8" s="898"/>
      <c r="BK8" s="898"/>
      <c r="BL8" s="898"/>
      <c r="BM8" s="899"/>
      <c r="BN8" s="913">
        <f>SUM(BN9:CA9)</f>
        <v>5700</v>
      </c>
      <c r="BO8" s="914"/>
      <c r="BP8" s="914"/>
      <c r="BQ8" s="914"/>
      <c r="BR8" s="914"/>
      <c r="BS8" s="914"/>
      <c r="BT8" s="915"/>
      <c r="BU8" s="916">
        <f>BN8/204</f>
        <v>27.941176470588236</v>
      </c>
      <c r="BV8" s="917"/>
      <c r="BW8" s="917"/>
      <c r="BX8" s="917"/>
      <c r="BY8" s="917"/>
      <c r="BZ8" s="917"/>
      <c r="CA8" s="918"/>
      <c r="CB8" s="199"/>
      <c r="CC8" s="199"/>
      <c r="CD8" s="200"/>
      <c r="CE8" s="200"/>
      <c r="CF8" s="201"/>
    </row>
    <row r="9" spans="1:84" ht="28.5" x14ac:dyDescent="0.25">
      <c r="A9" s="194"/>
      <c r="B9" s="897" t="s">
        <v>6</v>
      </c>
      <c r="C9" s="898"/>
      <c r="D9" s="898"/>
      <c r="E9" s="898"/>
      <c r="F9" s="898"/>
      <c r="G9" s="898"/>
      <c r="H9" s="898"/>
      <c r="I9" s="899"/>
      <c r="J9" s="897" t="s">
        <v>66</v>
      </c>
      <c r="K9" s="899"/>
      <c r="L9" s="202">
        <f>(L10*J10)+(L11*J11)+(L12*J12)</f>
        <v>1250</v>
      </c>
      <c r="M9" s="202">
        <f>(M10*J10)+(M11*J11)+(M12*J12)</f>
        <v>1250</v>
      </c>
      <c r="N9" s="202">
        <f>(N10*J10)+(N11*J11)+(N12*J12)</f>
        <v>1000</v>
      </c>
      <c r="O9" s="202">
        <f>(O10*J10)+(O11*J11)+(O12*J12)</f>
        <v>1100</v>
      </c>
      <c r="P9" s="202">
        <f>(P10*J10)+(P11*J11)+(P12*J12)</f>
        <v>1100</v>
      </c>
      <c r="Q9" s="202">
        <f>(Q10*J10)+(Q11*J11)+(Q12*J12)</f>
        <v>0</v>
      </c>
      <c r="R9" s="202">
        <f>(R10*J10)+(R11*J11)+(R12*J12)</f>
        <v>0</v>
      </c>
      <c r="S9" s="202">
        <f>(S10*J10)+(S11*J11)+(S12*J12)</f>
        <v>0</v>
      </c>
      <c r="T9" s="202">
        <f>(T10*J10)+(T11*J11)+(T12*J12)</f>
        <v>0</v>
      </c>
      <c r="U9" s="202">
        <f>(U10*J10)+(U11*J11)+(U12*J12)</f>
        <v>0</v>
      </c>
      <c r="V9" s="202">
        <f>(V10*J10)+(V11*J11)+(V12*J12)</f>
        <v>0</v>
      </c>
      <c r="W9" s="202">
        <f>(W10*J10)+(W11*J11)+(W12*J12)</f>
        <v>0</v>
      </c>
      <c r="X9" s="202">
        <f>(X10*J10)+(X11*J11)+(X12*J12)</f>
        <v>0</v>
      </c>
      <c r="Y9" s="202">
        <f>(Y10*J10)+(Y11*J11)+(Y12*J12)</f>
        <v>0</v>
      </c>
      <c r="Z9" s="203"/>
      <c r="AA9" s="910" t="s">
        <v>7</v>
      </c>
      <c r="AB9" s="200"/>
      <c r="AC9" s="897" t="s">
        <v>6</v>
      </c>
      <c r="AD9" s="898"/>
      <c r="AE9" s="898"/>
      <c r="AF9" s="898"/>
      <c r="AG9" s="898"/>
      <c r="AH9" s="898"/>
      <c r="AI9" s="898"/>
      <c r="AJ9" s="899"/>
      <c r="AK9" s="897" t="s">
        <v>66</v>
      </c>
      <c r="AL9" s="899"/>
      <c r="AM9" s="202">
        <f>(AM10*AK10)+(AM11*AK11)+(AM12*AK12)</f>
        <v>1250</v>
      </c>
      <c r="AN9" s="202">
        <f>(AN10*AK10)+(AN11*AK11)+(AN12*AK12)</f>
        <v>1250</v>
      </c>
      <c r="AO9" s="202">
        <f>(AO10*AK10)+(AO11*AK11)+(AO12*AK12)</f>
        <v>1000</v>
      </c>
      <c r="AP9" s="202">
        <f>(AP10*AK10)+(AP11*AK11)+(AP12*AK12)</f>
        <v>1100</v>
      </c>
      <c r="AQ9" s="202">
        <f>(AQ10*AK10)+(AQ11*AK11)+(AQ12*AK12)</f>
        <v>1100</v>
      </c>
      <c r="AR9" s="202">
        <f>(AR10*AK10)+(AR11*AK11)+(AR12*AK12)</f>
        <v>0</v>
      </c>
      <c r="AS9" s="202">
        <f>(AS10*AK10)+(AS11*AK11)+(AS12*AK12)</f>
        <v>0</v>
      </c>
      <c r="AT9" s="202">
        <f>(AT10*AK10)+(AT11*AK11)+(AT12*AK12)</f>
        <v>0</v>
      </c>
      <c r="AU9" s="202">
        <f>(AU10*AK10)+(AU11*AK11)+(AU12*AK12)</f>
        <v>0</v>
      </c>
      <c r="AV9" s="202">
        <f>(AV10*AK10)+(AV11*AK11)+(AV12*AK12)</f>
        <v>0</v>
      </c>
      <c r="AW9" s="202">
        <f>(AW10*AK10)+(AW11*AK11)+(AW12*AK12)</f>
        <v>0</v>
      </c>
      <c r="AX9" s="202">
        <f>(AX10*AK10)+(AX11*AK11)+(AX12*AK12)</f>
        <v>0</v>
      </c>
      <c r="AY9" s="202">
        <f>(AY10*AK10)+(AY11*AK11)+(AY12*AK12)</f>
        <v>0</v>
      </c>
      <c r="AZ9" s="202">
        <f>(AZ10*AK10)+(AZ11*AK11)+(AZ12*AK12)</f>
        <v>0</v>
      </c>
      <c r="BA9" s="203"/>
      <c r="BB9" s="910" t="s">
        <v>7</v>
      </c>
      <c r="BC9" s="200"/>
      <c r="BD9" s="897" t="s">
        <v>6</v>
      </c>
      <c r="BE9" s="898"/>
      <c r="BF9" s="898"/>
      <c r="BG9" s="898"/>
      <c r="BH9" s="898"/>
      <c r="BI9" s="898"/>
      <c r="BJ9" s="898"/>
      <c r="BK9" s="899"/>
      <c r="BL9" s="897" t="s">
        <v>66</v>
      </c>
      <c r="BM9" s="899"/>
      <c r="BN9" s="202">
        <f>(BN10*BL10)+(BN11*BL11)+(BN12*BL12)</f>
        <v>1250</v>
      </c>
      <c r="BO9" s="202">
        <f>(BO10*BL10)+(BO11*BL11)+(BO12*BL12)</f>
        <v>1250</v>
      </c>
      <c r="BP9" s="202">
        <f>(BP10*BL10)+(BP11*BL11)+(BP12*BL12)</f>
        <v>1000</v>
      </c>
      <c r="BQ9" s="202">
        <f>(BQ10*BL10)+(BQ11*BL11)+(BQ12*BL12)</f>
        <v>1100</v>
      </c>
      <c r="BR9" s="202">
        <f>(BR10*BL10)+(BR11*BL11)+(BR12*BL12)</f>
        <v>1100</v>
      </c>
      <c r="BS9" s="202">
        <f>(BS10*BL10)+(BS11*BL11)+(BS12*BL12)</f>
        <v>0</v>
      </c>
      <c r="BT9" s="202">
        <f>(BT10*BL10)+(BT11*BL11)+(BT12*BL12)</f>
        <v>0</v>
      </c>
      <c r="BU9" s="202">
        <f>(BU10*BL10)+(BU11*BL11)+(BU12*BL12)</f>
        <v>0</v>
      </c>
      <c r="BV9" s="202">
        <f>(BV10*BL10)+(BV11*BL11)+(BV12*BL12)</f>
        <v>0</v>
      </c>
      <c r="BW9" s="202">
        <f>(BW10*BL10)+(BW11*BL11)+(BW12*BL12)</f>
        <v>0</v>
      </c>
      <c r="BX9" s="202">
        <f>(BX10*BL10)+(BX11*BL11)+(BX12*BL12)</f>
        <v>0</v>
      </c>
      <c r="BY9" s="202">
        <f>(BY10*BL10)+(BY11*BL11)+(BY12*BL12)</f>
        <v>0</v>
      </c>
      <c r="BZ9" s="202">
        <f>(BZ10*BL10)+(BZ11*BL11)+(BZ12*BL12)</f>
        <v>0</v>
      </c>
      <c r="CA9" s="202">
        <f>(CA10*BL10)+(CA11*BL11)+(CA12*BL12)</f>
        <v>0</v>
      </c>
      <c r="CB9" s="203"/>
      <c r="CC9" s="910" t="s">
        <v>7</v>
      </c>
      <c r="CD9" s="200"/>
      <c r="CE9" s="200"/>
      <c r="CF9" s="201"/>
    </row>
    <row r="10" spans="1:84" x14ac:dyDescent="0.25">
      <c r="A10" s="194"/>
      <c r="B10" s="897" t="s">
        <v>8</v>
      </c>
      <c r="C10" s="898"/>
      <c r="D10" s="898"/>
      <c r="E10" s="898"/>
      <c r="F10" s="898"/>
      <c r="G10" s="898"/>
      <c r="H10" s="898"/>
      <c r="I10" s="899"/>
      <c r="J10" s="897">
        <v>250</v>
      </c>
      <c r="K10" s="899"/>
      <c r="L10" s="204">
        <v>1</v>
      </c>
      <c r="M10" s="204">
        <v>1</v>
      </c>
      <c r="N10" s="204">
        <v>2</v>
      </c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199"/>
      <c r="AA10" s="911"/>
      <c r="AB10" s="200"/>
      <c r="AC10" s="897" t="s">
        <v>8</v>
      </c>
      <c r="AD10" s="898"/>
      <c r="AE10" s="898"/>
      <c r="AF10" s="898"/>
      <c r="AG10" s="898"/>
      <c r="AH10" s="898"/>
      <c r="AI10" s="898"/>
      <c r="AJ10" s="899"/>
      <c r="AK10" s="897">
        <v>250</v>
      </c>
      <c r="AL10" s="899"/>
      <c r="AM10" s="204">
        <v>1</v>
      </c>
      <c r="AN10" s="204">
        <v>1</v>
      </c>
      <c r="AO10" s="204">
        <v>2</v>
      </c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199"/>
      <c r="BB10" s="911"/>
      <c r="BC10" s="200"/>
      <c r="BD10" s="897" t="s">
        <v>8</v>
      </c>
      <c r="BE10" s="898"/>
      <c r="BF10" s="898"/>
      <c r="BG10" s="898"/>
      <c r="BH10" s="898"/>
      <c r="BI10" s="898"/>
      <c r="BJ10" s="898"/>
      <c r="BK10" s="899"/>
      <c r="BL10" s="897">
        <v>250</v>
      </c>
      <c r="BM10" s="899"/>
      <c r="BN10" s="204">
        <v>1</v>
      </c>
      <c r="BO10" s="204">
        <v>1</v>
      </c>
      <c r="BP10" s="204">
        <v>2</v>
      </c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199"/>
      <c r="CC10" s="911"/>
      <c r="CD10" s="200"/>
      <c r="CE10" s="200"/>
      <c r="CF10" s="201"/>
    </row>
    <row r="11" spans="1:84" x14ac:dyDescent="0.25">
      <c r="A11" s="194"/>
      <c r="B11" s="897" t="s">
        <v>36</v>
      </c>
      <c r="C11" s="898"/>
      <c r="D11" s="898"/>
      <c r="E11" s="898"/>
      <c r="F11" s="898"/>
      <c r="G11" s="898"/>
      <c r="H11" s="898"/>
      <c r="I11" s="899"/>
      <c r="J11" s="897">
        <v>1100</v>
      </c>
      <c r="K11" s="899"/>
      <c r="L11" s="204"/>
      <c r="M11" s="204"/>
      <c r="N11" s="204"/>
      <c r="O11" s="204">
        <v>1</v>
      </c>
      <c r="P11" s="204">
        <v>1</v>
      </c>
      <c r="Q11" s="204"/>
      <c r="R11" s="204"/>
      <c r="S11" s="204"/>
      <c r="T11" s="204"/>
      <c r="U11" s="204"/>
      <c r="V11" s="204"/>
      <c r="W11" s="204"/>
      <c r="X11" s="204"/>
      <c r="Y11" s="204"/>
      <c r="Z11" s="199"/>
      <c r="AA11" s="911"/>
      <c r="AB11" s="200"/>
      <c r="AC11" s="897" t="s">
        <v>36</v>
      </c>
      <c r="AD11" s="898"/>
      <c r="AE11" s="898"/>
      <c r="AF11" s="898"/>
      <c r="AG11" s="898"/>
      <c r="AH11" s="898"/>
      <c r="AI11" s="898"/>
      <c r="AJ11" s="899"/>
      <c r="AK11" s="897">
        <v>1100</v>
      </c>
      <c r="AL11" s="899"/>
      <c r="AM11" s="204"/>
      <c r="AN11" s="204"/>
      <c r="AO11" s="204"/>
      <c r="AP11" s="204">
        <v>1</v>
      </c>
      <c r="AQ11" s="204">
        <v>1</v>
      </c>
      <c r="AR11" s="204"/>
      <c r="AS11" s="204"/>
      <c r="AT11" s="204"/>
      <c r="AU11" s="204"/>
      <c r="AV11" s="204"/>
      <c r="AW11" s="204"/>
      <c r="AX11" s="204"/>
      <c r="AY11" s="204"/>
      <c r="AZ11" s="204"/>
      <c r="BA11" s="199"/>
      <c r="BB11" s="911"/>
      <c r="BC11" s="200"/>
      <c r="BD11" s="897" t="s">
        <v>36</v>
      </c>
      <c r="BE11" s="898"/>
      <c r="BF11" s="898"/>
      <c r="BG11" s="898"/>
      <c r="BH11" s="898"/>
      <c r="BI11" s="898"/>
      <c r="BJ11" s="898"/>
      <c r="BK11" s="899"/>
      <c r="BL11" s="897">
        <v>1100</v>
      </c>
      <c r="BM11" s="899"/>
      <c r="BN11" s="204"/>
      <c r="BO11" s="204"/>
      <c r="BP11" s="204"/>
      <c r="BQ11" s="204">
        <v>1</v>
      </c>
      <c r="BR11" s="204">
        <v>1</v>
      </c>
      <c r="BS11" s="204"/>
      <c r="BT11" s="204"/>
      <c r="BU11" s="204"/>
      <c r="BV11" s="204"/>
      <c r="BW11" s="204"/>
      <c r="BX11" s="204"/>
      <c r="BY11" s="204"/>
      <c r="BZ11" s="204"/>
      <c r="CA11" s="204"/>
      <c r="CB11" s="199"/>
      <c r="CC11" s="911"/>
      <c r="CD11" s="200"/>
      <c r="CE11" s="200"/>
      <c r="CF11" s="201"/>
    </row>
    <row r="12" spans="1:84" x14ac:dyDescent="0.25">
      <c r="A12" s="205"/>
      <c r="B12" s="897" t="s">
        <v>83</v>
      </c>
      <c r="C12" s="898"/>
      <c r="D12" s="898"/>
      <c r="E12" s="898"/>
      <c r="F12" s="898"/>
      <c r="G12" s="898"/>
      <c r="H12" s="898"/>
      <c r="I12" s="899"/>
      <c r="J12" s="897">
        <v>500</v>
      </c>
      <c r="K12" s="899"/>
      <c r="L12" s="204">
        <v>2</v>
      </c>
      <c r="M12" s="204">
        <v>2</v>
      </c>
      <c r="N12" s="204">
        <v>1</v>
      </c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199"/>
      <c r="AA12" s="911"/>
      <c r="AB12" s="200"/>
      <c r="AC12" s="897" t="s">
        <v>83</v>
      </c>
      <c r="AD12" s="898"/>
      <c r="AE12" s="898"/>
      <c r="AF12" s="898"/>
      <c r="AG12" s="898"/>
      <c r="AH12" s="898"/>
      <c r="AI12" s="898"/>
      <c r="AJ12" s="899"/>
      <c r="AK12" s="897">
        <v>500</v>
      </c>
      <c r="AL12" s="899"/>
      <c r="AM12" s="204">
        <v>2</v>
      </c>
      <c r="AN12" s="204">
        <v>2</v>
      </c>
      <c r="AO12" s="204">
        <v>1</v>
      </c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199"/>
      <c r="BB12" s="911"/>
      <c r="BC12" s="200"/>
      <c r="BD12" s="897" t="s">
        <v>83</v>
      </c>
      <c r="BE12" s="898"/>
      <c r="BF12" s="898"/>
      <c r="BG12" s="898"/>
      <c r="BH12" s="898"/>
      <c r="BI12" s="898"/>
      <c r="BJ12" s="898"/>
      <c r="BK12" s="899"/>
      <c r="BL12" s="897">
        <v>500</v>
      </c>
      <c r="BM12" s="899"/>
      <c r="BN12" s="204">
        <v>2</v>
      </c>
      <c r="BO12" s="204">
        <v>2</v>
      </c>
      <c r="BP12" s="204">
        <v>1</v>
      </c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199"/>
      <c r="CC12" s="911"/>
      <c r="CD12" s="200"/>
      <c r="CE12" s="200"/>
      <c r="CF12" s="201"/>
    </row>
    <row r="13" spans="1:84" x14ac:dyDescent="0.25">
      <c r="A13" s="205"/>
      <c r="B13" s="897"/>
      <c r="C13" s="898"/>
      <c r="D13" s="898"/>
      <c r="E13" s="898"/>
      <c r="F13" s="898"/>
      <c r="G13" s="898"/>
      <c r="H13" s="898"/>
      <c r="I13" s="899"/>
      <c r="J13" s="247"/>
      <c r="K13" s="249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199"/>
      <c r="AA13" s="911"/>
      <c r="AB13" s="200"/>
      <c r="AC13" s="247"/>
      <c r="AD13" s="248"/>
      <c r="AE13" s="248"/>
      <c r="AF13" s="248"/>
      <c r="AG13" s="248"/>
      <c r="AH13" s="248"/>
      <c r="AI13" s="248"/>
      <c r="AJ13" s="249"/>
      <c r="AK13" s="247"/>
      <c r="AL13" s="249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199"/>
      <c r="BB13" s="911"/>
      <c r="BC13" s="200"/>
      <c r="BD13" s="247"/>
      <c r="BE13" s="248"/>
      <c r="BF13" s="248"/>
      <c r="BG13" s="248"/>
      <c r="BH13" s="248"/>
      <c r="BI13" s="248"/>
      <c r="BJ13" s="248"/>
      <c r="BK13" s="249"/>
      <c r="BL13" s="247"/>
      <c r="BM13" s="249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199"/>
      <c r="CC13" s="911"/>
      <c r="CD13" s="200"/>
      <c r="CE13" s="200"/>
      <c r="CF13" s="201"/>
    </row>
    <row r="14" spans="1:84" x14ac:dyDescent="0.25">
      <c r="A14" s="205"/>
      <c r="B14" s="247"/>
      <c r="C14" s="248"/>
      <c r="D14" s="248"/>
      <c r="E14" s="248"/>
      <c r="F14" s="248"/>
      <c r="G14" s="248"/>
      <c r="H14" s="248"/>
      <c r="I14" s="249"/>
      <c r="J14" s="247"/>
      <c r="K14" s="249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199"/>
      <c r="AA14" s="911"/>
      <c r="AB14" s="200"/>
      <c r="AC14" s="247"/>
      <c r="AD14" s="248"/>
      <c r="AE14" s="248"/>
      <c r="AF14" s="248"/>
      <c r="AG14" s="248"/>
      <c r="AH14" s="248"/>
      <c r="AI14" s="248"/>
      <c r="AJ14" s="249"/>
      <c r="AK14" s="247"/>
      <c r="AL14" s="249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199"/>
      <c r="BB14" s="911"/>
      <c r="BC14" s="200"/>
      <c r="BD14" s="247"/>
      <c r="BE14" s="248"/>
      <c r="BF14" s="248"/>
      <c r="BG14" s="248"/>
      <c r="BH14" s="248"/>
      <c r="BI14" s="248"/>
      <c r="BJ14" s="248"/>
      <c r="BK14" s="249"/>
      <c r="BL14" s="247"/>
      <c r="BM14" s="249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199"/>
      <c r="CC14" s="911"/>
      <c r="CD14" s="200"/>
      <c r="CE14" s="200"/>
      <c r="CF14" s="201"/>
    </row>
    <row r="15" spans="1:84" x14ac:dyDescent="0.25">
      <c r="A15" s="205"/>
      <c r="B15" s="247"/>
      <c r="C15" s="248"/>
      <c r="D15" s="248"/>
      <c r="E15" s="248"/>
      <c r="F15" s="248"/>
      <c r="G15" s="248"/>
      <c r="H15" s="248"/>
      <c r="I15" s="249"/>
      <c r="J15" s="247"/>
      <c r="K15" s="249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199"/>
      <c r="AA15" s="911"/>
      <c r="AB15" s="200"/>
      <c r="AC15" s="247"/>
      <c r="AD15" s="248"/>
      <c r="AE15" s="248"/>
      <c r="AF15" s="248"/>
      <c r="AG15" s="248"/>
      <c r="AH15" s="248"/>
      <c r="AI15" s="248"/>
      <c r="AJ15" s="249"/>
      <c r="AK15" s="247"/>
      <c r="AL15" s="249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199"/>
      <c r="BB15" s="911"/>
      <c r="BC15" s="200"/>
      <c r="BD15" s="247"/>
      <c r="BE15" s="248"/>
      <c r="BF15" s="248"/>
      <c r="BG15" s="248"/>
      <c r="BH15" s="248"/>
      <c r="BI15" s="248"/>
      <c r="BJ15" s="248"/>
      <c r="BK15" s="249"/>
      <c r="BL15" s="247"/>
      <c r="BM15" s="249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199"/>
      <c r="CC15" s="911"/>
      <c r="CD15" s="200"/>
      <c r="CE15" s="200"/>
      <c r="CF15" s="201"/>
    </row>
    <row r="16" spans="1:84" x14ac:dyDescent="0.25">
      <c r="A16" s="194"/>
      <c r="B16" s="897"/>
      <c r="C16" s="898"/>
      <c r="D16" s="898"/>
      <c r="E16" s="898"/>
      <c r="F16" s="898"/>
      <c r="G16" s="898"/>
      <c r="H16" s="898"/>
      <c r="I16" s="899"/>
      <c r="J16" s="897"/>
      <c r="K16" s="899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99"/>
      <c r="AA16" s="911"/>
      <c r="AB16" s="200"/>
      <c r="AC16" s="897"/>
      <c r="AD16" s="898"/>
      <c r="AE16" s="898"/>
      <c r="AF16" s="898"/>
      <c r="AG16" s="898"/>
      <c r="AH16" s="898"/>
      <c r="AI16" s="898"/>
      <c r="AJ16" s="899"/>
      <c r="AK16" s="897"/>
      <c r="AL16" s="899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199"/>
      <c r="BB16" s="911"/>
      <c r="BC16" s="200"/>
      <c r="BD16" s="897"/>
      <c r="BE16" s="898"/>
      <c r="BF16" s="898"/>
      <c r="BG16" s="898"/>
      <c r="BH16" s="898"/>
      <c r="BI16" s="898"/>
      <c r="BJ16" s="898"/>
      <c r="BK16" s="899"/>
      <c r="BL16" s="897"/>
      <c r="BM16" s="899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199"/>
      <c r="CC16" s="911"/>
      <c r="CD16" s="200"/>
      <c r="CE16" s="200"/>
      <c r="CF16" s="201"/>
    </row>
    <row r="17" spans="1:84" x14ac:dyDescent="0.25">
      <c r="A17" s="194"/>
      <c r="B17" s="897" t="s">
        <v>10</v>
      </c>
      <c r="C17" s="898"/>
      <c r="D17" s="898"/>
      <c r="E17" s="898"/>
      <c r="F17" s="898"/>
      <c r="G17" s="898"/>
      <c r="H17" s="898"/>
      <c r="I17" s="898"/>
      <c r="J17" s="898"/>
      <c r="K17" s="899"/>
      <c r="L17" s="204">
        <v>1</v>
      </c>
      <c r="M17" s="204">
        <v>2</v>
      </c>
      <c r="N17" s="204">
        <v>3</v>
      </c>
      <c r="O17" s="204">
        <v>4</v>
      </c>
      <c r="P17" s="204">
        <v>5</v>
      </c>
      <c r="Q17" s="204">
        <v>6</v>
      </c>
      <c r="R17" s="204">
        <v>7</v>
      </c>
      <c r="S17" s="204">
        <v>8</v>
      </c>
      <c r="T17" s="204">
        <v>9</v>
      </c>
      <c r="U17" s="204">
        <v>10</v>
      </c>
      <c r="V17" s="204">
        <v>11</v>
      </c>
      <c r="W17" s="204">
        <v>12</v>
      </c>
      <c r="X17" s="204">
        <v>13</v>
      </c>
      <c r="Y17" s="204">
        <v>14</v>
      </c>
      <c r="Z17" s="199"/>
      <c r="AA17" s="912"/>
      <c r="AB17" s="200"/>
      <c r="AC17" s="897" t="s">
        <v>10</v>
      </c>
      <c r="AD17" s="898"/>
      <c r="AE17" s="898"/>
      <c r="AF17" s="898"/>
      <c r="AG17" s="898"/>
      <c r="AH17" s="898"/>
      <c r="AI17" s="898"/>
      <c r="AJ17" s="898"/>
      <c r="AK17" s="898"/>
      <c r="AL17" s="899"/>
      <c r="AM17" s="204">
        <v>1</v>
      </c>
      <c r="AN17" s="204">
        <v>2</v>
      </c>
      <c r="AO17" s="204">
        <v>3</v>
      </c>
      <c r="AP17" s="204">
        <v>4</v>
      </c>
      <c r="AQ17" s="204">
        <v>5</v>
      </c>
      <c r="AR17" s="204">
        <v>6</v>
      </c>
      <c r="AS17" s="204">
        <v>7</v>
      </c>
      <c r="AT17" s="204">
        <v>8</v>
      </c>
      <c r="AU17" s="204">
        <v>9</v>
      </c>
      <c r="AV17" s="204">
        <v>10</v>
      </c>
      <c r="AW17" s="204">
        <v>11</v>
      </c>
      <c r="AX17" s="204">
        <v>12</v>
      </c>
      <c r="AY17" s="204">
        <v>13</v>
      </c>
      <c r="AZ17" s="204">
        <v>14</v>
      </c>
      <c r="BA17" s="199"/>
      <c r="BB17" s="912"/>
      <c r="BC17" s="200"/>
      <c r="BD17" s="897" t="s">
        <v>10</v>
      </c>
      <c r="BE17" s="898"/>
      <c r="BF17" s="898"/>
      <c r="BG17" s="898"/>
      <c r="BH17" s="898"/>
      <c r="BI17" s="898"/>
      <c r="BJ17" s="898"/>
      <c r="BK17" s="898"/>
      <c r="BL17" s="898"/>
      <c r="BM17" s="899"/>
      <c r="BN17" s="204">
        <v>1</v>
      </c>
      <c r="BO17" s="204">
        <v>2</v>
      </c>
      <c r="BP17" s="204">
        <v>3</v>
      </c>
      <c r="BQ17" s="204">
        <v>4</v>
      </c>
      <c r="BR17" s="204">
        <v>5</v>
      </c>
      <c r="BS17" s="204">
        <v>6</v>
      </c>
      <c r="BT17" s="204">
        <v>7</v>
      </c>
      <c r="BU17" s="204">
        <v>8</v>
      </c>
      <c r="BV17" s="204">
        <v>9</v>
      </c>
      <c r="BW17" s="204">
        <v>10</v>
      </c>
      <c r="BX17" s="204">
        <v>11</v>
      </c>
      <c r="BY17" s="204">
        <v>12</v>
      </c>
      <c r="BZ17" s="204">
        <v>13</v>
      </c>
      <c r="CA17" s="204">
        <v>14</v>
      </c>
      <c r="CB17" s="199"/>
      <c r="CC17" s="912"/>
      <c r="CD17" s="200"/>
      <c r="CE17" s="200"/>
      <c r="CF17" s="201"/>
    </row>
    <row r="18" spans="1:84" x14ac:dyDescent="0.25">
      <c r="A18" s="194"/>
      <c r="B18" s="199"/>
      <c r="C18" s="199"/>
      <c r="D18" s="199"/>
      <c r="E18" s="199"/>
      <c r="F18" s="199"/>
      <c r="G18" s="199"/>
      <c r="H18" s="199"/>
      <c r="I18" s="199" t="s">
        <v>11</v>
      </c>
      <c r="J18" s="199"/>
      <c r="K18" s="199"/>
      <c r="L18" s="203"/>
      <c r="M18" s="206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199"/>
      <c r="AA18" s="199"/>
      <c r="AB18" s="200"/>
      <c r="AC18" s="199"/>
      <c r="AD18" s="199"/>
      <c r="AE18" s="199"/>
      <c r="AF18" s="199"/>
      <c r="AG18" s="199"/>
      <c r="AH18" s="199"/>
      <c r="AI18" s="199"/>
      <c r="AJ18" s="199" t="s">
        <v>11</v>
      </c>
      <c r="AK18" s="199"/>
      <c r="AL18" s="199"/>
      <c r="AM18" s="203"/>
      <c r="AN18" s="206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199"/>
      <c r="BB18" s="199"/>
      <c r="BC18" s="200"/>
      <c r="BD18" s="199"/>
      <c r="BE18" s="199"/>
      <c r="BF18" s="199"/>
      <c r="BG18" s="199"/>
      <c r="BH18" s="199"/>
      <c r="BI18" s="199"/>
      <c r="BJ18" s="199"/>
      <c r="BK18" s="199" t="s">
        <v>11</v>
      </c>
      <c r="BL18" s="199"/>
      <c r="BM18" s="199"/>
      <c r="BN18" s="203"/>
      <c r="BO18" s="206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199"/>
      <c r="CC18" s="199"/>
      <c r="CD18" s="200"/>
      <c r="CE18" s="200"/>
      <c r="CF18" s="201"/>
    </row>
    <row r="19" spans="1:84" x14ac:dyDescent="0.25">
      <c r="A19" s="194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199"/>
      <c r="AA19" s="199"/>
      <c r="AB19" s="200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199"/>
      <c r="BB19" s="199"/>
      <c r="BC19" s="200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199"/>
      <c r="CC19" s="199"/>
      <c r="CD19" s="200"/>
      <c r="CE19" s="200"/>
      <c r="CF19" s="201"/>
    </row>
    <row r="20" spans="1:84" x14ac:dyDescent="0.25">
      <c r="A20" s="194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203" t="s">
        <v>107</v>
      </c>
      <c r="M20" s="203" t="s">
        <v>108</v>
      </c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199"/>
      <c r="AA20" s="199"/>
      <c r="AB20" s="200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199"/>
      <c r="BB20" s="199"/>
      <c r="BC20" s="200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199"/>
      <c r="CC20" s="199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0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194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3"/>
      <c r="M30" s="203"/>
      <c r="N30" s="203"/>
      <c r="O30" s="203"/>
      <c r="P30" s="203"/>
      <c r="Q30" s="203"/>
      <c r="R30" s="203"/>
      <c r="S30" s="203"/>
      <c r="T30" s="206" t="s">
        <v>12</v>
      </c>
      <c r="U30" s="203"/>
      <c r="V30" s="203"/>
      <c r="W30" s="203"/>
      <c r="X30" s="203"/>
      <c r="Y30" s="203"/>
      <c r="Z30" s="199"/>
      <c r="AA30" s="199"/>
      <c r="AB30" s="200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203"/>
      <c r="AN30" s="203"/>
      <c r="AO30" s="203"/>
      <c r="AP30" s="203"/>
      <c r="AQ30" s="203"/>
      <c r="AR30" s="203"/>
      <c r="AS30" s="203"/>
      <c r="AT30" s="203"/>
      <c r="AU30" s="206" t="s">
        <v>12</v>
      </c>
      <c r="AV30" s="203"/>
      <c r="AW30" s="203"/>
      <c r="AX30" s="203"/>
      <c r="AY30" s="203"/>
      <c r="AZ30" s="203"/>
      <c r="BA30" s="199"/>
      <c r="BB30" s="199"/>
      <c r="BC30" s="200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203"/>
      <c r="BO30" s="203"/>
      <c r="BP30" s="203"/>
      <c r="BQ30" s="203"/>
      <c r="BR30" s="203"/>
      <c r="BS30" s="203"/>
      <c r="BT30" s="203"/>
      <c r="BU30" s="203"/>
      <c r="BV30" s="206" t="s">
        <v>12</v>
      </c>
      <c r="BW30" s="203"/>
      <c r="BX30" s="203"/>
      <c r="BY30" s="203"/>
      <c r="BZ30" s="203"/>
      <c r="CA30" s="203"/>
      <c r="CB30" s="199"/>
      <c r="CC30" s="199"/>
      <c r="CD30" s="200"/>
      <c r="CE30" s="200"/>
      <c r="CF30" s="201"/>
    </row>
    <row r="31" spans="1:84" x14ac:dyDescent="0.25">
      <c r="A31" s="194"/>
      <c r="B31" s="900" t="s">
        <v>104</v>
      </c>
      <c r="C31" s="901"/>
      <c r="D31" s="901"/>
      <c r="E31" s="901"/>
      <c r="F31" s="901"/>
      <c r="G31" s="901"/>
      <c r="H31" s="901"/>
      <c r="I31" s="901"/>
      <c r="J31" s="901"/>
      <c r="K31" s="902"/>
      <c r="L31" s="207"/>
      <c r="M31" s="251"/>
      <c r="N31" s="203"/>
      <c r="O31" s="208"/>
      <c r="P31" s="251"/>
      <c r="Q31" s="203"/>
      <c r="R31" s="203"/>
      <c r="S31" s="203"/>
      <c r="T31" s="206" t="s">
        <v>13</v>
      </c>
      <c r="U31" s="203"/>
      <c r="V31" s="203"/>
      <c r="W31" s="203"/>
      <c r="X31" s="203"/>
      <c r="Y31" s="203"/>
      <c r="Z31" s="199"/>
      <c r="AA31" s="199"/>
      <c r="AB31" s="200"/>
      <c r="AC31" s="900" t="s">
        <v>104</v>
      </c>
      <c r="AD31" s="901"/>
      <c r="AE31" s="901"/>
      <c r="AF31" s="901"/>
      <c r="AG31" s="901"/>
      <c r="AH31" s="901"/>
      <c r="AI31" s="901"/>
      <c r="AJ31" s="901"/>
      <c r="AK31" s="901"/>
      <c r="AL31" s="902"/>
      <c r="AM31" s="207"/>
      <c r="AN31" s="251"/>
      <c r="AO31" s="203"/>
      <c r="AP31" s="208"/>
      <c r="AQ31" s="251"/>
      <c r="AR31" s="203"/>
      <c r="AS31" s="203"/>
      <c r="AT31" s="203"/>
      <c r="AU31" s="206" t="s">
        <v>13</v>
      </c>
      <c r="AV31" s="203"/>
      <c r="AW31" s="203"/>
      <c r="AX31" s="203"/>
      <c r="AY31" s="203"/>
      <c r="AZ31" s="203"/>
      <c r="BA31" s="199"/>
      <c r="BB31" s="199"/>
      <c r="BC31" s="200"/>
      <c r="BD31" s="900" t="s">
        <v>104</v>
      </c>
      <c r="BE31" s="901"/>
      <c r="BF31" s="901"/>
      <c r="BG31" s="901"/>
      <c r="BH31" s="901"/>
      <c r="BI31" s="901"/>
      <c r="BJ31" s="901"/>
      <c r="BK31" s="901"/>
      <c r="BL31" s="901"/>
      <c r="BM31" s="902"/>
      <c r="BN31" s="207"/>
      <c r="BO31" s="251"/>
      <c r="BP31" s="203"/>
      <c r="BQ31" s="208"/>
      <c r="BR31" s="251"/>
      <c r="BS31" s="203"/>
      <c r="BT31" s="203"/>
      <c r="BU31" s="203"/>
      <c r="BV31" s="206" t="s">
        <v>13</v>
      </c>
      <c r="BW31" s="203"/>
      <c r="BX31" s="203"/>
      <c r="BY31" s="203"/>
      <c r="BZ31" s="203"/>
      <c r="CA31" s="203"/>
      <c r="CB31" s="199"/>
      <c r="CC31" s="199"/>
      <c r="CD31" s="200"/>
      <c r="CE31" s="200"/>
      <c r="CF31" s="198"/>
    </row>
    <row r="32" spans="1:84" x14ac:dyDescent="0.25">
      <c r="A32" s="194"/>
      <c r="B32" s="906" t="s">
        <v>105</v>
      </c>
      <c r="C32" s="907"/>
      <c r="D32" s="907"/>
      <c r="E32" s="907"/>
      <c r="F32" s="907"/>
      <c r="G32" s="907"/>
      <c r="H32" s="907"/>
      <c r="I32" s="907"/>
      <c r="J32" s="907"/>
      <c r="K32" s="908"/>
      <c r="L32" s="207"/>
      <c r="M32" s="251"/>
      <c r="N32" s="203"/>
      <c r="O32" s="208"/>
      <c r="P32" s="251"/>
      <c r="Q32" s="203"/>
      <c r="R32" s="203"/>
      <c r="S32" s="203"/>
      <c r="T32" s="203"/>
      <c r="U32" s="203"/>
      <c r="V32" s="203"/>
      <c r="W32" s="203"/>
      <c r="X32" s="203"/>
      <c r="Y32" s="203"/>
      <c r="Z32" s="199"/>
      <c r="AA32" s="199"/>
      <c r="AB32" s="200"/>
      <c r="AC32" s="906" t="s">
        <v>105</v>
      </c>
      <c r="AD32" s="907"/>
      <c r="AE32" s="907"/>
      <c r="AF32" s="907"/>
      <c r="AG32" s="907"/>
      <c r="AH32" s="907"/>
      <c r="AI32" s="907"/>
      <c r="AJ32" s="907"/>
      <c r="AK32" s="907"/>
      <c r="AL32" s="908"/>
      <c r="AM32" s="207"/>
      <c r="AN32" s="251"/>
      <c r="AO32" s="203"/>
      <c r="AP32" s="208"/>
      <c r="AQ32" s="251"/>
      <c r="AR32" s="203"/>
      <c r="AS32" s="203"/>
      <c r="AT32" s="203"/>
      <c r="AU32" s="203"/>
      <c r="AV32" s="203"/>
      <c r="AW32" s="203"/>
      <c r="AX32" s="203"/>
      <c r="AY32" s="203"/>
      <c r="AZ32" s="203"/>
      <c r="BA32" s="199"/>
      <c r="BB32" s="199"/>
      <c r="BC32" s="200"/>
      <c r="BD32" s="906" t="s">
        <v>105</v>
      </c>
      <c r="BE32" s="907"/>
      <c r="BF32" s="907"/>
      <c r="BG32" s="907"/>
      <c r="BH32" s="907"/>
      <c r="BI32" s="907"/>
      <c r="BJ32" s="907"/>
      <c r="BK32" s="907"/>
      <c r="BL32" s="907"/>
      <c r="BM32" s="908"/>
      <c r="BN32" s="207"/>
      <c r="BO32" s="251"/>
      <c r="BP32" s="203"/>
      <c r="BQ32" s="208"/>
      <c r="BR32" s="251"/>
      <c r="BS32" s="203"/>
      <c r="BT32" s="203"/>
      <c r="BU32" s="203"/>
      <c r="BV32" s="203"/>
      <c r="BW32" s="203"/>
      <c r="BX32" s="203"/>
      <c r="BY32" s="203"/>
      <c r="BZ32" s="203"/>
      <c r="CA32" s="203"/>
      <c r="CB32" s="199"/>
      <c r="CC32" s="199"/>
      <c r="CD32" s="200"/>
      <c r="CE32" s="200"/>
      <c r="CF32" s="198"/>
    </row>
    <row r="33" spans="1:84" x14ac:dyDescent="0.25">
      <c r="A33" s="194"/>
      <c r="B33" s="199"/>
      <c r="C33" s="199"/>
      <c r="D33" s="199"/>
      <c r="E33" s="199"/>
      <c r="F33" s="199"/>
      <c r="G33" s="199"/>
      <c r="H33" s="199"/>
      <c r="I33" s="199"/>
      <c r="J33" s="250"/>
      <c r="K33" s="253"/>
      <c r="L33" s="203"/>
      <c r="M33" s="203"/>
      <c r="N33" s="203"/>
      <c r="O33" s="203"/>
      <c r="P33" s="203"/>
      <c r="Q33" s="203"/>
      <c r="R33" s="203"/>
      <c r="S33" s="203"/>
      <c r="T33" s="206" t="s">
        <v>37</v>
      </c>
      <c r="U33" s="203"/>
      <c r="V33" s="203"/>
      <c r="W33" s="203"/>
      <c r="X33" s="203"/>
      <c r="Y33" s="203"/>
      <c r="Z33" s="199"/>
      <c r="AA33" s="199"/>
      <c r="AB33" s="200"/>
      <c r="AC33" s="199"/>
      <c r="AD33" s="199"/>
      <c r="AE33" s="199"/>
      <c r="AF33" s="199"/>
      <c r="AG33" s="199"/>
      <c r="AH33" s="199"/>
      <c r="AI33" s="199"/>
      <c r="AJ33" s="199"/>
      <c r="AK33" s="250"/>
      <c r="AL33" s="253"/>
      <c r="AM33" s="203"/>
      <c r="AN33" s="203"/>
      <c r="AO33" s="203"/>
      <c r="AP33" s="203"/>
      <c r="AQ33" s="203"/>
      <c r="AR33" s="203"/>
      <c r="AS33" s="203"/>
      <c r="AT33" s="203"/>
      <c r="AU33" s="206" t="s">
        <v>37</v>
      </c>
      <c r="AV33" s="203"/>
      <c r="AW33" s="203"/>
      <c r="AX33" s="203"/>
      <c r="AY33" s="203"/>
      <c r="AZ33" s="203"/>
      <c r="BA33" s="199"/>
      <c r="BB33" s="199"/>
      <c r="BC33" s="200"/>
      <c r="BD33" s="199"/>
      <c r="BE33" s="199"/>
      <c r="BF33" s="199"/>
      <c r="BG33" s="199"/>
      <c r="BH33" s="199"/>
      <c r="BI33" s="199"/>
      <c r="BJ33" s="199"/>
      <c r="BK33" s="199"/>
      <c r="BL33" s="250"/>
      <c r="BM33" s="253"/>
      <c r="BN33" s="203"/>
      <c r="BO33" s="203"/>
      <c r="BP33" s="203"/>
      <c r="BQ33" s="203"/>
      <c r="BR33" s="203"/>
      <c r="BS33" s="203"/>
      <c r="BT33" s="203"/>
      <c r="BU33" s="203"/>
      <c r="BV33" s="206" t="s">
        <v>37</v>
      </c>
      <c r="BW33" s="203"/>
      <c r="BX33" s="203"/>
      <c r="BY33" s="203"/>
      <c r="BZ33" s="203"/>
      <c r="CA33" s="203"/>
      <c r="CB33" s="199"/>
      <c r="CC33" s="199"/>
      <c r="CD33" s="200"/>
      <c r="CE33" s="200"/>
      <c r="CF33" s="198"/>
    </row>
    <row r="34" spans="1:84" x14ac:dyDescent="0.25">
      <c r="A34" s="194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199"/>
      <c r="AA34" s="199"/>
      <c r="AB34" s="200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199"/>
      <c r="BB34" s="199"/>
      <c r="BC34" s="200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199"/>
      <c r="CC34" s="199"/>
      <c r="CD34" s="200"/>
      <c r="CE34" s="200"/>
      <c r="CF34" s="198"/>
    </row>
    <row r="35" spans="1:84" x14ac:dyDescent="0.25">
      <c r="A35" s="194"/>
      <c r="B35" s="255" t="s">
        <v>68</v>
      </c>
      <c r="C35" s="256"/>
      <c r="D35" s="256"/>
      <c r="E35" s="256"/>
      <c r="F35" s="256"/>
      <c r="G35" s="256"/>
      <c r="H35" s="256"/>
      <c r="I35" s="256"/>
      <c r="J35" s="250"/>
      <c r="K35" s="257"/>
      <c r="L35" s="203"/>
      <c r="M35" s="203"/>
      <c r="N35" s="203"/>
      <c r="O35" s="203"/>
      <c r="P35" s="203"/>
      <c r="Q35" s="203"/>
      <c r="R35" s="203"/>
      <c r="S35" s="203"/>
      <c r="T35" s="206" t="s">
        <v>88</v>
      </c>
      <c r="U35" s="203"/>
      <c r="V35" s="203"/>
      <c r="W35" s="203"/>
      <c r="X35" s="203"/>
      <c r="Y35" s="203"/>
      <c r="Z35" s="199"/>
      <c r="AA35" s="199"/>
      <c r="AB35" s="200"/>
      <c r="AC35" s="255" t="s">
        <v>68</v>
      </c>
      <c r="AD35" s="256"/>
      <c r="AE35" s="256"/>
      <c r="AF35" s="256"/>
      <c r="AG35" s="256"/>
      <c r="AH35" s="256"/>
      <c r="AI35" s="256"/>
      <c r="AJ35" s="256"/>
      <c r="AK35" s="250"/>
      <c r="AL35" s="257"/>
      <c r="AM35" s="203"/>
      <c r="AN35" s="203"/>
      <c r="AO35" s="203"/>
      <c r="AP35" s="203"/>
      <c r="AQ35" s="203"/>
      <c r="AR35" s="203"/>
      <c r="AS35" s="203"/>
      <c r="AT35" s="203"/>
      <c r="AU35" s="206" t="s">
        <v>88</v>
      </c>
      <c r="AV35" s="203"/>
      <c r="AW35" s="203"/>
      <c r="AX35" s="203"/>
      <c r="AY35" s="203"/>
      <c r="AZ35" s="203"/>
      <c r="BA35" s="199"/>
      <c r="BB35" s="199"/>
      <c r="BC35" s="200"/>
      <c r="BD35" s="255" t="s">
        <v>68</v>
      </c>
      <c r="BE35" s="256"/>
      <c r="BF35" s="256"/>
      <c r="BG35" s="256"/>
      <c r="BH35" s="256"/>
      <c r="BI35" s="256"/>
      <c r="BJ35" s="256"/>
      <c r="BK35" s="256"/>
      <c r="BL35" s="250"/>
      <c r="BM35" s="257"/>
      <c r="BN35" s="203"/>
      <c r="BO35" s="203"/>
      <c r="BP35" s="203"/>
      <c r="BQ35" s="203"/>
      <c r="BR35" s="203"/>
      <c r="BS35" s="203"/>
      <c r="BT35" s="203"/>
      <c r="BU35" s="203"/>
      <c r="BV35" s="206" t="s">
        <v>88</v>
      </c>
      <c r="BW35" s="203"/>
      <c r="BX35" s="203"/>
      <c r="BY35" s="203"/>
      <c r="BZ35" s="203"/>
      <c r="CA35" s="203"/>
      <c r="CB35" s="199"/>
      <c r="CC35" s="199"/>
      <c r="CD35" s="200"/>
      <c r="CE35" s="200"/>
      <c r="CF35" s="198"/>
    </row>
    <row r="36" spans="1:84" x14ac:dyDescent="0.25">
      <c r="A36" s="194"/>
      <c r="B36" s="258" t="s">
        <v>69</v>
      </c>
      <c r="C36" s="209"/>
      <c r="D36" s="209"/>
      <c r="E36" s="209"/>
      <c r="F36" s="209"/>
      <c r="G36" s="209"/>
      <c r="H36" s="209"/>
      <c r="I36" s="209"/>
      <c r="J36" s="207"/>
      <c r="K36" s="259"/>
      <c r="L36" s="203"/>
      <c r="M36" s="203"/>
      <c r="N36" s="203"/>
      <c r="O36" s="203"/>
      <c r="P36" s="203"/>
      <c r="Q36" s="203"/>
      <c r="R36" s="203"/>
      <c r="S36" s="203"/>
      <c r="T36" s="206" t="s">
        <v>89</v>
      </c>
      <c r="U36" s="203"/>
      <c r="V36" s="203"/>
      <c r="W36" s="203"/>
      <c r="X36" s="203"/>
      <c r="Y36" s="203"/>
      <c r="Z36" s="199"/>
      <c r="AA36" s="199"/>
      <c r="AB36" s="200"/>
      <c r="AC36" s="258" t="s">
        <v>69</v>
      </c>
      <c r="AD36" s="209"/>
      <c r="AE36" s="209"/>
      <c r="AF36" s="209"/>
      <c r="AG36" s="209"/>
      <c r="AH36" s="209"/>
      <c r="AI36" s="209"/>
      <c r="AJ36" s="209"/>
      <c r="AK36" s="207"/>
      <c r="AL36" s="259"/>
      <c r="AM36" s="203"/>
      <c r="AN36" s="203"/>
      <c r="AO36" s="203"/>
      <c r="AP36" s="203"/>
      <c r="AQ36" s="203"/>
      <c r="AR36" s="203"/>
      <c r="AS36" s="203"/>
      <c r="AT36" s="203"/>
      <c r="AU36" s="206" t="s">
        <v>89</v>
      </c>
      <c r="AV36" s="203"/>
      <c r="AW36" s="203"/>
      <c r="AX36" s="203"/>
      <c r="AY36" s="203"/>
      <c r="AZ36" s="203"/>
      <c r="BA36" s="199"/>
      <c r="BB36" s="199"/>
      <c r="BC36" s="200"/>
      <c r="BD36" s="258" t="s">
        <v>69</v>
      </c>
      <c r="BE36" s="209"/>
      <c r="BF36" s="209"/>
      <c r="BG36" s="209"/>
      <c r="BH36" s="209"/>
      <c r="BI36" s="209"/>
      <c r="BJ36" s="209"/>
      <c r="BK36" s="209"/>
      <c r="BL36" s="207"/>
      <c r="BM36" s="259"/>
      <c r="BN36" s="203"/>
      <c r="BO36" s="203"/>
      <c r="BP36" s="203"/>
      <c r="BQ36" s="203"/>
      <c r="BR36" s="203"/>
      <c r="BS36" s="203"/>
      <c r="BT36" s="203"/>
      <c r="BU36" s="203"/>
      <c r="BV36" s="206" t="s">
        <v>89</v>
      </c>
      <c r="BW36" s="203"/>
      <c r="BX36" s="203"/>
      <c r="BY36" s="203"/>
      <c r="BZ36" s="203"/>
      <c r="CA36" s="203"/>
      <c r="CB36" s="199"/>
      <c r="CC36" s="199"/>
      <c r="CD36" s="200"/>
      <c r="CE36" s="200"/>
      <c r="CF36" s="198"/>
    </row>
    <row r="37" spans="1:84" x14ac:dyDescent="0.25">
      <c r="A37" s="194"/>
      <c r="B37" s="260" t="s">
        <v>57</v>
      </c>
      <c r="C37" s="261"/>
      <c r="D37" s="261"/>
      <c r="E37" s="261"/>
      <c r="F37" s="261"/>
      <c r="G37" s="261"/>
      <c r="H37" s="261"/>
      <c r="I37" s="261"/>
      <c r="J37" s="252"/>
      <c r="K37" s="262"/>
      <c r="L37" s="203"/>
      <c r="M37" s="203"/>
      <c r="N37" s="203"/>
      <c r="O37" s="203"/>
      <c r="P37" s="203"/>
      <c r="Q37" s="203"/>
      <c r="R37" s="203"/>
      <c r="S37" s="203"/>
      <c r="T37" s="206" t="s">
        <v>90</v>
      </c>
      <c r="U37" s="203"/>
      <c r="V37" s="203"/>
      <c r="W37" s="203"/>
      <c r="X37" s="203"/>
      <c r="Y37" s="203"/>
      <c r="Z37" s="199"/>
      <c r="AA37" s="199"/>
      <c r="AB37" s="200"/>
      <c r="AC37" s="260" t="s">
        <v>57</v>
      </c>
      <c r="AD37" s="261"/>
      <c r="AE37" s="261"/>
      <c r="AF37" s="261"/>
      <c r="AG37" s="261"/>
      <c r="AH37" s="261"/>
      <c r="AI37" s="261"/>
      <c r="AJ37" s="261"/>
      <c r="AK37" s="252"/>
      <c r="AL37" s="262"/>
      <c r="AM37" s="203"/>
      <c r="AN37" s="203"/>
      <c r="AO37" s="203"/>
      <c r="AP37" s="203"/>
      <c r="AQ37" s="203"/>
      <c r="AR37" s="203"/>
      <c r="AS37" s="203"/>
      <c r="AT37" s="203"/>
      <c r="AU37" s="206" t="s">
        <v>90</v>
      </c>
      <c r="AV37" s="203"/>
      <c r="AW37" s="203"/>
      <c r="AX37" s="203"/>
      <c r="AY37" s="203"/>
      <c r="AZ37" s="203"/>
      <c r="BA37" s="199"/>
      <c r="BB37" s="199"/>
      <c r="BC37" s="200"/>
      <c r="BD37" s="260" t="s">
        <v>57</v>
      </c>
      <c r="BE37" s="261"/>
      <c r="BF37" s="261"/>
      <c r="BG37" s="261"/>
      <c r="BH37" s="261"/>
      <c r="BI37" s="261"/>
      <c r="BJ37" s="261"/>
      <c r="BK37" s="261"/>
      <c r="BL37" s="252"/>
      <c r="BM37" s="262"/>
      <c r="BN37" s="203"/>
      <c r="BO37" s="203"/>
      <c r="BP37" s="203"/>
      <c r="BQ37" s="203"/>
      <c r="BR37" s="203"/>
      <c r="BS37" s="203"/>
      <c r="BT37" s="203"/>
      <c r="BU37" s="203"/>
      <c r="BV37" s="206" t="s">
        <v>90</v>
      </c>
      <c r="BW37" s="203"/>
      <c r="BX37" s="203"/>
      <c r="BY37" s="203"/>
      <c r="BZ37" s="203"/>
      <c r="CA37" s="203"/>
      <c r="CB37" s="199"/>
      <c r="CC37" s="199"/>
      <c r="CD37" s="200"/>
      <c r="CE37" s="200"/>
      <c r="CF37" s="198"/>
    </row>
    <row r="38" spans="1:84" x14ac:dyDescent="0.25">
      <c r="A38" s="194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203"/>
      <c r="M38" s="203"/>
      <c r="N38" s="197"/>
      <c r="O38" s="203"/>
      <c r="P38" s="203"/>
      <c r="Q38" s="909" t="s">
        <v>67</v>
      </c>
      <c r="R38" s="909"/>
      <c r="S38" s="909"/>
      <c r="T38" s="909"/>
      <c r="U38" s="203"/>
      <c r="V38" s="203"/>
      <c r="W38" s="203"/>
      <c r="X38" s="203"/>
      <c r="Y38" s="203"/>
      <c r="Z38" s="199"/>
      <c r="AA38" s="199"/>
      <c r="AB38" s="200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3"/>
      <c r="AN38" s="203"/>
      <c r="AO38" s="203"/>
      <c r="AP38" s="203"/>
      <c r="AQ38" s="203"/>
      <c r="AR38" s="909" t="s">
        <v>67</v>
      </c>
      <c r="AS38" s="909"/>
      <c r="AT38" s="909"/>
      <c r="AU38" s="909"/>
      <c r="AV38" s="203"/>
      <c r="AW38" s="203"/>
      <c r="AX38" s="203"/>
      <c r="AY38" s="203"/>
      <c r="AZ38" s="203"/>
      <c r="BA38" s="199"/>
      <c r="BB38" s="199"/>
      <c r="BC38" s="200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3"/>
      <c r="BO38" s="203"/>
      <c r="BP38" s="203"/>
      <c r="BQ38" s="203"/>
      <c r="BR38" s="203"/>
      <c r="BS38" s="909" t="s">
        <v>67</v>
      </c>
      <c r="BT38" s="909"/>
      <c r="BU38" s="909"/>
      <c r="BV38" s="909"/>
      <c r="BW38" s="203"/>
      <c r="BX38" s="203"/>
      <c r="BY38" s="203"/>
      <c r="BZ38" s="203"/>
      <c r="CA38" s="203"/>
      <c r="CB38" s="199"/>
      <c r="CC38" s="199"/>
      <c r="CD38" s="200"/>
      <c r="CE38" s="200"/>
      <c r="CF38" s="198"/>
    </row>
    <row r="39" spans="1:84" ht="18.75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5"/>
      <c r="AB39" s="1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5"/>
      <c r="AB40" s="1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5"/>
      <c r="AB41" s="1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5"/>
      <c r="AB42" s="1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5"/>
      <c r="AB43" s="1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7"/>
      <c r="N44" s="213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5"/>
      <c r="AB44" s="1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211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3"/>
      <c r="N45" s="218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2"/>
      <c r="AB45" s="212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2"/>
      <c r="BK45" s="212"/>
      <c r="BL45" s="212"/>
      <c r="BM45" s="212"/>
      <c r="BN45" s="212"/>
      <c r="BO45" s="212"/>
      <c r="BP45" s="212"/>
      <c r="BQ45" s="212"/>
      <c r="BR45" s="212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216" t="s">
        <v>52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97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7"/>
      <c r="AB46" s="217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223"/>
      <c r="BP46" s="223"/>
      <c r="BQ46" s="223"/>
      <c r="BR46" s="223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5"/>
      <c r="AB47" s="1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25"/>
      <c r="BP47" s="225"/>
      <c r="BQ47" s="225"/>
      <c r="BR47" s="225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26"/>
      <c r="B48" s="199"/>
      <c r="C48" s="199"/>
      <c r="D48" s="199"/>
      <c r="E48" s="199"/>
      <c r="F48" s="199"/>
      <c r="G48" s="199"/>
      <c r="H48" s="199"/>
      <c r="I48" s="195"/>
      <c r="J48" s="195"/>
      <c r="K48" s="195"/>
      <c r="L48" s="195"/>
      <c r="M48" s="197"/>
      <c r="N48" s="213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5"/>
      <c r="AB48" s="1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27"/>
      <c r="B49" s="228"/>
      <c r="C49" s="228"/>
      <c r="D49" s="228"/>
      <c r="E49" s="228"/>
      <c r="F49" s="228"/>
      <c r="G49" s="228"/>
      <c r="H49" s="228"/>
      <c r="I49" s="212"/>
      <c r="J49" s="212"/>
      <c r="K49" s="212"/>
      <c r="L49" s="212"/>
      <c r="M49" s="213"/>
      <c r="N49" s="232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2"/>
      <c r="AB49" s="212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32"/>
      <c r="K50" s="232"/>
      <c r="L50" s="232"/>
      <c r="M50" s="232"/>
      <c r="N50" s="238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2"/>
      <c r="AF50" s="232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191"/>
      <c r="L51" s="239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190"/>
      <c r="X51" s="263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46"/>
      <c r="CC51" s="746"/>
      <c r="CD51" s="746"/>
      <c r="CE51" s="746"/>
      <c r="CF51" s="747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195"/>
      <c r="L52" s="243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197"/>
      <c r="X52" s="244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58"/>
      <c r="CC52" s="746"/>
      <c r="CD52" s="746"/>
      <c r="CE52" s="746"/>
      <c r="CF52" s="747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195"/>
      <c r="L53" s="243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197"/>
      <c r="X53" s="244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59"/>
      <c r="CC53" s="760"/>
      <c r="CD53" s="760"/>
      <c r="CE53" s="760"/>
      <c r="CF53" s="761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195"/>
      <c r="L54" s="243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197"/>
      <c r="X54" s="244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46" t="s">
        <v>99</v>
      </c>
      <c r="CC54" s="746"/>
      <c r="CD54" s="746"/>
      <c r="CE54" s="746"/>
      <c r="CF54" s="747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195"/>
      <c r="L55" s="243"/>
      <c r="M55" s="200" t="s">
        <v>43</v>
      </c>
      <c r="N55" s="199"/>
      <c r="O55" s="200"/>
      <c r="P55" s="200"/>
      <c r="Q55" s="200"/>
      <c r="R55" s="200"/>
      <c r="S55" s="200"/>
      <c r="T55" s="200"/>
      <c r="U55" s="200"/>
      <c r="V55" s="200"/>
      <c r="W55" s="197"/>
      <c r="X55" s="244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5"/>
      <c r="L56" s="243"/>
      <c r="M56" s="200" t="s">
        <v>92</v>
      </c>
      <c r="N56" s="228"/>
      <c r="O56" s="199"/>
      <c r="P56" s="199"/>
      <c r="Q56" s="199"/>
      <c r="R56" s="199"/>
      <c r="S56" s="199"/>
      <c r="T56" s="199"/>
      <c r="U56" s="199"/>
      <c r="V56" s="199"/>
      <c r="W56" s="197"/>
      <c r="X56" s="244"/>
      <c r="Y56" s="200" t="s">
        <v>47</v>
      </c>
      <c r="Z56" s="199"/>
      <c r="AA56" s="199"/>
      <c r="AB56" s="199"/>
      <c r="AC56" s="199"/>
      <c r="AD56" s="199"/>
      <c r="AE56" s="199"/>
      <c r="AF56" s="199"/>
      <c r="AG56" s="199"/>
      <c r="AH56" s="199"/>
      <c r="AI56" s="186"/>
      <c r="AJ56" s="198"/>
      <c r="AK56" s="200" t="s">
        <v>45</v>
      </c>
      <c r="AL56" s="199"/>
      <c r="AM56" s="199"/>
      <c r="AN56" s="199"/>
      <c r="AO56" s="199"/>
      <c r="AP56" s="199"/>
      <c r="AQ56" s="199"/>
      <c r="AR56" s="199"/>
      <c r="AS56" s="199"/>
      <c r="AT56" s="199"/>
      <c r="AU56" s="186"/>
      <c r="AV56" s="198"/>
      <c r="AW56" s="242" t="s">
        <v>96</v>
      </c>
      <c r="AX56" s="199"/>
      <c r="AY56" s="199"/>
      <c r="AZ56" s="199"/>
      <c r="BA56" s="199"/>
      <c r="BB56" s="199"/>
      <c r="BC56" s="199"/>
      <c r="BD56" s="199"/>
      <c r="BE56" s="199"/>
      <c r="BF56" s="199"/>
      <c r="BG56" s="186"/>
      <c r="BH56" s="198"/>
      <c r="BI56" s="242"/>
      <c r="BJ56" s="199"/>
      <c r="BK56" s="199"/>
      <c r="BL56" s="199"/>
      <c r="BM56" s="199"/>
      <c r="BN56" s="199"/>
      <c r="BO56" s="199"/>
      <c r="BP56" s="199"/>
      <c r="BQ56" s="199"/>
      <c r="BR56" s="199"/>
      <c r="BS56" s="186"/>
      <c r="BT56" s="186"/>
      <c r="BU56" s="198"/>
      <c r="BV56" s="749" t="s">
        <v>101</v>
      </c>
      <c r="BW56" s="750"/>
      <c r="BX56" s="750"/>
      <c r="BY56" s="750"/>
      <c r="BZ56" s="750"/>
      <c r="CA56" s="750"/>
      <c r="CB56" s="750"/>
      <c r="CC56" s="750"/>
      <c r="CD56" s="750"/>
      <c r="CE56" s="750"/>
      <c r="CF56" s="751"/>
    </row>
    <row r="57" spans="1:84" ht="15.75" thickBot="1" x14ac:dyDescent="0.3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12"/>
      <c r="L57" s="245"/>
      <c r="M57" s="228"/>
      <c r="O57" s="228"/>
      <c r="P57" s="228"/>
      <c r="Q57" s="228"/>
      <c r="R57" s="228"/>
      <c r="S57" s="228"/>
      <c r="T57" s="228"/>
      <c r="U57" s="228"/>
      <c r="V57" s="228"/>
      <c r="W57" s="213"/>
      <c r="X57" s="246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14"/>
      <c r="AJ57" s="215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14"/>
      <c r="AV57" s="215"/>
      <c r="AW57" s="227"/>
      <c r="AX57" s="228"/>
      <c r="AY57" s="228"/>
      <c r="AZ57" s="228"/>
      <c r="BA57" s="228"/>
      <c r="BB57" s="228"/>
      <c r="BC57" s="228"/>
      <c r="BD57" s="228"/>
      <c r="BE57" s="228"/>
      <c r="BF57" s="228"/>
      <c r="BG57" s="214"/>
      <c r="BH57" s="215"/>
      <c r="BI57" s="903" t="s">
        <v>51</v>
      </c>
      <c r="BJ57" s="904"/>
      <c r="BK57" s="904"/>
      <c r="BL57" s="904"/>
      <c r="BM57" s="904"/>
      <c r="BN57" s="904"/>
      <c r="BO57" s="904"/>
      <c r="BP57" s="904"/>
      <c r="BQ57" s="904"/>
      <c r="BR57" s="904"/>
      <c r="BS57" s="904"/>
      <c r="BT57" s="904"/>
      <c r="BU57" s="905"/>
      <c r="BV57" s="752"/>
      <c r="BW57" s="753"/>
      <c r="BX57" s="753"/>
      <c r="BY57" s="753"/>
      <c r="BZ57" s="753"/>
      <c r="CA57" s="753"/>
      <c r="CB57" s="753"/>
      <c r="CC57" s="753"/>
      <c r="CD57" s="753"/>
      <c r="CE57" s="753"/>
      <c r="CF57" s="754"/>
    </row>
  </sheetData>
  <customSheetViews>
    <customSheetView guid="{3FC66D4A-12C5-4B75-80FB-F3C28F6CE0BD}" scale="130" state="hidden" topLeftCell="AF22">
      <selection activeCell="M23" sqref="M23"/>
      <pageMargins left="0.7" right="0.7" top="0.75" bottom="0.75" header="0.3" footer="0.3"/>
    </customSheetView>
  </customSheetViews>
  <mergeCells count="79"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BD8:BM8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T8:AZ8"/>
    <mergeCell ref="BL9:BM9"/>
    <mergeCell ref="CC9:CC17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B12:I12"/>
    <mergeCell ref="J12:K12"/>
    <mergeCell ref="AC12:AJ12"/>
    <mergeCell ref="AK12:AL12"/>
    <mergeCell ref="BD12:BK12"/>
    <mergeCell ref="BL16:BM16"/>
    <mergeCell ref="AC11:AJ11"/>
    <mergeCell ref="AK11:AL11"/>
    <mergeCell ref="BD11:BK11"/>
    <mergeCell ref="BL11:BM11"/>
    <mergeCell ref="BL12:BM12"/>
    <mergeCell ref="BV56:CF57"/>
    <mergeCell ref="BI57:BU57"/>
    <mergeCell ref="B32:K32"/>
    <mergeCell ref="AC32:AL32"/>
    <mergeCell ref="BD32:BM32"/>
    <mergeCell ref="Q38:T38"/>
    <mergeCell ref="AR38:AU38"/>
    <mergeCell ref="BS38:BV38"/>
    <mergeCell ref="B13:I13"/>
    <mergeCell ref="CB51:CF51"/>
    <mergeCell ref="CB52:CF52"/>
    <mergeCell ref="CB53:CF53"/>
    <mergeCell ref="CB54:CF54"/>
    <mergeCell ref="B17:K17"/>
    <mergeCell ref="AC17:AL17"/>
    <mergeCell ref="BD17:BM17"/>
    <mergeCell ref="B31:K31"/>
    <mergeCell ref="AC31:AL31"/>
    <mergeCell ref="BD31:BM31"/>
    <mergeCell ref="B16:I16"/>
    <mergeCell ref="J16:K16"/>
    <mergeCell ref="AC16:AJ16"/>
    <mergeCell ref="AK16:AL16"/>
    <mergeCell ref="BD16:BK16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5" x14ac:dyDescent="0.25"/>
  <sheetData/>
  <customSheetViews>
    <customSheetView guid="{3FC66D4A-12C5-4B75-80FB-F3C28F6CE0BD}" state="hidden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E19" sqref="E19"/>
    </sheetView>
  </sheetViews>
  <sheetFormatPr defaultRowHeight="15" x14ac:dyDescent="0.25"/>
  <cols>
    <col min="1" max="1" width="3" style="419" customWidth="1"/>
    <col min="2" max="2" width="28.42578125" style="419" customWidth="1"/>
    <col min="3" max="3" width="9" style="419" customWidth="1"/>
    <col min="4" max="17" width="4.85546875" style="420" customWidth="1"/>
    <col min="18" max="18" width="2.5703125" style="419" customWidth="1"/>
    <col min="19" max="19" width="5.42578125" style="419" customWidth="1"/>
    <col min="20" max="20" width="4.140625" style="419" customWidth="1"/>
    <col min="21" max="23" width="11.7109375" customWidth="1"/>
  </cols>
  <sheetData>
    <row r="1" spans="1:23" ht="15.75" thickBot="1" x14ac:dyDescent="0.3">
      <c r="A1" s="459"/>
      <c r="B1" s="457"/>
      <c r="C1" s="457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7"/>
      <c r="S1" s="457"/>
      <c r="T1" s="456"/>
      <c r="U1" s="43"/>
      <c r="V1" s="44"/>
      <c r="W1" s="45"/>
    </row>
    <row r="2" spans="1:23" ht="19.5" thickBot="1" x14ac:dyDescent="0.35">
      <c r="A2" s="426"/>
      <c r="B2" s="424"/>
      <c r="C2" s="424"/>
      <c r="D2" s="450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4"/>
      <c r="S2" s="424"/>
      <c r="T2" s="432"/>
      <c r="U2" s="43" t="s">
        <v>31</v>
      </c>
      <c r="V2" s="44"/>
      <c r="W2" s="45"/>
    </row>
    <row r="3" spans="1:23" ht="18.75" x14ac:dyDescent="0.3">
      <c r="A3" s="426"/>
      <c r="B3" s="450" t="s">
        <v>86</v>
      </c>
      <c r="C3" s="449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4"/>
      <c r="S3" s="424"/>
      <c r="T3" s="432"/>
      <c r="U3" s="21"/>
      <c r="V3" s="1"/>
      <c r="W3" s="20"/>
    </row>
    <row r="4" spans="1:23" x14ac:dyDescent="0.25">
      <c r="A4" s="426"/>
      <c r="B4" s="424" t="s">
        <v>1</v>
      </c>
      <c r="C4" s="424"/>
      <c r="D4" s="428" t="s">
        <v>81</v>
      </c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4"/>
      <c r="S4" s="424"/>
      <c r="T4" s="432"/>
      <c r="U4" s="21"/>
      <c r="V4" s="1"/>
      <c r="W4" s="20"/>
    </row>
    <row r="5" spans="1:23" ht="12" customHeight="1" x14ac:dyDescent="0.25">
      <c r="A5" s="426"/>
      <c r="B5" s="424"/>
      <c r="C5" s="424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4"/>
      <c r="S5" s="424"/>
      <c r="T5" s="432"/>
      <c r="U5" s="21"/>
      <c r="V5" s="1"/>
      <c r="W5" s="20"/>
    </row>
    <row r="6" spans="1:23" ht="31.5" customHeight="1" x14ac:dyDescent="0.25">
      <c r="A6" s="426"/>
      <c r="B6" s="424" t="s">
        <v>2</v>
      </c>
      <c r="C6" s="424"/>
      <c r="D6" s="448"/>
      <c r="E6" s="447"/>
      <c r="F6" s="446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32"/>
      <c r="U6" s="21"/>
      <c r="V6" s="1"/>
      <c r="W6" s="20"/>
    </row>
    <row r="7" spans="1:23" x14ac:dyDescent="0.25">
      <c r="A7" s="426"/>
      <c r="B7" s="424"/>
      <c r="C7" s="424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4"/>
      <c r="S7" s="424"/>
      <c r="T7" s="432"/>
      <c r="U7" s="21"/>
      <c r="V7" s="1"/>
      <c r="W7" s="20"/>
    </row>
    <row r="8" spans="1:23" x14ac:dyDescent="0.25">
      <c r="A8" s="426"/>
      <c r="B8" s="442" t="s">
        <v>3</v>
      </c>
      <c r="C8" s="445"/>
      <c r="D8" s="714">
        <f>D10*D9</f>
        <v>2280</v>
      </c>
      <c r="E8" s="715"/>
      <c r="F8" s="715"/>
      <c r="G8" s="715"/>
      <c r="H8" s="715"/>
      <c r="I8" s="715"/>
      <c r="J8" s="716"/>
      <c r="K8" s="711">
        <f>K10*D9</f>
        <v>11.176470588235295</v>
      </c>
      <c r="L8" s="712"/>
      <c r="M8" s="712"/>
      <c r="N8" s="712"/>
      <c r="O8" s="712"/>
      <c r="P8" s="712"/>
      <c r="Q8" s="713"/>
      <c r="R8" s="424"/>
      <c r="S8" s="424"/>
      <c r="T8" s="432"/>
      <c r="U8" s="21"/>
      <c r="V8" s="1"/>
      <c r="W8" s="20"/>
    </row>
    <row r="9" spans="1:23" x14ac:dyDescent="0.25">
      <c r="A9" s="426"/>
      <c r="B9" s="442" t="s">
        <v>4</v>
      </c>
      <c r="C9" s="445"/>
      <c r="D9" s="717">
        <v>0.4</v>
      </c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8"/>
      <c r="Q9" s="719"/>
      <c r="R9" s="424"/>
      <c r="S9" s="424"/>
      <c r="T9" s="432"/>
      <c r="U9" s="21"/>
      <c r="V9" s="1"/>
      <c r="W9" s="20"/>
    </row>
    <row r="10" spans="1:23" x14ac:dyDescent="0.25">
      <c r="A10" s="426"/>
      <c r="B10" s="442" t="s">
        <v>5</v>
      </c>
      <c r="C10" s="445"/>
      <c r="D10" s="708">
        <f>SUM(D11:Q11)</f>
        <v>5700</v>
      </c>
      <c r="E10" s="709"/>
      <c r="F10" s="709"/>
      <c r="G10" s="709"/>
      <c r="H10" s="709"/>
      <c r="I10" s="709"/>
      <c r="J10" s="710"/>
      <c r="K10" s="711">
        <f>D10/204</f>
        <v>27.941176470588236</v>
      </c>
      <c r="L10" s="712"/>
      <c r="M10" s="712"/>
      <c r="N10" s="712"/>
      <c r="O10" s="712"/>
      <c r="P10" s="712"/>
      <c r="Q10" s="713"/>
      <c r="R10" s="424"/>
      <c r="S10" s="424"/>
      <c r="T10" s="432"/>
      <c r="U10" s="21"/>
      <c r="V10" s="1"/>
      <c r="W10" s="20"/>
    </row>
    <row r="11" spans="1:23" ht="42.75" customHeight="1" x14ac:dyDescent="0.25">
      <c r="A11" s="426"/>
      <c r="B11" s="384" t="s">
        <v>6</v>
      </c>
      <c r="C11" s="384" t="s">
        <v>66</v>
      </c>
      <c r="D11" s="398">
        <f>(D12*C12)+(D13*C13)+(D14*C14)</f>
        <v>1250</v>
      </c>
      <c r="E11" s="398">
        <f>(E12*C12)+(E13*C13)+(E14*C14)</f>
        <v>1250</v>
      </c>
      <c r="F11" s="398">
        <f>(F12*C12)+(F13*C13)+(F14*C14)</f>
        <v>1000</v>
      </c>
      <c r="G11" s="398">
        <f>(G12*C12)+(G13*C13)+(G14*C14)</f>
        <v>1100</v>
      </c>
      <c r="H11" s="398">
        <f>(H12*C12)+(H13*C13)+(H14*C14)</f>
        <v>1100</v>
      </c>
      <c r="I11" s="398">
        <f>(I12*C12)+(I13*C13)+(I14*C14)</f>
        <v>0</v>
      </c>
      <c r="J11" s="397">
        <f>(J12*C12)+(J13*C13)+(J14*C14)</f>
        <v>0</v>
      </c>
      <c r="K11" s="397">
        <f>(K12*C12)+(K13*C13)+(K14*C14)</f>
        <v>0</v>
      </c>
      <c r="L11" s="397">
        <f>(L12*C12)+(L13*C13)+(L14*C14)</f>
        <v>0</v>
      </c>
      <c r="M11" s="397">
        <f>(M12*C12)+(M13*C13)+(M14*C14)</f>
        <v>0</v>
      </c>
      <c r="N11" s="397">
        <f>(N12*C12)+(N13*C13)+(N14*C14)</f>
        <v>0</v>
      </c>
      <c r="O11" s="397">
        <f>(O12*C12)+(O13*C13)+(O14*C14)</f>
        <v>0</v>
      </c>
      <c r="P11" s="397">
        <f>(P12*C12)+(P13*C13)+(P14*C14)</f>
        <v>0</v>
      </c>
      <c r="Q11" s="397">
        <f>(Q12*C12)+(Q13*C13)+(Q14*C14)</f>
        <v>0</v>
      </c>
      <c r="R11" s="336"/>
      <c r="S11" s="705" t="s">
        <v>7</v>
      </c>
      <c r="T11" s="432"/>
      <c r="U11" s="21"/>
      <c r="V11" s="1"/>
      <c r="W11" s="20"/>
    </row>
    <row r="12" spans="1:23" x14ac:dyDescent="0.25">
      <c r="A12" s="426"/>
      <c r="B12" s="442" t="s">
        <v>8</v>
      </c>
      <c r="C12" s="441">
        <v>250</v>
      </c>
      <c r="D12" s="441">
        <v>1</v>
      </c>
      <c r="E12" s="441">
        <v>1</v>
      </c>
      <c r="F12" s="441">
        <v>2</v>
      </c>
      <c r="G12" s="441"/>
      <c r="H12" s="441"/>
      <c r="I12" s="441"/>
      <c r="J12" s="440"/>
      <c r="K12" s="440"/>
      <c r="L12" s="440"/>
      <c r="M12" s="440"/>
      <c r="N12" s="440"/>
      <c r="O12" s="440"/>
      <c r="P12" s="440"/>
      <c r="Q12" s="440"/>
      <c r="R12" s="424"/>
      <c r="S12" s="706"/>
      <c r="T12" s="432"/>
      <c r="U12" s="21"/>
      <c r="V12" s="1"/>
      <c r="W12" s="20"/>
    </row>
    <row r="13" spans="1:23" x14ac:dyDescent="0.25">
      <c r="A13" s="426"/>
      <c r="B13" s="442" t="s">
        <v>36</v>
      </c>
      <c r="C13" s="441">
        <v>1100</v>
      </c>
      <c r="D13" s="441"/>
      <c r="E13" s="441"/>
      <c r="F13" s="441"/>
      <c r="G13" s="441">
        <v>1</v>
      </c>
      <c r="H13" s="441">
        <v>1</v>
      </c>
      <c r="I13" s="441"/>
      <c r="J13" s="440"/>
      <c r="K13" s="440"/>
      <c r="L13" s="440"/>
      <c r="M13" s="440"/>
      <c r="N13" s="440"/>
      <c r="O13" s="440"/>
      <c r="P13" s="440"/>
      <c r="Q13" s="440"/>
      <c r="R13" s="424"/>
      <c r="S13" s="706"/>
      <c r="T13" s="432"/>
      <c r="U13" s="21"/>
      <c r="V13" s="1"/>
      <c r="W13" s="20"/>
    </row>
    <row r="14" spans="1:23" ht="18" customHeight="1" thickBot="1" x14ac:dyDescent="0.3">
      <c r="A14" s="395"/>
      <c r="B14" s="442" t="s">
        <v>83</v>
      </c>
      <c r="C14" s="441">
        <v>500</v>
      </c>
      <c r="D14" s="441">
        <v>2</v>
      </c>
      <c r="E14" s="441">
        <v>2</v>
      </c>
      <c r="F14" s="441">
        <v>1</v>
      </c>
      <c r="G14" s="441"/>
      <c r="H14" s="441"/>
      <c r="I14" s="441"/>
      <c r="J14" s="440"/>
      <c r="K14" s="440"/>
      <c r="L14" s="440"/>
      <c r="M14" s="440"/>
      <c r="N14" s="440"/>
      <c r="O14" s="440"/>
      <c r="P14" s="440"/>
      <c r="Q14" s="440"/>
      <c r="R14" s="424"/>
      <c r="S14" s="706"/>
      <c r="T14" s="348"/>
      <c r="U14" s="21"/>
      <c r="V14" s="1"/>
      <c r="W14" s="20"/>
    </row>
    <row r="15" spans="1:23" ht="17.25" customHeight="1" thickBot="1" x14ac:dyDescent="0.4">
      <c r="A15" s="426"/>
      <c r="B15" s="442"/>
      <c r="C15" s="441"/>
      <c r="D15" s="441"/>
      <c r="E15" s="441"/>
      <c r="F15" s="441"/>
      <c r="G15" s="441"/>
      <c r="H15" s="441"/>
      <c r="I15" s="441"/>
      <c r="J15" s="440"/>
      <c r="K15" s="440"/>
      <c r="L15" s="440"/>
      <c r="M15" s="440"/>
      <c r="N15" s="440"/>
      <c r="O15" s="440"/>
      <c r="P15" s="440"/>
      <c r="Q15" s="440"/>
      <c r="R15" s="424"/>
      <c r="S15" s="706"/>
      <c r="T15" s="432"/>
      <c r="U15" s="47" t="s">
        <v>39</v>
      </c>
      <c r="V15" s="44"/>
      <c r="W15" s="45"/>
    </row>
    <row r="16" spans="1:23" x14ac:dyDescent="0.25">
      <c r="A16" s="426"/>
      <c r="B16" s="442" t="s">
        <v>10</v>
      </c>
      <c r="C16" s="441"/>
      <c r="D16" s="441">
        <v>1</v>
      </c>
      <c r="E16" s="441">
        <v>2</v>
      </c>
      <c r="F16" s="441">
        <v>3</v>
      </c>
      <c r="G16" s="441">
        <v>4</v>
      </c>
      <c r="H16" s="441">
        <v>5</v>
      </c>
      <c r="I16" s="441">
        <v>6</v>
      </c>
      <c r="J16" s="440">
        <v>7</v>
      </c>
      <c r="K16" s="440">
        <v>8</v>
      </c>
      <c r="L16" s="440">
        <v>9</v>
      </c>
      <c r="M16" s="440">
        <v>10</v>
      </c>
      <c r="N16" s="440">
        <v>11</v>
      </c>
      <c r="O16" s="440">
        <v>12</v>
      </c>
      <c r="P16" s="440">
        <v>13</v>
      </c>
      <c r="Q16" s="440">
        <v>14</v>
      </c>
      <c r="R16" s="424"/>
      <c r="S16" s="707"/>
      <c r="T16" s="432"/>
      <c r="U16" s="48" t="s">
        <v>41</v>
      </c>
      <c r="V16" s="18"/>
      <c r="W16" s="19"/>
    </row>
    <row r="17" spans="1:23" ht="15.75" x14ac:dyDescent="0.25">
      <c r="A17" s="426"/>
      <c r="B17" s="424" t="s">
        <v>11</v>
      </c>
      <c r="C17" s="424"/>
      <c r="D17" s="425"/>
      <c r="E17" s="455" t="s">
        <v>85</v>
      </c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4"/>
      <c r="S17" s="424"/>
      <c r="T17" s="432"/>
      <c r="U17" s="21" t="s">
        <v>40</v>
      </c>
      <c r="V17" s="1"/>
      <c r="W17" s="20"/>
    </row>
    <row r="18" spans="1:23" ht="35.25" customHeight="1" x14ac:dyDescent="0.25">
      <c r="A18" s="426"/>
      <c r="B18" s="424"/>
      <c r="C18" s="424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4"/>
      <c r="S18" s="424"/>
      <c r="T18" s="432"/>
      <c r="U18" s="21"/>
      <c r="V18" s="1"/>
      <c r="W18" s="20"/>
    </row>
    <row r="19" spans="1:23" x14ac:dyDescent="0.25">
      <c r="A19" s="426"/>
      <c r="B19" s="424"/>
      <c r="C19" s="424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4"/>
      <c r="S19" s="424"/>
      <c r="T19" s="432"/>
      <c r="U19" s="21" t="s">
        <v>43</v>
      </c>
      <c r="V19" s="1"/>
      <c r="W19" s="20"/>
    </row>
    <row r="20" spans="1:23" x14ac:dyDescent="0.25">
      <c r="A20" s="426"/>
      <c r="B20" s="424"/>
      <c r="C20" s="424"/>
      <c r="D20" s="425"/>
      <c r="E20" s="425"/>
      <c r="F20" s="425"/>
      <c r="G20" s="425"/>
      <c r="H20" s="425"/>
      <c r="I20" s="425"/>
      <c r="J20" s="425"/>
      <c r="K20" s="425"/>
      <c r="L20" s="428" t="s">
        <v>12</v>
      </c>
      <c r="M20" s="425"/>
      <c r="N20" s="425"/>
      <c r="O20" s="425"/>
      <c r="P20" s="425"/>
      <c r="Q20" s="425"/>
      <c r="R20" s="424"/>
      <c r="S20" s="424"/>
      <c r="T20" s="432"/>
      <c r="U20" s="21" t="s">
        <v>42</v>
      </c>
      <c r="V20" s="1"/>
      <c r="W20" s="20"/>
    </row>
    <row r="21" spans="1:23" ht="15.75" thickBot="1" x14ac:dyDescent="0.3">
      <c r="A21" s="426"/>
      <c r="B21" s="428"/>
      <c r="C21" s="428"/>
      <c r="D21" s="454"/>
      <c r="E21" s="452"/>
      <c r="F21" s="425"/>
      <c r="G21" s="453"/>
      <c r="H21" s="452"/>
      <c r="I21" s="425"/>
      <c r="J21" s="425"/>
      <c r="K21" s="425"/>
      <c r="L21" s="428" t="s">
        <v>13</v>
      </c>
      <c r="M21" s="425"/>
      <c r="N21" s="425"/>
      <c r="O21" s="425"/>
      <c r="P21" s="425"/>
      <c r="Q21" s="425"/>
      <c r="R21" s="424"/>
      <c r="S21" s="424"/>
      <c r="T21" s="432"/>
      <c r="U21" s="46"/>
      <c r="V21" s="22"/>
      <c r="W21" s="23"/>
    </row>
    <row r="22" spans="1:23" ht="15.75" x14ac:dyDescent="0.25">
      <c r="A22" s="426"/>
      <c r="B22" s="437" t="s">
        <v>70</v>
      </c>
      <c r="C22" s="437"/>
      <c r="D22" s="454"/>
      <c r="E22" s="452"/>
      <c r="F22" s="425"/>
      <c r="G22" s="453"/>
      <c r="H22" s="452"/>
      <c r="I22" s="425"/>
      <c r="J22" s="425"/>
      <c r="K22" s="425"/>
      <c r="L22" s="425"/>
      <c r="M22" s="425"/>
      <c r="N22" s="425"/>
      <c r="O22" s="425"/>
      <c r="P22" s="425"/>
      <c r="Q22" s="425"/>
      <c r="R22" s="424"/>
      <c r="S22" s="424"/>
      <c r="T22" s="432"/>
      <c r="U22" s="48" t="s">
        <v>44</v>
      </c>
      <c r="V22" s="18"/>
      <c r="W22" s="19"/>
    </row>
    <row r="23" spans="1:23" ht="33" customHeight="1" x14ac:dyDescent="0.25">
      <c r="A23" s="426"/>
      <c r="B23" s="435" t="s">
        <v>71</v>
      </c>
      <c r="C23" s="435"/>
      <c r="D23" s="425"/>
      <c r="E23" s="425"/>
      <c r="F23" s="425"/>
      <c r="G23" s="425"/>
      <c r="H23" s="425"/>
      <c r="I23" s="425"/>
      <c r="J23" s="425"/>
      <c r="K23" s="425"/>
      <c r="L23" s="428" t="s">
        <v>37</v>
      </c>
      <c r="M23" s="425"/>
      <c r="N23" s="425"/>
      <c r="O23" s="425"/>
      <c r="P23" s="425"/>
      <c r="Q23" s="425"/>
      <c r="R23" s="424"/>
      <c r="S23" s="424"/>
      <c r="T23" s="432"/>
      <c r="U23" s="21"/>
      <c r="V23" s="1"/>
      <c r="W23" s="20"/>
    </row>
    <row r="24" spans="1:23" x14ac:dyDescent="0.25">
      <c r="A24" s="426"/>
      <c r="B24" s="424"/>
      <c r="C24" s="424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4"/>
      <c r="S24" s="424"/>
      <c r="T24" s="432"/>
      <c r="U24" s="21" t="s">
        <v>43</v>
      </c>
      <c r="V24" s="1"/>
      <c r="W24" s="20"/>
    </row>
    <row r="25" spans="1:23" ht="15.75" x14ac:dyDescent="0.25">
      <c r="A25" s="426"/>
      <c r="B25" s="434" t="s">
        <v>68</v>
      </c>
      <c r="C25" s="433"/>
      <c r="D25" s="425"/>
      <c r="E25" s="425"/>
      <c r="F25" s="425"/>
      <c r="G25" s="425"/>
      <c r="H25" s="425"/>
      <c r="I25" s="425"/>
      <c r="J25" s="425"/>
      <c r="K25" s="425"/>
      <c r="L25" s="428" t="s">
        <v>88</v>
      </c>
      <c r="M25" s="425"/>
      <c r="N25" s="425"/>
      <c r="O25" s="425"/>
      <c r="P25" s="425"/>
      <c r="Q25" s="425"/>
      <c r="R25" s="424"/>
      <c r="S25" s="424"/>
      <c r="T25" s="432"/>
      <c r="U25" s="21" t="s">
        <v>45</v>
      </c>
      <c r="V25" s="1"/>
      <c r="W25" s="20"/>
    </row>
    <row r="26" spans="1:23" ht="16.5" thickBot="1" x14ac:dyDescent="0.3">
      <c r="A26" s="426"/>
      <c r="B26" s="431" t="s">
        <v>69</v>
      </c>
      <c r="C26" s="429"/>
      <c r="L26" s="428" t="s">
        <v>89</v>
      </c>
      <c r="T26" s="432"/>
      <c r="U26" s="46"/>
      <c r="V26" s="22"/>
      <c r="W26" s="23"/>
    </row>
    <row r="27" spans="1:23" ht="15.75" x14ac:dyDescent="0.25">
      <c r="A27" s="426"/>
      <c r="B27" s="430" t="s">
        <v>57</v>
      </c>
      <c r="C27" s="429"/>
      <c r="L27" s="427" t="s">
        <v>90</v>
      </c>
      <c r="T27" s="432"/>
      <c r="U27" s="48" t="s">
        <v>46</v>
      </c>
      <c r="V27" s="18"/>
      <c r="W27" s="19"/>
    </row>
    <row r="28" spans="1:23" ht="36.75" customHeight="1" thickBot="1" x14ac:dyDescent="0.3">
      <c r="A28" s="423"/>
      <c r="B28" s="421"/>
      <c r="C28" s="421"/>
      <c r="D28" s="422"/>
      <c r="E28" s="422"/>
      <c r="F28" s="422"/>
      <c r="G28" s="422"/>
      <c r="H28" s="422"/>
      <c r="I28" s="726" t="s">
        <v>67</v>
      </c>
      <c r="J28" s="726"/>
      <c r="K28" s="726"/>
      <c r="L28" s="726"/>
      <c r="M28" s="422"/>
      <c r="N28" s="422"/>
      <c r="O28" s="422"/>
      <c r="P28" s="422"/>
      <c r="Q28" s="422"/>
      <c r="R28" s="421"/>
      <c r="S28" s="421"/>
      <c r="T28" s="451"/>
      <c r="U28" s="21"/>
      <c r="V28" s="1"/>
      <c r="W28" s="20"/>
    </row>
    <row r="29" spans="1:23" x14ac:dyDescent="0.25">
      <c r="A29" s="426"/>
      <c r="B29" s="424"/>
      <c r="C29" s="424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4"/>
      <c r="S29" s="424"/>
      <c r="T29" s="432"/>
      <c r="U29" s="21" t="s">
        <v>43</v>
      </c>
      <c r="V29" s="1"/>
      <c r="W29" s="20"/>
    </row>
    <row r="30" spans="1:23" ht="18.75" x14ac:dyDescent="0.3">
      <c r="A30" s="426"/>
      <c r="B30" s="450" t="s">
        <v>87</v>
      </c>
      <c r="C30" s="449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4"/>
      <c r="S30" s="424"/>
      <c r="T30" s="432"/>
      <c r="U30" s="21" t="s">
        <v>47</v>
      </c>
      <c r="V30" s="1"/>
      <c r="W30" s="20"/>
    </row>
    <row r="31" spans="1:23" ht="15.75" thickBot="1" x14ac:dyDescent="0.3">
      <c r="A31" s="426"/>
      <c r="B31" s="424" t="s">
        <v>15</v>
      </c>
      <c r="C31" s="424"/>
      <c r="D31" s="428" t="s">
        <v>76</v>
      </c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4"/>
      <c r="S31" s="424"/>
      <c r="T31" s="432"/>
      <c r="U31" s="46"/>
      <c r="V31" s="22"/>
      <c r="W31" s="23"/>
    </row>
    <row r="32" spans="1:23" x14ac:dyDescent="0.25">
      <c r="A32" s="426"/>
      <c r="T32" s="432"/>
      <c r="U32" s="48" t="s">
        <v>32</v>
      </c>
      <c r="V32" s="18"/>
      <c r="W32" s="19"/>
    </row>
    <row r="33" spans="1:23" ht="33" customHeight="1" x14ac:dyDescent="0.25">
      <c r="A33" s="426"/>
      <c r="B33" s="424" t="s">
        <v>2</v>
      </c>
      <c r="C33" s="424"/>
      <c r="D33" s="448"/>
      <c r="E33" s="447"/>
      <c r="F33" s="446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4"/>
      <c r="S33" s="424"/>
      <c r="T33" s="432"/>
      <c r="U33" s="21"/>
      <c r="V33" s="1"/>
      <c r="W33" s="20"/>
    </row>
    <row r="34" spans="1:23" x14ac:dyDescent="0.25">
      <c r="A34" s="426"/>
      <c r="B34" s="424"/>
      <c r="C34" s="424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4"/>
      <c r="S34" s="424"/>
      <c r="T34" s="432"/>
      <c r="U34" s="21" t="s">
        <v>43</v>
      </c>
      <c r="V34" s="1"/>
      <c r="W34" s="20"/>
    </row>
    <row r="35" spans="1:23" x14ac:dyDescent="0.25">
      <c r="A35" s="426"/>
      <c r="B35" s="442" t="s">
        <v>3</v>
      </c>
      <c r="C35" s="445"/>
      <c r="D35" s="714">
        <f>D37*D36</f>
        <v>1964.8000000000002</v>
      </c>
      <c r="E35" s="715"/>
      <c r="F35" s="715"/>
      <c r="G35" s="715"/>
      <c r="H35" s="715"/>
      <c r="I35" s="715"/>
      <c r="J35" s="716"/>
      <c r="K35" s="711">
        <f>K37*D36</f>
        <v>9.6313725490196092</v>
      </c>
      <c r="L35" s="712"/>
      <c r="M35" s="712"/>
      <c r="N35" s="712"/>
      <c r="O35" s="712"/>
      <c r="P35" s="712"/>
      <c r="Q35" s="713"/>
      <c r="R35" s="424"/>
      <c r="S35" s="424"/>
      <c r="T35" s="432"/>
      <c r="U35" s="21" t="s">
        <v>48</v>
      </c>
      <c r="V35" s="1"/>
      <c r="W35" s="20"/>
    </row>
    <row r="36" spans="1:23" ht="15.75" thickBot="1" x14ac:dyDescent="0.3">
      <c r="A36" s="426"/>
      <c r="B36" s="442" t="s">
        <v>4</v>
      </c>
      <c r="C36" s="445"/>
      <c r="D36" s="717">
        <v>0.8</v>
      </c>
      <c r="E36" s="718"/>
      <c r="F36" s="718"/>
      <c r="G36" s="718"/>
      <c r="H36" s="718"/>
      <c r="I36" s="718"/>
      <c r="J36" s="718"/>
      <c r="K36" s="718"/>
      <c r="L36" s="718"/>
      <c r="M36" s="718"/>
      <c r="N36" s="718"/>
      <c r="O36" s="718"/>
      <c r="P36" s="718"/>
      <c r="Q36" s="719"/>
      <c r="R36" s="424"/>
      <c r="S36" s="424"/>
      <c r="T36" s="432"/>
      <c r="U36" s="46"/>
      <c r="V36" s="22"/>
      <c r="W36" s="23"/>
    </row>
    <row r="37" spans="1:23" x14ac:dyDescent="0.25">
      <c r="A37" s="426"/>
      <c r="B37" s="442" t="s">
        <v>5</v>
      </c>
      <c r="C37" s="445"/>
      <c r="D37" s="708">
        <f>SUM(D38:Q38)</f>
        <v>2456</v>
      </c>
      <c r="E37" s="709"/>
      <c r="F37" s="709"/>
      <c r="G37" s="709"/>
      <c r="H37" s="709"/>
      <c r="I37" s="709"/>
      <c r="J37" s="710"/>
      <c r="K37" s="711">
        <f>D37/204</f>
        <v>12.03921568627451</v>
      </c>
      <c r="L37" s="712"/>
      <c r="M37" s="712"/>
      <c r="N37" s="712"/>
      <c r="O37" s="712"/>
      <c r="P37" s="712"/>
      <c r="Q37" s="713"/>
      <c r="R37" s="424"/>
      <c r="S37" s="424"/>
      <c r="T37" s="432"/>
      <c r="U37" s="48" t="s">
        <v>49</v>
      </c>
      <c r="V37" s="18"/>
      <c r="W37" s="19"/>
    </row>
    <row r="38" spans="1:23" ht="39.75" customHeight="1" x14ac:dyDescent="0.25">
      <c r="A38" s="426"/>
      <c r="B38" s="384" t="s">
        <v>6</v>
      </c>
      <c r="C38" s="384" t="s">
        <v>66</v>
      </c>
      <c r="D38" s="398">
        <f>(D39*C39)+(D40*C40)+(D41*C41)+(D42*C42)+(D43*C43)+(D44*C44)+(D45*C45)+(D46*C46)+(D47*C47)</f>
        <v>442</v>
      </c>
      <c r="E38" s="398">
        <f>(E39*C39)+(E40*C40)+(E41*C41)+(E42*C42)+(E43*C43)+(E44*C44)+(E45*C45)+(E46*C46)+(E47*C47)</f>
        <v>488</v>
      </c>
      <c r="F38" s="398">
        <f>(F39*C39)+(F40*C40)+(F41*C41)+(F42*C42)+(F43*C43)+(F44*C44)+(F45*C45)+(F46*C46)+(F47*C47)</f>
        <v>448</v>
      </c>
      <c r="G38" s="398">
        <f>(G39*C39)+(G40*C40)+(G41*C41)+(G42*C42)+(G43*C43)+(G44*C44)+(G45*C45)+(G46*C46)+(G47*C47)</f>
        <v>512</v>
      </c>
      <c r="H38" s="398">
        <f>(H39*C39)+(H40*C40)+(H41*C41)+(H42*C42)+(H43*C43)+(H44*C44)+(H45*C45)+(H46*C46)+(H47*C47)</f>
        <v>402</v>
      </c>
      <c r="I38" s="398">
        <f>(I39*C39)+(I40*C40)+(I41*C41)+(I42*C42)+(I43*C43)+(I44*C44)+(I45*C45)+(I46*C46)+(I47*C47)</f>
        <v>164</v>
      </c>
      <c r="J38" s="398">
        <f>(J39*C39)+(J40*C40)+(J41*C41)+(J42*C42)+(J43*C43)+(J44*C44)+(J45*C45)+(J46*C46)+(J47*C47)</f>
        <v>0</v>
      </c>
      <c r="K38" s="398">
        <f>(K39*C39)+(K40*C40)+(K41*C41)+(K42*C42)+(K43*C43)+(K44*C44)+(K45*C45)+(K46*C46)+(K47*C47)</f>
        <v>0</v>
      </c>
      <c r="L38" s="397">
        <f>(L39*C39)+(L40*C40)+(L41*C41)+(L42*C42)+(L43*C43)+(L44*C44)+(L45*C45)+(L46*C46)+(L47*C47)</f>
        <v>0</v>
      </c>
      <c r="M38" s="397">
        <f>(M39*C39)+(M40*C40)+(M41*C41)+(M42*C42)+(M43*C43)+(M44*C44)+(M45*C45)+(M46*C46)+(M47*C47)</f>
        <v>0</v>
      </c>
      <c r="N38" s="397">
        <f>(N39*C39)+(N40*C40)+(N41*C41)+(N42*C42)+(N43*C43)+(N44*C44)+(N45*C45)+(N46*C46)+(N47*C47)</f>
        <v>0</v>
      </c>
      <c r="O38" s="397">
        <f>(O39*C39)+(O40*C40)+(O41*C41)+(O42*C42)+(O43*C43)+(O44*C44)+(O45*C45)+(O46*C46)+(O47*C47)</f>
        <v>0</v>
      </c>
      <c r="P38" s="397">
        <f>(P39*C39)+(P40*C40)+(P41*C41)+(P42*C42)+(P43*C43)+(P44*C44)+(P45*C45)+(P46*C46)+(P47*C47)</f>
        <v>0</v>
      </c>
      <c r="Q38" s="397">
        <f>(Q39*C39)+(Q40*C40)+(Q41*C41)+(Q42*C42)+(Q43*C43)+(Q44*C44)+(Q45*C45)+(Q46*C46)+(Q47*C47)</f>
        <v>0</v>
      </c>
      <c r="R38" s="424"/>
      <c r="S38" s="424"/>
      <c r="T38" s="432"/>
      <c r="U38" s="21" t="s">
        <v>43</v>
      </c>
      <c r="V38" s="1"/>
      <c r="W38" s="20"/>
    </row>
    <row r="39" spans="1:23" ht="15.75" customHeight="1" x14ac:dyDescent="0.25">
      <c r="A39" s="426"/>
      <c r="B39" s="443" t="s">
        <v>16</v>
      </c>
      <c r="C39" s="384">
        <v>24</v>
      </c>
      <c r="D39" s="384"/>
      <c r="E39" s="384"/>
      <c r="F39" s="384">
        <v>3</v>
      </c>
      <c r="G39" s="384">
        <v>3</v>
      </c>
      <c r="H39" s="384"/>
      <c r="I39" s="384"/>
      <c r="J39" s="384"/>
      <c r="K39" s="384"/>
      <c r="L39" s="383"/>
      <c r="M39" s="383"/>
      <c r="N39" s="383"/>
      <c r="O39" s="383"/>
      <c r="P39" s="383"/>
      <c r="Q39" s="383"/>
      <c r="R39" s="424"/>
      <c r="S39" s="705" t="s">
        <v>17</v>
      </c>
      <c r="T39" s="432"/>
      <c r="U39" s="21" t="s">
        <v>50</v>
      </c>
      <c r="V39" s="1"/>
      <c r="W39" s="20"/>
    </row>
    <row r="40" spans="1:23" ht="15.75" thickBot="1" x14ac:dyDescent="0.3">
      <c r="A40" s="426"/>
      <c r="B40" s="443" t="s">
        <v>18</v>
      </c>
      <c r="C40" s="384">
        <v>48</v>
      </c>
      <c r="D40" s="384">
        <v>4</v>
      </c>
      <c r="E40" s="384">
        <v>6</v>
      </c>
      <c r="F40" s="384"/>
      <c r="G40" s="384"/>
      <c r="H40" s="384"/>
      <c r="I40" s="384"/>
      <c r="J40" s="384"/>
      <c r="K40" s="384"/>
      <c r="L40" s="383"/>
      <c r="M40" s="383"/>
      <c r="N40" s="383"/>
      <c r="O40" s="383"/>
      <c r="P40" s="383"/>
      <c r="Q40" s="383"/>
      <c r="R40" s="424"/>
      <c r="S40" s="706"/>
      <c r="T40" s="432"/>
      <c r="V40" s="1"/>
      <c r="W40" s="20"/>
    </row>
    <row r="41" spans="1:23" x14ac:dyDescent="0.25">
      <c r="A41" s="426"/>
      <c r="B41" s="443" t="s">
        <v>19</v>
      </c>
      <c r="C41" s="384">
        <v>42</v>
      </c>
      <c r="D41" s="384">
        <v>5</v>
      </c>
      <c r="E41" s="384"/>
      <c r="F41" s="384"/>
      <c r="G41" s="384"/>
      <c r="H41" s="384">
        <v>5</v>
      </c>
      <c r="I41" s="384"/>
      <c r="J41" s="384"/>
      <c r="K41" s="384"/>
      <c r="L41" s="383"/>
      <c r="M41" s="383"/>
      <c r="N41" s="383"/>
      <c r="O41" s="383"/>
      <c r="P41" s="383"/>
      <c r="Q41" s="383"/>
      <c r="R41" s="424"/>
      <c r="S41" s="706"/>
      <c r="T41" s="424"/>
      <c r="U41" s="48"/>
      <c r="V41" s="18"/>
      <c r="W41" s="19"/>
    </row>
    <row r="42" spans="1:23" x14ac:dyDescent="0.25">
      <c r="A42" s="426"/>
      <c r="B42" s="443" t="s">
        <v>20</v>
      </c>
      <c r="C42" s="384">
        <v>84</v>
      </c>
      <c r="D42" s="384"/>
      <c r="E42" s="384"/>
      <c r="F42" s="384">
        <v>4</v>
      </c>
      <c r="G42" s="384"/>
      <c r="H42" s="384"/>
      <c r="I42" s="384"/>
      <c r="J42" s="384"/>
      <c r="K42" s="384"/>
      <c r="L42" s="383"/>
      <c r="M42" s="383"/>
      <c r="N42" s="383"/>
      <c r="O42" s="383"/>
      <c r="P42" s="383"/>
      <c r="Q42" s="383"/>
      <c r="R42" s="424"/>
      <c r="S42" s="706"/>
      <c r="T42" s="424"/>
      <c r="U42" s="21"/>
      <c r="V42" s="1"/>
      <c r="W42" s="20"/>
    </row>
    <row r="43" spans="1:23" x14ac:dyDescent="0.25">
      <c r="A43" s="426"/>
      <c r="B43" s="444" t="s">
        <v>22</v>
      </c>
      <c r="C43" s="384">
        <v>24</v>
      </c>
      <c r="D43" s="384"/>
      <c r="E43" s="384"/>
      <c r="F43" s="384"/>
      <c r="G43" s="384"/>
      <c r="H43" s="384"/>
      <c r="I43" s="384">
        <v>6</v>
      </c>
      <c r="J43" s="384"/>
      <c r="K43" s="384"/>
      <c r="L43" s="383"/>
      <c r="M43" s="383"/>
      <c r="N43" s="383"/>
      <c r="O43" s="383"/>
      <c r="P43" s="383"/>
      <c r="Q43" s="383"/>
      <c r="R43" s="424"/>
      <c r="S43" s="706"/>
      <c r="T43" s="424"/>
      <c r="U43" s="21"/>
      <c r="V43" s="1"/>
      <c r="W43" s="20"/>
    </row>
    <row r="44" spans="1:23" x14ac:dyDescent="0.25">
      <c r="A44" s="426"/>
      <c r="B44" s="444" t="s">
        <v>23</v>
      </c>
      <c r="C44" s="441">
        <v>20</v>
      </c>
      <c r="D44" s="384"/>
      <c r="E44" s="384"/>
      <c r="F44" s="384"/>
      <c r="G44" s="384"/>
      <c r="H44" s="384"/>
      <c r="I44" s="384">
        <v>1</v>
      </c>
      <c r="J44" s="384"/>
      <c r="K44" s="384"/>
      <c r="L44" s="383"/>
      <c r="M44" s="383"/>
      <c r="N44" s="383"/>
      <c r="O44" s="383"/>
      <c r="P44" s="383"/>
      <c r="Q44" s="383"/>
      <c r="R44" s="424"/>
      <c r="S44" s="706"/>
      <c r="T44" s="424"/>
      <c r="U44" s="21"/>
      <c r="V44" s="1"/>
      <c r="W44" s="20"/>
    </row>
    <row r="45" spans="1:23" x14ac:dyDescent="0.25">
      <c r="A45" s="426"/>
      <c r="B45" s="444" t="s">
        <v>34</v>
      </c>
      <c r="C45" s="441">
        <v>40</v>
      </c>
      <c r="D45" s="384">
        <v>1</v>
      </c>
      <c r="E45" s="384">
        <v>1</v>
      </c>
      <c r="F45" s="384">
        <v>1</v>
      </c>
      <c r="G45" s="384">
        <v>1</v>
      </c>
      <c r="H45" s="384"/>
      <c r="I45" s="384"/>
      <c r="J45" s="384"/>
      <c r="K45" s="384"/>
      <c r="L45" s="383"/>
      <c r="M45" s="383"/>
      <c r="N45" s="383"/>
      <c r="O45" s="383"/>
      <c r="P45" s="383"/>
      <c r="Q45" s="383"/>
      <c r="R45" s="424"/>
      <c r="S45" s="706"/>
      <c r="T45" s="424"/>
      <c r="U45" s="21"/>
      <c r="V45" s="1"/>
      <c r="W45" s="20"/>
    </row>
    <row r="46" spans="1:23" x14ac:dyDescent="0.25">
      <c r="A46" s="426"/>
      <c r="B46" s="444" t="s">
        <v>84</v>
      </c>
      <c r="C46" s="441">
        <v>80</v>
      </c>
      <c r="D46" s="384"/>
      <c r="E46" s="384">
        <v>2</v>
      </c>
      <c r="F46" s="384"/>
      <c r="G46" s="384">
        <v>5</v>
      </c>
      <c r="H46" s="384"/>
      <c r="I46" s="384"/>
      <c r="J46" s="384"/>
      <c r="K46" s="384"/>
      <c r="L46" s="383"/>
      <c r="M46" s="383"/>
      <c r="N46" s="383"/>
      <c r="O46" s="383"/>
      <c r="P46" s="383"/>
      <c r="Q46" s="383"/>
      <c r="R46" s="424"/>
      <c r="S46" s="706"/>
      <c r="T46" s="424"/>
      <c r="U46" s="21"/>
      <c r="V46" s="1"/>
      <c r="W46" s="20"/>
    </row>
    <row r="47" spans="1:23" x14ac:dyDescent="0.25">
      <c r="A47" s="426"/>
      <c r="B47" s="444" t="s">
        <v>35</v>
      </c>
      <c r="C47" s="441">
        <v>32</v>
      </c>
      <c r="D47" s="384"/>
      <c r="E47" s="384"/>
      <c r="F47" s="384"/>
      <c r="G47" s="384"/>
      <c r="H47" s="384">
        <v>6</v>
      </c>
      <c r="I47" s="384"/>
      <c r="J47" s="384"/>
      <c r="K47" s="384"/>
      <c r="L47" s="383"/>
      <c r="M47" s="383"/>
      <c r="N47" s="383"/>
      <c r="O47" s="383"/>
      <c r="P47" s="383"/>
      <c r="Q47" s="383"/>
      <c r="R47" s="424"/>
      <c r="S47" s="706"/>
      <c r="T47" s="424"/>
      <c r="U47" s="21"/>
      <c r="V47" s="1"/>
      <c r="W47" s="20"/>
    </row>
    <row r="48" spans="1:23" x14ac:dyDescent="0.25">
      <c r="A48" s="426"/>
      <c r="B48" s="443"/>
      <c r="C48" s="384"/>
      <c r="D48" s="384"/>
      <c r="E48" s="384"/>
      <c r="F48" s="384"/>
      <c r="G48" s="384"/>
      <c r="H48" s="384"/>
      <c r="I48" s="384"/>
      <c r="J48" s="384"/>
      <c r="K48" s="384"/>
      <c r="L48" s="383"/>
      <c r="M48" s="383"/>
      <c r="N48" s="383"/>
      <c r="O48" s="383"/>
      <c r="P48" s="383"/>
      <c r="Q48" s="383"/>
      <c r="R48" s="424"/>
      <c r="S48" s="706"/>
      <c r="T48" s="424"/>
      <c r="U48" s="21"/>
      <c r="V48" s="1"/>
      <c r="W48" s="20"/>
    </row>
    <row r="49" spans="1:23" x14ac:dyDescent="0.25">
      <c r="A49" s="426"/>
      <c r="B49" s="442"/>
      <c r="C49" s="442"/>
      <c r="D49" s="441">
        <v>1</v>
      </c>
      <c r="E49" s="441">
        <v>2</v>
      </c>
      <c r="F49" s="441">
        <v>3</v>
      </c>
      <c r="G49" s="441">
        <v>4</v>
      </c>
      <c r="H49" s="441">
        <v>5</v>
      </c>
      <c r="I49" s="441">
        <v>6</v>
      </c>
      <c r="J49" s="441">
        <v>7</v>
      </c>
      <c r="K49" s="441">
        <v>8</v>
      </c>
      <c r="L49" s="440">
        <v>9</v>
      </c>
      <c r="M49" s="440">
        <v>10</v>
      </c>
      <c r="N49" s="440">
        <v>11</v>
      </c>
      <c r="O49" s="440">
        <v>12</v>
      </c>
      <c r="P49" s="440">
        <v>13</v>
      </c>
      <c r="Q49" s="440">
        <v>14</v>
      </c>
      <c r="R49" s="424"/>
      <c r="S49" s="707"/>
      <c r="T49" s="424"/>
      <c r="U49" s="727"/>
      <c r="V49" s="728"/>
      <c r="W49" s="729"/>
    </row>
    <row r="50" spans="1:23" ht="15.75" x14ac:dyDescent="0.25">
      <c r="A50" s="426"/>
      <c r="B50" s="424" t="s">
        <v>11</v>
      </c>
      <c r="C50" s="424"/>
      <c r="D50" s="425"/>
      <c r="E50" s="439" t="s">
        <v>29</v>
      </c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4"/>
      <c r="S50" s="424"/>
      <c r="T50" s="424"/>
      <c r="U50" s="720" t="s">
        <v>51</v>
      </c>
      <c r="V50" s="721"/>
      <c r="W50" s="722"/>
    </row>
    <row r="51" spans="1:23" ht="15.75" thickBot="1" x14ac:dyDescent="0.3">
      <c r="A51" s="426"/>
      <c r="B51" s="424"/>
      <c r="C51" s="424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4"/>
      <c r="S51" s="424"/>
      <c r="T51" s="424"/>
      <c r="U51" s="46"/>
      <c r="V51" s="22"/>
      <c r="W51" s="23"/>
    </row>
    <row r="52" spans="1:23" ht="15.75" x14ac:dyDescent="0.25">
      <c r="A52" s="426"/>
      <c r="B52" s="424"/>
      <c r="C52" s="424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4"/>
      <c r="S52" s="424"/>
      <c r="T52" s="424"/>
      <c r="U52" s="55" t="s">
        <v>52</v>
      </c>
      <c r="V52" s="18"/>
      <c r="W52" s="19"/>
    </row>
    <row r="53" spans="1:23" x14ac:dyDescent="0.25">
      <c r="A53" s="426"/>
      <c r="B53" s="424"/>
      <c r="C53" s="424"/>
      <c r="D53" s="425"/>
      <c r="E53" s="425"/>
      <c r="F53" s="425"/>
      <c r="G53" s="425"/>
      <c r="H53" s="425"/>
      <c r="I53" s="425"/>
      <c r="J53" s="425"/>
      <c r="K53" s="425"/>
      <c r="M53" s="425"/>
      <c r="N53" s="425"/>
      <c r="O53" s="425"/>
      <c r="P53" s="425"/>
      <c r="Q53" s="425"/>
      <c r="R53" s="424"/>
      <c r="S53" s="424"/>
      <c r="T53" s="432"/>
      <c r="U53" s="21"/>
      <c r="V53" s="1"/>
      <c r="W53" s="20"/>
    </row>
    <row r="54" spans="1:23" x14ac:dyDescent="0.25">
      <c r="A54" s="426"/>
      <c r="B54" s="424"/>
      <c r="C54" s="424"/>
      <c r="D54" s="425"/>
      <c r="E54" s="425"/>
      <c r="F54" s="425"/>
      <c r="G54" s="425"/>
      <c r="H54" s="425"/>
      <c r="I54" s="425"/>
      <c r="J54" s="425"/>
      <c r="K54" s="425"/>
      <c r="L54" s="428" t="s">
        <v>12</v>
      </c>
      <c r="M54" s="425"/>
      <c r="N54" s="425"/>
      <c r="O54" s="425"/>
      <c r="P54" s="425"/>
      <c r="Q54" s="425"/>
      <c r="R54" s="424"/>
      <c r="S54" s="424"/>
      <c r="T54" s="432"/>
      <c r="U54" s="21" t="s">
        <v>55</v>
      </c>
      <c r="V54" s="1"/>
      <c r="W54" s="20"/>
    </row>
    <row r="55" spans="1:23" ht="15.75" x14ac:dyDescent="0.25">
      <c r="A55" s="426"/>
      <c r="B55" s="438" t="s">
        <v>70</v>
      </c>
      <c r="C55" s="437"/>
      <c r="D55" s="425"/>
      <c r="E55" s="425"/>
      <c r="F55" s="425"/>
      <c r="G55" s="425"/>
      <c r="H55" s="425"/>
      <c r="I55" s="425"/>
      <c r="J55" s="425"/>
      <c r="K55" s="425"/>
      <c r="L55" s="428" t="s">
        <v>30</v>
      </c>
      <c r="M55" s="425"/>
      <c r="N55" s="425"/>
      <c r="O55" s="425"/>
      <c r="P55" s="425"/>
      <c r="Q55" s="425"/>
      <c r="R55" s="424"/>
      <c r="S55" s="424"/>
      <c r="T55" s="432"/>
      <c r="U55" s="21" t="s">
        <v>54</v>
      </c>
      <c r="V55" s="1"/>
      <c r="W55" s="20"/>
    </row>
    <row r="56" spans="1:23" ht="15.75" x14ac:dyDescent="0.25">
      <c r="A56" s="426"/>
      <c r="B56" s="436" t="s">
        <v>71</v>
      </c>
      <c r="C56" s="435"/>
      <c r="D56" s="425"/>
      <c r="E56" s="425"/>
      <c r="F56" s="425"/>
      <c r="G56" s="425"/>
      <c r="H56" s="425"/>
      <c r="I56" s="425"/>
      <c r="J56" s="425"/>
      <c r="K56" s="425"/>
      <c r="M56" s="425"/>
      <c r="N56" s="425"/>
      <c r="O56" s="425"/>
      <c r="P56" s="425"/>
      <c r="Q56" s="425"/>
      <c r="R56" s="424"/>
      <c r="S56" s="424"/>
      <c r="T56" s="432"/>
      <c r="U56" s="21" t="s">
        <v>53</v>
      </c>
      <c r="V56" s="1"/>
      <c r="W56" s="20"/>
    </row>
    <row r="57" spans="1:23" x14ac:dyDescent="0.25">
      <c r="A57" s="426"/>
      <c r="B57" s="424"/>
      <c r="C57" s="424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4"/>
      <c r="S57" s="424"/>
      <c r="T57" s="432"/>
      <c r="U57" s="21"/>
      <c r="V57" s="1"/>
      <c r="W57" s="20"/>
    </row>
    <row r="58" spans="1:23" ht="16.5" thickBot="1" x14ac:dyDescent="0.3">
      <c r="A58" s="426"/>
      <c r="B58" s="434" t="s">
        <v>82</v>
      </c>
      <c r="C58" s="433"/>
      <c r="D58" s="425"/>
      <c r="E58" s="425"/>
      <c r="F58" s="425"/>
      <c r="G58" s="425"/>
      <c r="H58" s="425"/>
      <c r="I58" s="425"/>
      <c r="J58" s="425"/>
      <c r="K58" s="425"/>
      <c r="L58" s="428" t="s">
        <v>37</v>
      </c>
      <c r="M58" s="425"/>
      <c r="N58" s="425"/>
      <c r="O58" s="425"/>
      <c r="P58" s="425"/>
      <c r="Q58" s="425"/>
      <c r="R58" s="424"/>
      <c r="S58" s="424"/>
      <c r="T58" s="432"/>
      <c r="U58" s="46"/>
      <c r="V58" s="22"/>
      <c r="W58" s="23"/>
    </row>
    <row r="59" spans="1:23" ht="15.75" x14ac:dyDescent="0.25">
      <c r="A59" s="426"/>
      <c r="B59" s="431" t="s">
        <v>78</v>
      </c>
      <c r="C59" s="429"/>
      <c r="D59" s="425"/>
      <c r="E59" s="425"/>
      <c r="F59" s="425"/>
      <c r="G59" s="425"/>
      <c r="H59" s="425"/>
      <c r="I59" s="425"/>
      <c r="J59" s="425"/>
      <c r="K59" s="425"/>
      <c r="M59" s="425"/>
      <c r="N59" s="425"/>
      <c r="O59" s="425"/>
      <c r="P59" s="425"/>
      <c r="Q59" s="425"/>
      <c r="R59" s="424"/>
      <c r="S59" s="424"/>
      <c r="T59" s="424"/>
      <c r="U59" s="55" t="s">
        <v>56</v>
      </c>
      <c r="V59" s="18"/>
      <c r="W59" s="19"/>
    </row>
    <row r="60" spans="1:23" ht="15.75" x14ac:dyDescent="0.25">
      <c r="A60" s="426"/>
      <c r="B60" s="430" t="s">
        <v>57</v>
      </c>
      <c r="C60" s="429"/>
      <c r="D60" s="425"/>
      <c r="E60" s="425"/>
      <c r="F60" s="425"/>
      <c r="G60" s="425"/>
      <c r="H60" s="425"/>
      <c r="I60" s="425"/>
      <c r="J60" s="425"/>
      <c r="K60" s="425"/>
      <c r="L60" s="428" t="s">
        <v>88</v>
      </c>
      <c r="M60" s="425"/>
      <c r="N60" s="425"/>
      <c r="O60" s="425"/>
      <c r="P60" s="425"/>
      <c r="Q60" s="425"/>
      <c r="R60" s="424"/>
      <c r="S60" s="424"/>
      <c r="T60" s="424"/>
      <c r="U60" s="21"/>
      <c r="V60" s="1"/>
      <c r="W60" s="20"/>
    </row>
    <row r="61" spans="1:23" x14ac:dyDescent="0.25">
      <c r="A61" s="426"/>
      <c r="B61" s="424"/>
      <c r="C61" s="424"/>
      <c r="D61" s="425"/>
      <c r="E61" s="425"/>
      <c r="F61" s="425"/>
      <c r="G61" s="425"/>
      <c r="H61" s="425"/>
      <c r="I61" s="425"/>
      <c r="J61" s="425"/>
      <c r="K61" s="425"/>
      <c r="L61" s="428" t="s">
        <v>89</v>
      </c>
      <c r="M61" s="425"/>
      <c r="N61" s="425"/>
      <c r="O61" s="425"/>
      <c r="P61" s="425"/>
      <c r="Q61" s="425"/>
      <c r="R61" s="424"/>
      <c r="S61" s="424"/>
      <c r="T61" s="424"/>
      <c r="U61" s="21" t="s">
        <v>57</v>
      </c>
      <c r="V61" s="1"/>
      <c r="W61" s="20"/>
    </row>
    <row r="62" spans="1:23" ht="15.75" thickBot="1" x14ac:dyDescent="0.3">
      <c r="A62" s="426"/>
      <c r="B62" s="424"/>
      <c r="C62" s="424"/>
      <c r="D62" s="425"/>
      <c r="E62" s="425"/>
      <c r="F62" s="425"/>
      <c r="G62" s="425"/>
      <c r="H62" s="425"/>
      <c r="I62" s="425"/>
      <c r="J62" s="425"/>
      <c r="K62" s="425"/>
      <c r="L62" s="427" t="s">
        <v>90</v>
      </c>
      <c r="M62" s="425"/>
      <c r="N62" s="425"/>
      <c r="O62" s="425"/>
      <c r="P62" s="425"/>
      <c r="Q62" s="425"/>
      <c r="R62" s="424"/>
      <c r="S62" s="424"/>
      <c r="T62" s="424"/>
      <c r="U62" s="46"/>
      <c r="V62" s="22"/>
      <c r="W62" s="23"/>
    </row>
    <row r="63" spans="1:23" ht="15.75" x14ac:dyDescent="0.25">
      <c r="A63" s="426"/>
      <c r="R63" s="424"/>
      <c r="S63" s="424"/>
      <c r="T63" s="424"/>
      <c r="U63" s="55" t="s">
        <v>58</v>
      </c>
      <c r="V63" s="18"/>
      <c r="W63" s="19"/>
    </row>
    <row r="64" spans="1:23" ht="15.75" x14ac:dyDescent="0.25">
      <c r="A64" s="426"/>
      <c r="I64" s="730" t="s">
        <v>67</v>
      </c>
      <c r="J64" s="730"/>
      <c r="K64" s="730"/>
      <c r="L64" s="730"/>
      <c r="R64" s="424"/>
      <c r="S64" s="424"/>
      <c r="T64" s="424"/>
      <c r="U64" s="21"/>
      <c r="V64" s="1"/>
      <c r="W64" s="20"/>
    </row>
    <row r="65" spans="1:23" x14ac:dyDescent="0.25">
      <c r="A65" s="426"/>
      <c r="R65" s="424"/>
      <c r="S65" s="424"/>
      <c r="T65" s="424"/>
      <c r="U65" s="21" t="s">
        <v>79</v>
      </c>
      <c r="V65" s="1"/>
      <c r="W65" s="20"/>
    </row>
    <row r="66" spans="1:23" x14ac:dyDescent="0.25">
      <c r="A66" s="426"/>
      <c r="R66" s="424"/>
      <c r="S66" s="424"/>
      <c r="T66" s="424"/>
      <c r="U66" s="21" t="s">
        <v>80</v>
      </c>
      <c r="V66" s="1"/>
      <c r="W66" s="20"/>
    </row>
    <row r="67" spans="1:23" ht="15.75" thickBot="1" x14ac:dyDescent="0.3">
      <c r="A67" s="426"/>
      <c r="B67" s="424"/>
      <c r="C67" s="424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4"/>
      <c r="S67" s="424"/>
      <c r="T67" s="424"/>
      <c r="U67" s="46"/>
      <c r="V67" s="22"/>
      <c r="W67" s="23"/>
    </row>
    <row r="68" spans="1:23" x14ac:dyDescent="0.25">
      <c r="A68" s="426"/>
      <c r="B68" s="424"/>
      <c r="C68" s="424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4"/>
      <c r="S68" s="424"/>
      <c r="T68" s="424"/>
      <c r="U68" s="56" t="s">
        <v>59</v>
      </c>
      <c r="V68" s="52" t="s">
        <v>72</v>
      </c>
      <c r="W68" s="49"/>
    </row>
    <row r="69" spans="1:23" x14ac:dyDescent="0.25">
      <c r="A69" s="426"/>
      <c r="B69" s="424"/>
      <c r="C69" s="424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4"/>
      <c r="S69" s="424"/>
      <c r="T69" s="424"/>
      <c r="U69" s="57" t="s">
        <v>60</v>
      </c>
      <c r="V69" s="53" t="s">
        <v>72</v>
      </c>
      <c r="W69" s="50"/>
    </row>
    <row r="70" spans="1:23" x14ac:dyDescent="0.25">
      <c r="A70" s="426"/>
      <c r="B70" s="424"/>
      <c r="C70" s="424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4"/>
      <c r="S70" s="424"/>
      <c r="T70" s="424"/>
      <c r="U70" s="57" t="s">
        <v>61</v>
      </c>
      <c r="V70" s="53" t="s">
        <v>73</v>
      </c>
      <c r="W70" s="50"/>
    </row>
    <row r="71" spans="1:23" x14ac:dyDescent="0.25">
      <c r="A71" s="426"/>
      <c r="B71" s="424"/>
      <c r="C71" s="424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4"/>
      <c r="S71" s="424"/>
      <c r="T71" s="424"/>
      <c r="U71" s="57" t="s">
        <v>62</v>
      </c>
      <c r="V71" s="53" t="s">
        <v>72</v>
      </c>
      <c r="W71" s="50"/>
    </row>
    <row r="72" spans="1:23" x14ac:dyDescent="0.25">
      <c r="A72" s="426"/>
      <c r="B72" s="424"/>
      <c r="C72" s="424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4"/>
      <c r="S72" s="424"/>
      <c r="T72" s="424"/>
      <c r="U72" s="57" t="s">
        <v>63</v>
      </c>
      <c r="V72" s="67" t="s">
        <v>74</v>
      </c>
      <c r="W72" s="50"/>
    </row>
    <row r="73" spans="1:23" ht="15.75" thickBot="1" x14ac:dyDescent="0.3">
      <c r="A73" s="426"/>
      <c r="B73" s="424"/>
      <c r="C73" s="424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4"/>
      <c r="S73" s="424"/>
      <c r="T73" s="424"/>
      <c r="U73" s="58" t="s">
        <v>64</v>
      </c>
      <c r="V73" s="54" t="s">
        <v>75</v>
      </c>
      <c r="W73" s="51"/>
    </row>
    <row r="74" spans="1:23" ht="16.5" customHeight="1" x14ac:dyDescent="0.25">
      <c r="A74" s="426"/>
      <c r="B74" s="424"/>
      <c r="C74" s="424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4"/>
      <c r="S74" s="424"/>
      <c r="T74" s="424"/>
      <c r="U74" s="59" t="s">
        <v>33</v>
      </c>
      <c r="V74" s="18"/>
      <c r="W74" s="19"/>
    </row>
    <row r="75" spans="1:23" ht="7.5" customHeight="1" x14ac:dyDescent="0.25">
      <c r="A75" s="426"/>
      <c r="B75" s="424"/>
      <c r="C75" s="424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4"/>
      <c r="S75" s="424"/>
      <c r="T75" s="424"/>
      <c r="U75" s="21"/>
      <c r="V75" s="1"/>
      <c r="W75" s="20"/>
    </row>
    <row r="76" spans="1:23" x14ac:dyDescent="0.25">
      <c r="A76" s="426"/>
      <c r="B76" s="424"/>
      <c r="C76" s="424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5"/>
      <c r="R76" s="424"/>
      <c r="S76" s="424"/>
      <c r="T76" s="424"/>
      <c r="U76" s="723" t="s">
        <v>65</v>
      </c>
      <c r="V76" s="724"/>
      <c r="W76" s="725"/>
    </row>
    <row r="77" spans="1:23" x14ac:dyDescent="0.25">
      <c r="A77" s="426"/>
      <c r="B77" s="424"/>
      <c r="C77" s="424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4"/>
      <c r="S77" s="424"/>
      <c r="T77" s="424"/>
      <c r="U77" s="723"/>
      <c r="V77" s="724"/>
      <c r="W77" s="725"/>
    </row>
    <row r="78" spans="1:23" ht="15.75" thickBot="1" x14ac:dyDescent="0.3">
      <c r="A78" s="423"/>
      <c r="B78" s="421"/>
      <c r="C78" s="421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1"/>
      <c r="S78" s="421"/>
      <c r="T78" s="421"/>
      <c r="U78" s="46"/>
      <c r="V78" s="22"/>
      <c r="W78" s="23"/>
    </row>
  </sheetData>
  <customSheetViews>
    <customSheetView guid="{3FC66D4A-12C5-4B75-80FB-F3C28F6CE0BD}" showGridLines="0" state="hidden" topLeftCell="A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S39:S49"/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  <mergeCell ref="S11:S16"/>
    <mergeCell ref="D10:J10"/>
    <mergeCell ref="K10:Q10"/>
    <mergeCell ref="K8:Q8"/>
    <mergeCell ref="D8:J8"/>
    <mergeCell ref="D9:Q9"/>
  </mergeCells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E19" sqref="E19"/>
    </sheetView>
  </sheetViews>
  <sheetFormatPr defaultRowHeight="15" x14ac:dyDescent="0.25"/>
  <cols>
    <col min="1" max="1" width="3" style="419" customWidth="1"/>
    <col min="2" max="2" width="28.42578125" style="419" customWidth="1"/>
    <col min="3" max="16" width="4.85546875" style="420" customWidth="1"/>
    <col min="17" max="17" width="2.5703125" style="419" customWidth="1"/>
    <col min="18" max="18" width="5.42578125" style="419" customWidth="1"/>
    <col min="19" max="19" width="4.140625" style="419" customWidth="1"/>
    <col min="20" max="22" width="11.7109375" customWidth="1"/>
  </cols>
  <sheetData>
    <row r="1" spans="1:22" ht="15.75" thickBot="1" x14ac:dyDescent="0.3">
      <c r="A1" s="459"/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7"/>
      <c r="R1" s="457"/>
      <c r="S1" s="456"/>
      <c r="T1" s="43"/>
      <c r="U1" s="44"/>
      <c r="V1" s="45"/>
    </row>
    <row r="2" spans="1:22" ht="19.5" thickBot="1" x14ac:dyDescent="0.35">
      <c r="A2" s="426"/>
      <c r="B2" s="424"/>
      <c r="C2" s="450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4"/>
      <c r="S2" s="432"/>
      <c r="T2" s="43" t="s">
        <v>31</v>
      </c>
      <c r="U2" s="44"/>
      <c r="V2" s="45"/>
    </row>
    <row r="3" spans="1:22" x14ac:dyDescent="0.25">
      <c r="A3" s="426"/>
      <c r="B3" s="449" t="s">
        <v>0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4"/>
      <c r="R3" s="424"/>
      <c r="S3" s="432"/>
      <c r="T3" s="21"/>
      <c r="U3" s="1"/>
      <c r="V3" s="20"/>
    </row>
    <row r="4" spans="1:22" x14ac:dyDescent="0.25">
      <c r="A4" s="426"/>
      <c r="B4" s="424" t="s">
        <v>1</v>
      </c>
      <c r="C4" s="428" t="s">
        <v>81</v>
      </c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4"/>
      <c r="R4" s="424"/>
      <c r="S4" s="432"/>
      <c r="T4" s="21"/>
      <c r="U4" s="1"/>
      <c r="V4" s="20"/>
    </row>
    <row r="5" spans="1:22" ht="12" customHeight="1" x14ac:dyDescent="0.25">
      <c r="A5" s="426"/>
      <c r="B5" s="424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4"/>
      <c r="R5" s="424"/>
      <c r="S5" s="432"/>
      <c r="T5" s="21"/>
      <c r="U5" s="1"/>
      <c r="V5" s="20"/>
    </row>
    <row r="6" spans="1:22" ht="31.5" customHeight="1" x14ac:dyDescent="0.25">
      <c r="A6" s="426"/>
      <c r="B6" s="424" t="s">
        <v>2</v>
      </c>
      <c r="C6" s="448"/>
      <c r="D6" s="447"/>
      <c r="E6" s="446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32"/>
      <c r="T6" s="21"/>
      <c r="U6" s="1"/>
      <c r="V6" s="20"/>
    </row>
    <row r="7" spans="1:22" x14ac:dyDescent="0.25">
      <c r="A7" s="426"/>
      <c r="B7" s="424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4"/>
      <c r="R7" s="424"/>
      <c r="S7" s="432"/>
      <c r="T7" s="21"/>
      <c r="U7" s="1"/>
      <c r="V7" s="20"/>
    </row>
    <row r="8" spans="1:22" x14ac:dyDescent="0.25">
      <c r="A8" s="426"/>
      <c r="B8" s="442" t="s">
        <v>3</v>
      </c>
      <c r="C8" s="714">
        <f>C10*C9</f>
        <v>2280</v>
      </c>
      <c r="D8" s="715"/>
      <c r="E8" s="715"/>
      <c r="F8" s="715"/>
      <c r="G8" s="715"/>
      <c r="H8" s="715"/>
      <c r="I8" s="716"/>
      <c r="J8" s="711">
        <f>J10*C9</f>
        <v>11.176470588235295</v>
      </c>
      <c r="K8" s="712"/>
      <c r="L8" s="712"/>
      <c r="M8" s="712"/>
      <c r="N8" s="712"/>
      <c r="O8" s="712"/>
      <c r="P8" s="713"/>
      <c r="Q8" s="424"/>
      <c r="R8" s="424"/>
      <c r="S8" s="432"/>
      <c r="T8" s="21"/>
      <c r="U8" s="1"/>
      <c r="V8" s="20"/>
    </row>
    <row r="9" spans="1:22" x14ac:dyDescent="0.25">
      <c r="A9" s="426"/>
      <c r="B9" s="442" t="s">
        <v>4</v>
      </c>
      <c r="C9" s="717">
        <v>0.4</v>
      </c>
      <c r="D9" s="718"/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9"/>
      <c r="Q9" s="424"/>
      <c r="R9" s="424"/>
      <c r="S9" s="432"/>
      <c r="T9" s="21"/>
      <c r="U9" s="1"/>
      <c r="V9" s="20"/>
    </row>
    <row r="10" spans="1:22" x14ac:dyDescent="0.25">
      <c r="A10" s="426"/>
      <c r="B10" s="442" t="s">
        <v>5</v>
      </c>
      <c r="C10" s="708">
        <f>SUM(C11:P11)</f>
        <v>5700</v>
      </c>
      <c r="D10" s="709"/>
      <c r="E10" s="709"/>
      <c r="F10" s="709"/>
      <c r="G10" s="709"/>
      <c r="H10" s="709"/>
      <c r="I10" s="710"/>
      <c r="J10" s="711">
        <f>C10/204</f>
        <v>27.941176470588236</v>
      </c>
      <c r="K10" s="712"/>
      <c r="L10" s="712"/>
      <c r="M10" s="712"/>
      <c r="N10" s="712"/>
      <c r="O10" s="712"/>
      <c r="P10" s="713"/>
      <c r="Q10" s="424"/>
      <c r="R10" s="424"/>
      <c r="S10" s="432"/>
      <c r="T10" s="21"/>
      <c r="U10" s="1"/>
      <c r="V10" s="20"/>
    </row>
    <row r="11" spans="1:22" ht="42.75" customHeight="1" x14ac:dyDescent="0.25">
      <c r="A11" s="426"/>
      <c r="B11" s="384" t="s">
        <v>6</v>
      </c>
      <c r="C11" s="398">
        <f>(C12*250)+(C13*500)+(C14*500)</f>
        <v>1250</v>
      </c>
      <c r="D11" s="398">
        <f>(D12*250)+(D13*500)+(D14*500)</f>
        <v>1250</v>
      </c>
      <c r="E11" s="398">
        <f>(E12*250)+(E13*500)+(E14*500)</f>
        <v>1000</v>
      </c>
      <c r="F11" s="398">
        <v>1100</v>
      </c>
      <c r="G11" s="398">
        <v>1100</v>
      </c>
      <c r="H11" s="398">
        <f t="shared" ref="H11:P11" si="0">(H12*250)+(H13*500)+(H14*500)</f>
        <v>0</v>
      </c>
      <c r="I11" s="465">
        <f t="shared" si="0"/>
        <v>0</v>
      </c>
      <c r="J11" s="465">
        <f t="shared" si="0"/>
        <v>0</v>
      </c>
      <c r="K11" s="465">
        <f t="shared" si="0"/>
        <v>0</v>
      </c>
      <c r="L11" s="465">
        <f t="shared" si="0"/>
        <v>0</v>
      </c>
      <c r="M11" s="465">
        <f t="shared" si="0"/>
        <v>0</v>
      </c>
      <c r="N11" s="465">
        <f t="shared" si="0"/>
        <v>0</v>
      </c>
      <c r="O11" s="465">
        <f t="shared" si="0"/>
        <v>0</v>
      </c>
      <c r="P11" s="465">
        <f t="shared" si="0"/>
        <v>0</v>
      </c>
      <c r="Q11" s="336"/>
      <c r="R11" s="705" t="s">
        <v>7</v>
      </c>
      <c r="S11" s="432"/>
      <c r="T11" s="21"/>
      <c r="U11" s="1"/>
      <c r="V11" s="20"/>
    </row>
    <row r="12" spans="1:22" x14ac:dyDescent="0.25">
      <c r="A12" s="426"/>
      <c r="B12" s="442" t="s">
        <v>8</v>
      </c>
      <c r="C12" s="441">
        <v>1</v>
      </c>
      <c r="D12" s="441">
        <v>1</v>
      </c>
      <c r="E12" s="441">
        <v>2</v>
      </c>
      <c r="F12" s="441"/>
      <c r="G12" s="441"/>
      <c r="H12" s="441"/>
      <c r="I12" s="461"/>
      <c r="J12" s="461"/>
      <c r="K12" s="461"/>
      <c r="L12" s="461"/>
      <c r="M12" s="461"/>
      <c r="N12" s="461"/>
      <c r="O12" s="461"/>
      <c r="P12" s="461"/>
      <c r="Q12" s="424"/>
      <c r="R12" s="706"/>
      <c r="S12" s="432"/>
      <c r="T12" s="21"/>
      <c r="U12" s="1"/>
      <c r="V12" s="20"/>
    </row>
    <row r="13" spans="1:22" x14ac:dyDescent="0.25">
      <c r="A13" s="426"/>
      <c r="B13" s="442" t="s">
        <v>36</v>
      </c>
      <c r="C13" s="441"/>
      <c r="D13" s="441"/>
      <c r="E13" s="441"/>
      <c r="F13" s="441">
        <v>1</v>
      </c>
      <c r="G13" s="441">
        <v>1</v>
      </c>
      <c r="H13" s="441"/>
      <c r="I13" s="461"/>
      <c r="J13" s="461"/>
      <c r="K13" s="461"/>
      <c r="L13" s="461"/>
      <c r="M13" s="461"/>
      <c r="N13" s="461"/>
      <c r="O13" s="461"/>
      <c r="P13" s="461"/>
      <c r="Q13" s="424"/>
      <c r="R13" s="706"/>
      <c r="S13" s="432"/>
      <c r="T13" s="21"/>
      <c r="U13" s="1"/>
      <c r="V13" s="20"/>
    </row>
    <row r="14" spans="1:22" ht="18" customHeight="1" thickBot="1" x14ac:dyDescent="0.3">
      <c r="A14" s="395"/>
      <c r="B14" s="442" t="s">
        <v>9</v>
      </c>
      <c r="C14" s="441">
        <v>2</v>
      </c>
      <c r="D14" s="441">
        <v>2</v>
      </c>
      <c r="E14" s="441">
        <v>1</v>
      </c>
      <c r="F14" s="441"/>
      <c r="G14" s="441"/>
      <c r="H14" s="441"/>
      <c r="I14" s="461"/>
      <c r="J14" s="461"/>
      <c r="K14" s="461"/>
      <c r="L14" s="461"/>
      <c r="M14" s="461"/>
      <c r="N14" s="461"/>
      <c r="O14" s="461"/>
      <c r="P14" s="461"/>
      <c r="Q14" s="424"/>
      <c r="R14" s="706"/>
      <c r="S14" s="348"/>
      <c r="T14" s="21"/>
      <c r="U14" s="1"/>
      <c r="V14" s="20"/>
    </row>
    <row r="15" spans="1:22" ht="17.25" customHeight="1" thickBot="1" x14ac:dyDescent="0.4">
      <c r="A15" s="426"/>
      <c r="B15" s="442"/>
      <c r="C15" s="441"/>
      <c r="D15" s="441"/>
      <c r="E15" s="441"/>
      <c r="F15" s="441"/>
      <c r="G15" s="441"/>
      <c r="H15" s="441"/>
      <c r="I15" s="461"/>
      <c r="J15" s="461"/>
      <c r="K15" s="461"/>
      <c r="L15" s="461"/>
      <c r="M15" s="461"/>
      <c r="N15" s="461"/>
      <c r="O15" s="461"/>
      <c r="P15" s="461"/>
      <c r="Q15" s="424"/>
      <c r="R15" s="706"/>
      <c r="S15" s="432"/>
      <c r="T15" s="47" t="s">
        <v>39</v>
      </c>
      <c r="U15" s="44"/>
      <c r="V15" s="45"/>
    </row>
    <row r="16" spans="1:22" x14ac:dyDescent="0.25">
      <c r="A16" s="426"/>
      <c r="B16" s="442" t="s">
        <v>10</v>
      </c>
      <c r="C16" s="441">
        <v>1</v>
      </c>
      <c r="D16" s="441">
        <v>2</v>
      </c>
      <c r="E16" s="441">
        <v>3</v>
      </c>
      <c r="F16" s="441">
        <v>4</v>
      </c>
      <c r="G16" s="441">
        <v>5</v>
      </c>
      <c r="H16" s="441">
        <v>6</v>
      </c>
      <c r="I16" s="461">
        <v>7</v>
      </c>
      <c r="J16" s="461">
        <v>8</v>
      </c>
      <c r="K16" s="461">
        <v>9</v>
      </c>
      <c r="L16" s="461">
        <v>10</v>
      </c>
      <c r="M16" s="461">
        <v>11</v>
      </c>
      <c r="N16" s="461">
        <v>12</v>
      </c>
      <c r="O16" s="461">
        <v>13</v>
      </c>
      <c r="P16" s="461">
        <v>14</v>
      </c>
      <c r="Q16" s="424"/>
      <c r="R16" s="707"/>
      <c r="S16" s="432"/>
      <c r="T16" s="48" t="s">
        <v>41</v>
      </c>
      <c r="U16" s="18"/>
      <c r="V16" s="19"/>
    </row>
    <row r="17" spans="1:22" x14ac:dyDescent="0.25">
      <c r="A17" s="426"/>
      <c r="B17" s="424" t="s">
        <v>11</v>
      </c>
      <c r="C17" s="425"/>
      <c r="D17" s="428" t="s">
        <v>38</v>
      </c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4"/>
      <c r="R17" s="424"/>
      <c r="S17" s="432"/>
      <c r="T17" s="21" t="s">
        <v>40</v>
      </c>
      <c r="U17" s="1"/>
      <c r="V17" s="20"/>
    </row>
    <row r="18" spans="1:22" ht="35.25" customHeight="1" x14ac:dyDescent="0.25">
      <c r="A18" s="426"/>
      <c r="B18" s="424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4"/>
      <c r="R18" s="424"/>
      <c r="S18" s="432"/>
      <c r="T18" s="21"/>
      <c r="U18" s="1"/>
      <c r="V18" s="20"/>
    </row>
    <row r="19" spans="1:22" x14ac:dyDescent="0.25">
      <c r="A19" s="426"/>
      <c r="B19" s="424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4"/>
      <c r="R19" s="424"/>
      <c r="S19" s="432"/>
      <c r="T19" s="21" t="s">
        <v>43</v>
      </c>
      <c r="U19" s="1"/>
      <c r="V19" s="20"/>
    </row>
    <row r="20" spans="1:22" x14ac:dyDescent="0.25">
      <c r="A20" s="426"/>
      <c r="B20" s="424"/>
      <c r="C20" s="425"/>
      <c r="D20" s="425"/>
      <c r="E20" s="425"/>
      <c r="F20" s="425"/>
      <c r="G20" s="425"/>
      <c r="H20" s="425"/>
      <c r="I20" s="425"/>
      <c r="J20" s="425"/>
      <c r="K20" s="428" t="s">
        <v>12</v>
      </c>
      <c r="L20" s="425"/>
      <c r="M20" s="425"/>
      <c r="N20" s="425"/>
      <c r="O20" s="425"/>
      <c r="P20" s="425"/>
      <c r="Q20" s="424"/>
      <c r="R20" s="424"/>
      <c r="S20" s="432"/>
      <c r="T20" s="21" t="s">
        <v>42</v>
      </c>
      <c r="U20" s="1"/>
      <c r="V20" s="20"/>
    </row>
    <row r="21" spans="1:22" ht="15.75" thickBot="1" x14ac:dyDescent="0.3">
      <c r="A21" s="426"/>
      <c r="B21" s="428"/>
      <c r="C21" s="454"/>
      <c r="D21" s="452"/>
      <c r="E21" s="425"/>
      <c r="F21" s="453"/>
      <c r="G21" s="452"/>
      <c r="H21" s="425"/>
      <c r="I21" s="425"/>
      <c r="J21" s="425"/>
      <c r="K21" s="428" t="s">
        <v>13</v>
      </c>
      <c r="L21" s="425"/>
      <c r="M21" s="425"/>
      <c r="N21" s="425"/>
      <c r="O21" s="425"/>
      <c r="P21" s="425"/>
      <c r="Q21" s="424"/>
      <c r="R21" s="424"/>
      <c r="S21" s="432"/>
      <c r="T21" s="46"/>
      <c r="U21" s="22"/>
      <c r="V21" s="23"/>
    </row>
    <row r="22" spans="1:22" ht="15.75" x14ac:dyDescent="0.25">
      <c r="A22" s="426"/>
      <c r="B22" s="437" t="s">
        <v>70</v>
      </c>
      <c r="C22" s="454"/>
      <c r="D22" s="452"/>
      <c r="E22" s="425"/>
      <c r="F22" s="453"/>
      <c r="G22" s="452"/>
      <c r="H22" s="425"/>
      <c r="I22" s="425"/>
      <c r="J22" s="425"/>
      <c r="K22" s="425"/>
      <c r="L22" s="425"/>
      <c r="M22" s="425"/>
      <c r="N22" s="425"/>
      <c r="O22" s="425"/>
      <c r="P22" s="425"/>
      <c r="Q22" s="424"/>
      <c r="R22" s="424"/>
      <c r="S22" s="432"/>
      <c r="T22" s="48" t="s">
        <v>44</v>
      </c>
      <c r="U22" s="18"/>
      <c r="V22" s="19"/>
    </row>
    <row r="23" spans="1:22" ht="33" customHeight="1" x14ac:dyDescent="0.25">
      <c r="A23" s="426"/>
      <c r="B23" s="435" t="s">
        <v>71</v>
      </c>
      <c r="C23" s="425"/>
      <c r="D23" s="425"/>
      <c r="E23" s="425"/>
      <c r="F23" s="425"/>
      <c r="G23" s="425"/>
      <c r="H23" s="425"/>
      <c r="I23" s="425"/>
      <c r="J23" s="425"/>
      <c r="K23" s="428" t="s">
        <v>37</v>
      </c>
      <c r="L23" s="425"/>
      <c r="M23" s="425"/>
      <c r="N23" s="425"/>
      <c r="O23" s="425"/>
      <c r="P23" s="425"/>
      <c r="Q23" s="424"/>
      <c r="R23" s="424"/>
      <c r="S23" s="432"/>
      <c r="T23" s="21"/>
      <c r="U23" s="1"/>
      <c r="V23" s="20"/>
    </row>
    <row r="24" spans="1:22" x14ac:dyDescent="0.25">
      <c r="A24" s="426"/>
      <c r="B24" s="424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4"/>
      <c r="R24" s="424"/>
      <c r="S24" s="432"/>
      <c r="T24" s="21" t="s">
        <v>43</v>
      </c>
      <c r="U24" s="1"/>
      <c r="V24" s="20"/>
    </row>
    <row r="25" spans="1:22" ht="15.75" x14ac:dyDescent="0.25">
      <c r="A25" s="426"/>
      <c r="B25" s="433" t="s">
        <v>68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4"/>
      <c r="R25" s="424"/>
      <c r="S25" s="432"/>
      <c r="T25" s="21" t="s">
        <v>45</v>
      </c>
      <c r="U25" s="1"/>
      <c r="V25" s="20"/>
    </row>
    <row r="26" spans="1:22" ht="16.5" thickBot="1" x14ac:dyDescent="0.3">
      <c r="A26" s="426"/>
      <c r="B26" s="429" t="s">
        <v>69</v>
      </c>
      <c r="H26" s="730" t="s">
        <v>67</v>
      </c>
      <c r="I26" s="730"/>
      <c r="J26" s="730"/>
      <c r="K26" s="730"/>
      <c r="S26" s="432"/>
      <c r="T26" s="46"/>
      <c r="U26" s="22"/>
      <c r="V26" s="23"/>
    </row>
    <row r="27" spans="1:22" ht="15.75" x14ac:dyDescent="0.25">
      <c r="A27" s="426"/>
      <c r="B27" s="429" t="s">
        <v>57</v>
      </c>
      <c r="S27" s="432"/>
      <c r="T27" s="48" t="s">
        <v>46</v>
      </c>
      <c r="U27" s="18"/>
      <c r="V27" s="19"/>
    </row>
    <row r="28" spans="1:22" ht="36.75" customHeight="1" thickBot="1" x14ac:dyDescent="0.3">
      <c r="A28" s="423"/>
      <c r="B28" s="421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1"/>
      <c r="R28" s="421"/>
      <c r="S28" s="451"/>
      <c r="T28" s="21"/>
      <c r="U28" s="1"/>
      <c r="V28" s="20"/>
    </row>
    <row r="29" spans="1:22" x14ac:dyDescent="0.25">
      <c r="A29" s="426"/>
      <c r="B29" s="424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4"/>
      <c r="R29" s="424"/>
      <c r="S29" s="432"/>
      <c r="T29" s="21" t="s">
        <v>43</v>
      </c>
      <c r="U29" s="1"/>
      <c r="V29" s="20"/>
    </row>
    <row r="30" spans="1:22" x14ac:dyDescent="0.25">
      <c r="A30" s="426"/>
      <c r="B30" s="449" t="s">
        <v>14</v>
      </c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4"/>
      <c r="R30" s="424"/>
      <c r="S30" s="432"/>
      <c r="T30" s="21" t="s">
        <v>47</v>
      </c>
      <c r="U30" s="1"/>
      <c r="V30" s="20"/>
    </row>
    <row r="31" spans="1:22" ht="15.75" thickBot="1" x14ac:dyDescent="0.3">
      <c r="A31" s="426"/>
      <c r="B31" s="424" t="s">
        <v>15</v>
      </c>
      <c r="C31" s="428" t="s">
        <v>76</v>
      </c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4"/>
      <c r="R31" s="424"/>
      <c r="S31" s="432"/>
      <c r="T31" s="46"/>
      <c r="U31" s="22"/>
      <c r="V31" s="23"/>
    </row>
    <row r="32" spans="1:22" x14ac:dyDescent="0.25">
      <c r="A32" s="426"/>
      <c r="S32" s="432"/>
      <c r="T32" s="48" t="s">
        <v>32</v>
      </c>
      <c r="U32" s="18"/>
      <c r="V32" s="19"/>
    </row>
    <row r="33" spans="1:22" ht="33" customHeight="1" x14ac:dyDescent="0.25">
      <c r="A33" s="426"/>
      <c r="B33" s="424" t="s">
        <v>2</v>
      </c>
      <c r="C33" s="448"/>
      <c r="D33" s="447"/>
      <c r="E33" s="446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4"/>
      <c r="R33" s="424"/>
      <c r="S33" s="432"/>
      <c r="T33" s="21"/>
      <c r="U33" s="1"/>
      <c r="V33" s="20"/>
    </row>
    <row r="34" spans="1:22" x14ac:dyDescent="0.25">
      <c r="A34" s="426"/>
      <c r="B34" s="424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4"/>
      <c r="R34" s="424"/>
      <c r="S34" s="432"/>
      <c r="T34" s="21" t="s">
        <v>43</v>
      </c>
      <c r="U34" s="1"/>
      <c r="V34" s="20"/>
    </row>
    <row r="35" spans="1:22" x14ac:dyDescent="0.25">
      <c r="A35" s="426"/>
      <c r="B35" s="442" t="s">
        <v>3</v>
      </c>
      <c r="C35" s="714">
        <f>C37*C36</f>
        <v>78.400000000000006</v>
      </c>
      <c r="D35" s="715"/>
      <c r="E35" s="715"/>
      <c r="F35" s="715"/>
      <c r="G35" s="715"/>
      <c r="H35" s="715"/>
      <c r="I35" s="716"/>
      <c r="J35" s="711">
        <f>J37*C36</f>
        <v>69.600000000000009</v>
      </c>
      <c r="K35" s="712"/>
      <c r="L35" s="712"/>
      <c r="M35" s="712"/>
      <c r="N35" s="712"/>
      <c r="O35" s="712"/>
      <c r="P35" s="713"/>
      <c r="Q35" s="424"/>
      <c r="R35" s="424"/>
      <c r="S35" s="432"/>
      <c r="T35" s="21" t="s">
        <v>48</v>
      </c>
      <c r="U35" s="1"/>
      <c r="V35" s="20"/>
    </row>
    <row r="36" spans="1:22" ht="15.75" thickBot="1" x14ac:dyDescent="0.3">
      <c r="A36" s="426"/>
      <c r="B36" s="442" t="s">
        <v>4</v>
      </c>
      <c r="C36" s="717">
        <v>0.8</v>
      </c>
      <c r="D36" s="718"/>
      <c r="E36" s="718"/>
      <c r="F36" s="718"/>
      <c r="G36" s="718"/>
      <c r="H36" s="718"/>
      <c r="I36" s="718"/>
      <c r="J36" s="718"/>
      <c r="K36" s="718"/>
      <c r="L36" s="718"/>
      <c r="M36" s="718"/>
      <c r="N36" s="718"/>
      <c r="O36" s="718"/>
      <c r="P36" s="719"/>
      <c r="Q36" s="424"/>
      <c r="R36" s="424"/>
      <c r="S36" s="432"/>
      <c r="T36" s="46"/>
      <c r="U36" s="22"/>
      <c r="V36" s="23"/>
    </row>
    <row r="37" spans="1:22" x14ac:dyDescent="0.25">
      <c r="A37" s="426"/>
      <c r="B37" s="442" t="s">
        <v>5</v>
      </c>
      <c r="C37" s="708">
        <v>98</v>
      </c>
      <c r="D37" s="709"/>
      <c r="E37" s="709"/>
      <c r="F37" s="709"/>
      <c r="G37" s="709"/>
      <c r="H37" s="709"/>
      <c r="I37" s="710"/>
      <c r="J37" s="711">
        <v>87</v>
      </c>
      <c r="K37" s="712"/>
      <c r="L37" s="712"/>
      <c r="M37" s="712"/>
      <c r="N37" s="712"/>
      <c r="O37" s="712"/>
      <c r="P37" s="713"/>
      <c r="Q37" s="424"/>
      <c r="R37" s="424"/>
      <c r="S37" s="432"/>
      <c r="T37" s="48" t="s">
        <v>49</v>
      </c>
      <c r="U37" s="18"/>
      <c r="V37" s="19"/>
    </row>
    <row r="38" spans="1:22" ht="39.75" customHeight="1" x14ac:dyDescent="0.25">
      <c r="A38" s="426"/>
      <c r="B38" s="384" t="s">
        <v>6</v>
      </c>
      <c r="C38" s="398">
        <f t="shared" ref="C38:P38" si="1">(C39*24)+(C40*48)+(C41*42)+(C42*84)+(C43*126)+(C44*10)+(C45*20)+(C46*40)+(C47*80)+(C48*24)+(C49*32)+(C50*64)+(C51*38)</f>
        <v>0</v>
      </c>
      <c r="D38" s="398">
        <f t="shared" si="1"/>
        <v>0</v>
      </c>
      <c r="E38" s="398">
        <f t="shared" si="1"/>
        <v>0</v>
      </c>
      <c r="F38" s="398">
        <f t="shared" si="1"/>
        <v>0</v>
      </c>
      <c r="G38" s="398">
        <f t="shared" si="1"/>
        <v>0</v>
      </c>
      <c r="H38" s="398">
        <f t="shared" si="1"/>
        <v>0</v>
      </c>
      <c r="I38" s="398">
        <f t="shared" si="1"/>
        <v>0</v>
      </c>
      <c r="J38" s="398">
        <f t="shared" si="1"/>
        <v>0</v>
      </c>
      <c r="K38" s="398">
        <f t="shared" si="1"/>
        <v>0</v>
      </c>
      <c r="L38" s="398">
        <f t="shared" si="1"/>
        <v>0</v>
      </c>
      <c r="M38" s="398">
        <f t="shared" si="1"/>
        <v>0</v>
      </c>
      <c r="N38" s="398">
        <f t="shared" si="1"/>
        <v>0</v>
      </c>
      <c r="O38" s="465">
        <f t="shared" si="1"/>
        <v>0</v>
      </c>
      <c r="P38" s="465">
        <f t="shared" si="1"/>
        <v>0</v>
      </c>
      <c r="Q38" s="424"/>
      <c r="R38" s="424"/>
      <c r="S38" s="432"/>
      <c r="T38" s="21" t="s">
        <v>43</v>
      </c>
      <c r="U38" s="1"/>
      <c r="V38" s="20"/>
    </row>
    <row r="39" spans="1:22" ht="21.75" customHeight="1" x14ac:dyDescent="0.25">
      <c r="A39" s="426"/>
      <c r="B39" s="384" t="s">
        <v>16</v>
      </c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464"/>
      <c r="P39" s="464"/>
      <c r="Q39" s="424"/>
      <c r="R39" s="705" t="s">
        <v>17</v>
      </c>
      <c r="S39" s="432"/>
      <c r="T39" s="21" t="s">
        <v>50</v>
      </c>
      <c r="U39" s="1"/>
      <c r="V39" s="20"/>
    </row>
    <row r="40" spans="1:22" ht="15.75" thickBot="1" x14ac:dyDescent="0.3">
      <c r="A40" s="426"/>
      <c r="B40" s="384" t="s">
        <v>18</v>
      </c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464"/>
      <c r="P40" s="464"/>
      <c r="Q40" s="424"/>
      <c r="R40" s="706"/>
      <c r="S40" s="432"/>
      <c r="U40" s="1"/>
      <c r="V40" s="20"/>
    </row>
    <row r="41" spans="1:22" x14ac:dyDescent="0.25">
      <c r="A41" s="426"/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464"/>
      <c r="P41" s="464"/>
      <c r="Q41" s="424"/>
      <c r="R41" s="706"/>
      <c r="S41" s="424"/>
      <c r="T41" s="48"/>
      <c r="U41" s="18"/>
      <c r="V41" s="19"/>
    </row>
    <row r="42" spans="1:22" x14ac:dyDescent="0.25">
      <c r="A42" s="426"/>
      <c r="B42" s="384" t="s">
        <v>20</v>
      </c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464"/>
      <c r="P42" s="464"/>
      <c r="Q42" s="424"/>
      <c r="R42" s="706"/>
      <c r="S42" s="424"/>
      <c r="T42" s="21"/>
      <c r="U42" s="1"/>
      <c r="V42" s="20"/>
    </row>
    <row r="43" spans="1:22" x14ac:dyDescent="0.25">
      <c r="A43" s="426"/>
      <c r="B43" s="384" t="s">
        <v>21</v>
      </c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2"/>
      <c r="P43" s="462"/>
      <c r="Q43" s="424"/>
      <c r="R43" s="707"/>
      <c r="S43" s="424"/>
      <c r="T43" s="21"/>
      <c r="U43" s="1"/>
      <c r="V43" s="20"/>
    </row>
    <row r="44" spans="1:22" x14ac:dyDescent="0.25">
      <c r="A44" s="426"/>
      <c r="B44" s="441" t="s">
        <v>22</v>
      </c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2"/>
      <c r="P44" s="462"/>
      <c r="Q44" s="424"/>
      <c r="R44" s="424"/>
      <c r="S44" s="424"/>
      <c r="T44" s="21"/>
      <c r="U44" s="1"/>
      <c r="V44" s="20"/>
    </row>
    <row r="45" spans="1:22" x14ac:dyDescent="0.25">
      <c r="A45" s="426"/>
      <c r="B45" s="441" t="s">
        <v>23</v>
      </c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2"/>
      <c r="P45" s="462"/>
      <c r="Q45" s="424"/>
      <c r="R45" s="424"/>
      <c r="S45" s="424"/>
      <c r="T45" s="21"/>
      <c r="U45" s="1"/>
      <c r="V45" s="20"/>
    </row>
    <row r="46" spans="1:22" x14ac:dyDescent="0.25">
      <c r="A46" s="426"/>
      <c r="B46" s="441" t="s">
        <v>34</v>
      </c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2"/>
      <c r="P46" s="462"/>
      <c r="Q46" s="424"/>
      <c r="R46" s="424"/>
      <c r="S46" s="424"/>
      <c r="T46" s="21"/>
      <c r="U46" s="1"/>
      <c r="V46" s="20"/>
    </row>
    <row r="47" spans="1:22" x14ac:dyDescent="0.25">
      <c r="A47" s="426"/>
      <c r="B47" s="441" t="s">
        <v>24</v>
      </c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2"/>
      <c r="P47" s="462"/>
      <c r="Q47" s="424"/>
      <c r="R47" s="424"/>
      <c r="S47" s="424"/>
      <c r="T47" s="21"/>
      <c r="U47" s="1"/>
      <c r="V47" s="20"/>
    </row>
    <row r="48" spans="1:22" x14ac:dyDescent="0.25">
      <c r="A48" s="426"/>
      <c r="B48" s="441" t="s">
        <v>25</v>
      </c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2"/>
      <c r="P48" s="462"/>
      <c r="Q48" s="424"/>
      <c r="R48" s="424"/>
      <c r="S48" s="424"/>
      <c r="T48" s="21"/>
      <c r="U48" s="1"/>
      <c r="V48" s="20"/>
    </row>
    <row r="49" spans="1:22" x14ac:dyDescent="0.25">
      <c r="A49" s="426"/>
      <c r="B49" s="441" t="s">
        <v>35</v>
      </c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2"/>
      <c r="P49" s="462"/>
      <c r="Q49" s="424"/>
      <c r="R49" s="424"/>
      <c r="S49" s="424"/>
      <c r="T49" s="727"/>
      <c r="U49" s="728"/>
      <c r="V49" s="729"/>
    </row>
    <row r="50" spans="1:22" x14ac:dyDescent="0.25">
      <c r="A50" s="426"/>
      <c r="B50" s="441" t="s">
        <v>26</v>
      </c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2"/>
      <c r="P50" s="462"/>
      <c r="Q50" s="424"/>
      <c r="R50" s="424"/>
      <c r="S50" s="424"/>
      <c r="T50" s="720" t="s">
        <v>51</v>
      </c>
      <c r="U50" s="721"/>
      <c r="V50" s="722"/>
    </row>
    <row r="51" spans="1:22" ht="15.75" thickBot="1" x14ac:dyDescent="0.3">
      <c r="A51" s="426"/>
      <c r="B51" s="441" t="s">
        <v>27</v>
      </c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2"/>
      <c r="P51" s="462"/>
      <c r="Q51" s="424"/>
      <c r="R51" s="424"/>
      <c r="S51" s="424"/>
      <c r="T51" s="46"/>
      <c r="U51" s="22"/>
      <c r="V51" s="23"/>
    </row>
    <row r="52" spans="1:22" ht="15.75" x14ac:dyDescent="0.25">
      <c r="A52" s="426"/>
      <c r="B52" s="384" t="s">
        <v>28</v>
      </c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2"/>
      <c r="P52" s="462"/>
      <c r="Q52" s="424"/>
      <c r="R52" s="424"/>
      <c r="S52" s="424"/>
      <c r="T52" s="55" t="s">
        <v>52</v>
      </c>
      <c r="U52" s="18"/>
      <c r="V52" s="19"/>
    </row>
    <row r="53" spans="1:22" x14ac:dyDescent="0.25">
      <c r="A53" s="426"/>
      <c r="B53" s="442"/>
      <c r="C53" s="441">
        <v>1</v>
      </c>
      <c r="D53" s="441">
        <v>2</v>
      </c>
      <c r="E53" s="441">
        <v>3</v>
      </c>
      <c r="F53" s="441">
        <v>4</v>
      </c>
      <c r="G53" s="441">
        <v>5</v>
      </c>
      <c r="H53" s="441">
        <v>6</v>
      </c>
      <c r="I53" s="441">
        <v>7</v>
      </c>
      <c r="J53" s="441">
        <v>8</v>
      </c>
      <c r="K53" s="441">
        <v>9</v>
      </c>
      <c r="L53" s="441">
        <v>10</v>
      </c>
      <c r="M53" s="441">
        <v>11</v>
      </c>
      <c r="N53" s="441">
        <v>12</v>
      </c>
      <c r="O53" s="461">
        <v>13</v>
      </c>
      <c r="P53" s="461">
        <v>14</v>
      </c>
      <c r="Q53" s="424"/>
      <c r="R53" s="424"/>
      <c r="S53" s="432"/>
      <c r="T53" s="21"/>
      <c r="U53" s="1"/>
      <c r="V53" s="20"/>
    </row>
    <row r="54" spans="1:22" x14ac:dyDescent="0.25">
      <c r="A54" s="426"/>
      <c r="B54" s="424" t="s">
        <v>11</v>
      </c>
      <c r="C54" s="425"/>
      <c r="D54" s="460" t="s">
        <v>29</v>
      </c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4"/>
      <c r="R54" s="424"/>
      <c r="S54" s="432"/>
      <c r="T54" s="21" t="s">
        <v>55</v>
      </c>
      <c r="U54" s="1"/>
      <c r="V54" s="20"/>
    </row>
    <row r="55" spans="1:22" x14ac:dyDescent="0.25">
      <c r="A55" s="426"/>
      <c r="B55" s="424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4"/>
      <c r="R55" s="424"/>
      <c r="S55" s="432"/>
      <c r="T55" s="21" t="s">
        <v>54</v>
      </c>
      <c r="U55" s="1"/>
      <c r="V55" s="20"/>
    </row>
    <row r="56" spans="1:22" x14ac:dyDescent="0.25">
      <c r="A56" s="426"/>
      <c r="B56" s="424"/>
      <c r="C56" s="425"/>
      <c r="D56" s="425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4"/>
      <c r="R56" s="424"/>
      <c r="S56" s="432"/>
      <c r="T56" s="21" t="s">
        <v>53</v>
      </c>
      <c r="U56" s="1"/>
      <c r="V56" s="20"/>
    </row>
    <row r="57" spans="1:22" x14ac:dyDescent="0.25">
      <c r="A57" s="426"/>
      <c r="B57" s="424"/>
      <c r="C57" s="425"/>
      <c r="D57" s="425"/>
      <c r="E57" s="425"/>
      <c r="F57" s="425"/>
      <c r="G57" s="425"/>
      <c r="H57" s="425"/>
      <c r="I57" s="425"/>
      <c r="J57" s="425"/>
      <c r="K57" s="428" t="s">
        <v>12</v>
      </c>
      <c r="L57" s="425"/>
      <c r="M57" s="425"/>
      <c r="N57" s="425"/>
      <c r="O57" s="425"/>
      <c r="P57" s="425"/>
      <c r="Q57" s="424"/>
      <c r="R57" s="424"/>
      <c r="S57" s="432"/>
      <c r="T57" s="21"/>
      <c r="U57" s="1"/>
      <c r="V57" s="20"/>
    </row>
    <row r="58" spans="1:22" ht="15.75" thickBot="1" x14ac:dyDescent="0.3">
      <c r="A58" s="426"/>
      <c r="B58" s="424"/>
      <c r="C58" s="425"/>
      <c r="D58" s="425"/>
      <c r="E58" s="425"/>
      <c r="F58" s="425"/>
      <c r="G58" s="425"/>
      <c r="H58" s="425"/>
      <c r="I58" s="425"/>
      <c r="J58" s="425"/>
      <c r="K58" s="428" t="s">
        <v>30</v>
      </c>
      <c r="L58" s="425"/>
      <c r="M58" s="425"/>
      <c r="N58" s="425"/>
      <c r="O58" s="425"/>
      <c r="P58" s="425"/>
      <c r="Q58" s="424"/>
      <c r="R58" s="424"/>
      <c r="S58" s="432"/>
      <c r="T58" s="46"/>
      <c r="U58" s="22"/>
      <c r="V58" s="23"/>
    </row>
    <row r="59" spans="1:22" ht="15.75" x14ac:dyDescent="0.25">
      <c r="A59" s="426"/>
      <c r="B59" s="437" t="str">
        <f>"TCL    : "&amp;C37&amp;"kW /"&amp;J37&amp;"A"</f>
        <v>TCL    : 98kW /87A</v>
      </c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4"/>
      <c r="R59" s="424"/>
      <c r="S59" s="424"/>
      <c r="T59" s="55" t="s">
        <v>56</v>
      </c>
      <c r="U59" s="18"/>
      <c r="V59" s="19"/>
    </row>
    <row r="60" spans="1:22" ht="15.75" x14ac:dyDescent="0.25">
      <c r="A60" s="426"/>
      <c r="B60" s="435" t="s">
        <v>71</v>
      </c>
      <c r="C60" s="425"/>
      <c r="D60" s="425"/>
      <c r="E60" s="425"/>
      <c r="F60" s="425"/>
      <c r="G60" s="425"/>
      <c r="H60" s="425"/>
      <c r="I60" s="425"/>
      <c r="J60" s="425"/>
      <c r="L60" s="425"/>
      <c r="M60" s="425"/>
      <c r="N60" s="425"/>
      <c r="O60" s="425"/>
      <c r="P60" s="425"/>
      <c r="Q60" s="424"/>
      <c r="R60" s="424"/>
      <c r="S60" s="424"/>
      <c r="T60" s="21"/>
      <c r="U60" s="1"/>
      <c r="V60" s="20"/>
    </row>
    <row r="61" spans="1:22" x14ac:dyDescent="0.25">
      <c r="A61" s="426"/>
      <c r="B61" s="424"/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4"/>
      <c r="R61" s="424"/>
      <c r="S61" s="424"/>
      <c r="T61" s="21" t="s">
        <v>57</v>
      </c>
      <c r="U61" s="1"/>
      <c r="V61" s="20"/>
    </row>
    <row r="62" spans="1:22" ht="16.5" thickBot="1" x14ac:dyDescent="0.3">
      <c r="A62" s="426"/>
      <c r="B62" s="433" t="s">
        <v>77</v>
      </c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4"/>
      <c r="R62" s="424"/>
      <c r="S62" s="424"/>
      <c r="T62" s="46"/>
      <c r="U62" s="22"/>
      <c r="V62" s="23"/>
    </row>
    <row r="63" spans="1:22" ht="15.75" x14ac:dyDescent="0.25">
      <c r="A63" s="426"/>
      <c r="B63" s="429" t="s">
        <v>78</v>
      </c>
      <c r="C63" s="425"/>
      <c r="D63" s="425"/>
      <c r="E63" s="425"/>
      <c r="F63" s="425"/>
      <c r="G63" s="425"/>
      <c r="H63" s="425"/>
      <c r="I63" s="425"/>
      <c r="J63" s="425"/>
      <c r="K63" s="428" t="s">
        <v>37</v>
      </c>
      <c r="L63" s="425"/>
      <c r="M63" s="425"/>
      <c r="N63" s="425"/>
      <c r="O63" s="425"/>
      <c r="P63" s="425"/>
      <c r="Q63" s="424"/>
      <c r="R63" s="424"/>
      <c r="S63" s="424"/>
      <c r="T63" s="55" t="s">
        <v>58</v>
      </c>
      <c r="U63" s="18"/>
      <c r="V63" s="19"/>
    </row>
    <row r="64" spans="1:22" ht="15.75" x14ac:dyDescent="0.25">
      <c r="A64" s="426"/>
      <c r="B64" s="429" t="s">
        <v>57</v>
      </c>
      <c r="C64" s="425"/>
      <c r="D64" s="425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4"/>
      <c r="R64" s="424"/>
      <c r="S64" s="424"/>
      <c r="T64" s="21"/>
      <c r="U64" s="1"/>
      <c r="V64" s="20"/>
    </row>
    <row r="65" spans="1:22" x14ac:dyDescent="0.25">
      <c r="A65" s="426"/>
      <c r="B65" s="424"/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4"/>
      <c r="R65" s="424"/>
      <c r="S65" s="424"/>
      <c r="T65" s="21" t="s">
        <v>79</v>
      </c>
      <c r="U65" s="1"/>
      <c r="V65" s="20"/>
    </row>
    <row r="66" spans="1:22" x14ac:dyDescent="0.25">
      <c r="A66" s="426"/>
      <c r="B66" s="424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4"/>
      <c r="R66" s="424"/>
      <c r="S66" s="424"/>
      <c r="T66" s="21" t="s">
        <v>80</v>
      </c>
      <c r="U66" s="1"/>
      <c r="V66" s="20"/>
    </row>
    <row r="67" spans="1:22" ht="15.75" thickBot="1" x14ac:dyDescent="0.3">
      <c r="A67" s="426"/>
      <c r="B67" s="424"/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4"/>
      <c r="R67" s="424"/>
      <c r="S67" s="424"/>
      <c r="T67" s="46"/>
      <c r="U67" s="22"/>
      <c r="V67" s="23"/>
    </row>
    <row r="68" spans="1:22" x14ac:dyDescent="0.25">
      <c r="A68" s="426"/>
      <c r="B68" s="424"/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4"/>
      <c r="R68" s="424"/>
      <c r="S68" s="424"/>
      <c r="T68" s="56" t="s">
        <v>59</v>
      </c>
      <c r="U68" s="52" t="s">
        <v>72</v>
      </c>
      <c r="V68" s="49"/>
    </row>
    <row r="69" spans="1:22" x14ac:dyDescent="0.25">
      <c r="A69" s="426"/>
      <c r="B69" s="424"/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4"/>
      <c r="R69" s="424"/>
      <c r="S69" s="424"/>
      <c r="T69" s="57" t="s">
        <v>60</v>
      </c>
      <c r="U69" s="53" t="s">
        <v>72</v>
      </c>
      <c r="V69" s="50"/>
    </row>
    <row r="70" spans="1:22" x14ac:dyDescent="0.25">
      <c r="A70" s="426"/>
      <c r="B70" s="424"/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4"/>
      <c r="R70" s="424"/>
      <c r="S70" s="424"/>
      <c r="T70" s="57" t="s">
        <v>61</v>
      </c>
      <c r="U70" s="53" t="s">
        <v>73</v>
      </c>
      <c r="V70" s="50"/>
    </row>
    <row r="71" spans="1:22" x14ac:dyDescent="0.25">
      <c r="A71" s="426"/>
      <c r="B71" s="424"/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4"/>
      <c r="R71" s="424"/>
      <c r="S71" s="424"/>
      <c r="T71" s="57" t="s">
        <v>62</v>
      </c>
      <c r="U71" s="53" t="s">
        <v>72</v>
      </c>
      <c r="V71" s="50"/>
    </row>
    <row r="72" spans="1:22" x14ac:dyDescent="0.25">
      <c r="A72" s="426"/>
      <c r="B72" s="424"/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4"/>
      <c r="R72" s="424"/>
      <c r="S72" s="424"/>
      <c r="T72" s="57" t="s">
        <v>63</v>
      </c>
      <c r="U72" s="67" t="s">
        <v>74</v>
      </c>
      <c r="V72" s="50"/>
    </row>
    <row r="73" spans="1:22" ht="15.75" thickBot="1" x14ac:dyDescent="0.3">
      <c r="A73" s="426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4"/>
      <c r="R73" s="424"/>
      <c r="S73" s="424"/>
      <c r="T73" s="58" t="s">
        <v>64</v>
      </c>
      <c r="U73" s="54" t="s">
        <v>75</v>
      </c>
      <c r="V73" s="51"/>
    </row>
    <row r="74" spans="1:22" ht="16.5" customHeight="1" x14ac:dyDescent="0.25">
      <c r="A74" s="426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4"/>
      <c r="R74" s="424"/>
      <c r="S74" s="424"/>
      <c r="T74" s="59" t="s">
        <v>33</v>
      </c>
      <c r="U74" s="18"/>
      <c r="V74" s="19"/>
    </row>
    <row r="75" spans="1:22" ht="7.5" customHeight="1" x14ac:dyDescent="0.25">
      <c r="A75" s="426"/>
      <c r="B75" s="424"/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4"/>
      <c r="R75" s="424"/>
      <c r="S75" s="424"/>
      <c r="T75" s="21"/>
      <c r="U75" s="1"/>
      <c r="V75" s="20"/>
    </row>
    <row r="76" spans="1:22" x14ac:dyDescent="0.25">
      <c r="A76" s="426"/>
      <c r="B76" s="424"/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4"/>
      <c r="R76" s="424"/>
      <c r="S76" s="424"/>
      <c r="T76" s="723" t="s">
        <v>65</v>
      </c>
      <c r="U76" s="724"/>
      <c r="V76" s="725"/>
    </row>
    <row r="77" spans="1:22" x14ac:dyDescent="0.25">
      <c r="A77" s="426"/>
      <c r="B77" s="424"/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4"/>
      <c r="R77" s="424"/>
      <c r="S77" s="424"/>
      <c r="T77" s="723"/>
      <c r="U77" s="724"/>
      <c r="V77" s="725"/>
    </row>
    <row r="78" spans="1:22" ht="15.75" thickBot="1" x14ac:dyDescent="0.3">
      <c r="A78" s="423"/>
      <c r="B78" s="421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1"/>
      <c r="R78" s="421"/>
      <c r="S78" s="421"/>
      <c r="T78" s="46"/>
      <c r="U78" s="22"/>
      <c r="V78" s="23"/>
    </row>
  </sheetData>
  <customSheetViews>
    <customSheetView guid="{3FC66D4A-12C5-4B75-80FB-F3C28F6CE0BD}" showGridLines="0" state="hidden" topLeftCell="A3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C10:I10"/>
    <mergeCell ref="J10:P10"/>
    <mergeCell ref="J8:P8"/>
    <mergeCell ref="C8:I8"/>
    <mergeCell ref="C9:P9"/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</mergeCells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E19" sqref="E19"/>
    </sheetView>
  </sheetViews>
  <sheetFormatPr defaultRowHeight="15" x14ac:dyDescent="0.25"/>
  <cols>
    <col min="1" max="84" width="2.5703125" customWidth="1"/>
  </cols>
  <sheetData>
    <row r="1" spans="1:84" ht="18.75" x14ac:dyDescent="0.25">
      <c r="A1" s="332"/>
      <c r="B1" s="331" t="s">
        <v>106</v>
      </c>
      <c r="C1" s="331"/>
      <c r="D1" s="330"/>
      <c r="E1" s="329"/>
      <c r="F1" s="329"/>
      <c r="G1" s="329"/>
      <c r="H1" s="329"/>
      <c r="I1" s="329"/>
      <c r="J1" s="328"/>
      <c r="K1" s="328"/>
      <c r="L1" s="328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8"/>
      <c r="AA1" s="328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300"/>
      <c r="B2" s="295" t="s">
        <v>1</v>
      </c>
      <c r="C2" s="295"/>
      <c r="D2" s="295"/>
      <c r="E2" s="327" t="s">
        <v>81</v>
      </c>
      <c r="F2" s="296"/>
      <c r="G2" s="296"/>
      <c r="H2" s="296"/>
      <c r="I2" s="296"/>
      <c r="J2" s="295"/>
      <c r="K2" s="295"/>
      <c r="L2" s="295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5"/>
      <c r="AA2" s="2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300"/>
      <c r="B3" s="295"/>
      <c r="C3" s="295"/>
      <c r="D3" s="295"/>
      <c r="E3" s="296"/>
      <c r="F3" s="296"/>
      <c r="G3" s="296"/>
      <c r="H3" s="296"/>
      <c r="I3" s="296"/>
      <c r="J3" s="295"/>
      <c r="K3" s="295"/>
      <c r="L3" s="295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5"/>
      <c r="AA3" s="2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300"/>
      <c r="B4" s="295" t="s">
        <v>2</v>
      </c>
      <c r="C4" s="295"/>
      <c r="D4" s="295"/>
      <c r="E4" s="731"/>
      <c r="F4" s="732"/>
      <c r="G4" s="733"/>
      <c r="H4" s="295"/>
      <c r="I4" s="295"/>
      <c r="J4" s="295"/>
      <c r="K4" s="295"/>
      <c r="L4" s="295"/>
      <c r="M4" s="296"/>
      <c r="N4" s="296"/>
      <c r="O4" s="296"/>
      <c r="P4" s="296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186"/>
      <c r="AC4" s="295" t="s">
        <v>2</v>
      </c>
      <c r="AD4" s="295"/>
      <c r="AE4" s="295"/>
      <c r="AF4" s="731"/>
      <c r="AG4" s="732"/>
      <c r="AH4" s="733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295" t="s">
        <v>2</v>
      </c>
      <c r="BE4" s="295"/>
      <c r="BF4" s="295"/>
      <c r="BG4" s="731"/>
      <c r="BH4" s="732"/>
      <c r="BI4" s="733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300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5"/>
      <c r="AA5" s="2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300"/>
      <c r="B6" s="734" t="s">
        <v>3</v>
      </c>
      <c r="C6" s="735"/>
      <c r="D6" s="735"/>
      <c r="E6" s="735"/>
      <c r="F6" s="735"/>
      <c r="G6" s="735"/>
      <c r="H6" s="735"/>
      <c r="I6" s="735"/>
      <c r="J6" s="735"/>
      <c r="K6" s="736"/>
      <c r="L6" s="734">
        <f>L8*L7</f>
        <v>2280</v>
      </c>
      <c r="M6" s="735"/>
      <c r="N6" s="735"/>
      <c r="O6" s="735"/>
      <c r="P6" s="735"/>
      <c r="Q6" s="735"/>
      <c r="R6" s="736"/>
      <c r="S6" s="737">
        <f>S8*L7</f>
        <v>11.176470588235295</v>
      </c>
      <c r="T6" s="738"/>
      <c r="U6" s="738"/>
      <c r="V6" s="738"/>
      <c r="W6" s="738"/>
      <c r="X6" s="738"/>
      <c r="Y6" s="739"/>
      <c r="Z6" s="297"/>
      <c r="AA6" s="297"/>
      <c r="AB6" s="200"/>
      <c r="AC6" s="734" t="s">
        <v>3</v>
      </c>
      <c r="AD6" s="735"/>
      <c r="AE6" s="735"/>
      <c r="AF6" s="735"/>
      <c r="AG6" s="735"/>
      <c r="AH6" s="735"/>
      <c r="AI6" s="735"/>
      <c r="AJ6" s="735"/>
      <c r="AK6" s="735"/>
      <c r="AL6" s="736"/>
      <c r="AM6" s="734">
        <f>AM8*AM7</f>
        <v>2280</v>
      </c>
      <c r="AN6" s="735"/>
      <c r="AO6" s="735"/>
      <c r="AP6" s="735"/>
      <c r="AQ6" s="735"/>
      <c r="AR6" s="735"/>
      <c r="AS6" s="736"/>
      <c r="AT6" s="737">
        <f>AT8*AM7</f>
        <v>11.176470588235295</v>
      </c>
      <c r="AU6" s="738"/>
      <c r="AV6" s="738"/>
      <c r="AW6" s="738"/>
      <c r="AX6" s="738"/>
      <c r="AY6" s="738"/>
      <c r="AZ6" s="739"/>
      <c r="BA6" s="297"/>
      <c r="BB6" s="297"/>
      <c r="BC6" s="200"/>
      <c r="BD6" s="734" t="s">
        <v>3</v>
      </c>
      <c r="BE6" s="735"/>
      <c r="BF6" s="735"/>
      <c r="BG6" s="735"/>
      <c r="BH6" s="735"/>
      <c r="BI6" s="735"/>
      <c r="BJ6" s="735"/>
      <c r="BK6" s="735"/>
      <c r="BL6" s="735"/>
      <c r="BM6" s="736"/>
      <c r="BN6" s="734">
        <f>BN8*BN7</f>
        <v>2280</v>
      </c>
      <c r="BO6" s="735"/>
      <c r="BP6" s="735"/>
      <c r="BQ6" s="735"/>
      <c r="BR6" s="735"/>
      <c r="BS6" s="735"/>
      <c r="BT6" s="736"/>
      <c r="BU6" s="737">
        <f>BU8*BN7</f>
        <v>11.176470588235295</v>
      </c>
      <c r="BV6" s="738"/>
      <c r="BW6" s="738"/>
      <c r="BX6" s="738"/>
      <c r="BY6" s="738"/>
      <c r="BZ6" s="738"/>
      <c r="CA6" s="739"/>
      <c r="CB6" s="297"/>
      <c r="CC6" s="297"/>
      <c r="CD6" s="200"/>
      <c r="CE6" s="200"/>
      <c r="CF6" s="201"/>
    </row>
    <row r="7" spans="1:84" x14ac:dyDescent="0.25">
      <c r="A7" s="300"/>
      <c r="B7" s="734" t="s">
        <v>4</v>
      </c>
      <c r="C7" s="735"/>
      <c r="D7" s="735"/>
      <c r="E7" s="735"/>
      <c r="F7" s="735"/>
      <c r="G7" s="735"/>
      <c r="H7" s="735"/>
      <c r="I7" s="735"/>
      <c r="J7" s="735"/>
      <c r="K7" s="736"/>
      <c r="L7" s="734">
        <v>0.4</v>
      </c>
      <c r="M7" s="735"/>
      <c r="N7" s="735"/>
      <c r="O7" s="735"/>
      <c r="P7" s="735"/>
      <c r="Q7" s="735"/>
      <c r="R7" s="735"/>
      <c r="S7" s="735"/>
      <c r="T7" s="735"/>
      <c r="U7" s="735"/>
      <c r="V7" s="735"/>
      <c r="W7" s="735"/>
      <c r="X7" s="735"/>
      <c r="Y7" s="736"/>
      <c r="Z7" s="297"/>
      <c r="AA7" s="297"/>
      <c r="AB7" s="200"/>
      <c r="AC7" s="734" t="s">
        <v>4</v>
      </c>
      <c r="AD7" s="735"/>
      <c r="AE7" s="735"/>
      <c r="AF7" s="735"/>
      <c r="AG7" s="735"/>
      <c r="AH7" s="735"/>
      <c r="AI7" s="735"/>
      <c r="AJ7" s="735"/>
      <c r="AK7" s="735"/>
      <c r="AL7" s="736"/>
      <c r="AM7" s="734">
        <v>0.4</v>
      </c>
      <c r="AN7" s="735"/>
      <c r="AO7" s="735"/>
      <c r="AP7" s="735"/>
      <c r="AQ7" s="735"/>
      <c r="AR7" s="735"/>
      <c r="AS7" s="735"/>
      <c r="AT7" s="735"/>
      <c r="AU7" s="735"/>
      <c r="AV7" s="735"/>
      <c r="AW7" s="735"/>
      <c r="AX7" s="735"/>
      <c r="AY7" s="735"/>
      <c r="AZ7" s="736"/>
      <c r="BA7" s="297"/>
      <c r="BB7" s="297"/>
      <c r="BC7" s="200"/>
      <c r="BD7" s="734" t="s">
        <v>4</v>
      </c>
      <c r="BE7" s="735"/>
      <c r="BF7" s="735"/>
      <c r="BG7" s="735"/>
      <c r="BH7" s="735"/>
      <c r="BI7" s="735"/>
      <c r="BJ7" s="735"/>
      <c r="BK7" s="735"/>
      <c r="BL7" s="735"/>
      <c r="BM7" s="736"/>
      <c r="BN7" s="734">
        <v>0.4</v>
      </c>
      <c r="BO7" s="735"/>
      <c r="BP7" s="735"/>
      <c r="BQ7" s="735"/>
      <c r="BR7" s="735"/>
      <c r="BS7" s="735"/>
      <c r="BT7" s="735"/>
      <c r="BU7" s="735"/>
      <c r="BV7" s="735"/>
      <c r="BW7" s="735"/>
      <c r="BX7" s="735"/>
      <c r="BY7" s="735"/>
      <c r="BZ7" s="735"/>
      <c r="CA7" s="736"/>
      <c r="CB7" s="297"/>
      <c r="CC7" s="297"/>
      <c r="CD7" s="200"/>
      <c r="CE7" s="200"/>
      <c r="CF7" s="201"/>
    </row>
    <row r="8" spans="1:84" x14ac:dyDescent="0.25">
      <c r="A8" s="300"/>
      <c r="B8" s="734" t="s">
        <v>5</v>
      </c>
      <c r="C8" s="735"/>
      <c r="D8" s="735"/>
      <c r="E8" s="735"/>
      <c r="F8" s="735"/>
      <c r="G8" s="735"/>
      <c r="H8" s="735"/>
      <c r="I8" s="735"/>
      <c r="J8" s="735"/>
      <c r="K8" s="736"/>
      <c r="L8" s="740">
        <f>SUM(L9:Y9)</f>
        <v>5700</v>
      </c>
      <c r="M8" s="741"/>
      <c r="N8" s="741"/>
      <c r="O8" s="741"/>
      <c r="P8" s="741"/>
      <c r="Q8" s="741"/>
      <c r="R8" s="742"/>
      <c r="S8" s="737">
        <f>L8/204</f>
        <v>27.941176470588236</v>
      </c>
      <c r="T8" s="738"/>
      <c r="U8" s="738"/>
      <c r="V8" s="738"/>
      <c r="W8" s="738"/>
      <c r="X8" s="738"/>
      <c r="Y8" s="739"/>
      <c r="Z8" s="297"/>
      <c r="AA8" s="297"/>
      <c r="AB8" s="200"/>
      <c r="AC8" s="734" t="s">
        <v>5</v>
      </c>
      <c r="AD8" s="735"/>
      <c r="AE8" s="735"/>
      <c r="AF8" s="735"/>
      <c r="AG8" s="735"/>
      <c r="AH8" s="735"/>
      <c r="AI8" s="735"/>
      <c r="AJ8" s="735"/>
      <c r="AK8" s="735"/>
      <c r="AL8" s="736"/>
      <c r="AM8" s="740">
        <f>SUM(AM9:AZ9)</f>
        <v>5700</v>
      </c>
      <c r="AN8" s="741"/>
      <c r="AO8" s="741"/>
      <c r="AP8" s="741"/>
      <c r="AQ8" s="741"/>
      <c r="AR8" s="741"/>
      <c r="AS8" s="742"/>
      <c r="AT8" s="737">
        <f>AM8/204</f>
        <v>27.941176470588236</v>
      </c>
      <c r="AU8" s="738"/>
      <c r="AV8" s="738"/>
      <c r="AW8" s="738"/>
      <c r="AX8" s="738"/>
      <c r="AY8" s="738"/>
      <c r="AZ8" s="739"/>
      <c r="BA8" s="297"/>
      <c r="BB8" s="297"/>
      <c r="BC8" s="200"/>
      <c r="BD8" s="734" t="s">
        <v>5</v>
      </c>
      <c r="BE8" s="735"/>
      <c r="BF8" s="735"/>
      <c r="BG8" s="735"/>
      <c r="BH8" s="735"/>
      <c r="BI8" s="735"/>
      <c r="BJ8" s="735"/>
      <c r="BK8" s="735"/>
      <c r="BL8" s="735"/>
      <c r="BM8" s="736"/>
      <c r="BN8" s="740">
        <f>SUM(BN9:CA9)</f>
        <v>5700</v>
      </c>
      <c r="BO8" s="741"/>
      <c r="BP8" s="741"/>
      <c r="BQ8" s="741"/>
      <c r="BR8" s="741"/>
      <c r="BS8" s="741"/>
      <c r="BT8" s="742"/>
      <c r="BU8" s="737">
        <f>BN8/204</f>
        <v>27.941176470588236</v>
      </c>
      <c r="BV8" s="738"/>
      <c r="BW8" s="738"/>
      <c r="BX8" s="738"/>
      <c r="BY8" s="738"/>
      <c r="BZ8" s="738"/>
      <c r="CA8" s="739"/>
      <c r="CB8" s="297"/>
      <c r="CC8" s="297"/>
      <c r="CD8" s="200"/>
      <c r="CE8" s="200"/>
      <c r="CF8" s="201"/>
    </row>
    <row r="9" spans="1:84" ht="28.5" x14ac:dyDescent="0.25">
      <c r="A9" s="300"/>
      <c r="B9" s="734" t="s">
        <v>6</v>
      </c>
      <c r="C9" s="735"/>
      <c r="D9" s="735"/>
      <c r="E9" s="735"/>
      <c r="F9" s="735"/>
      <c r="G9" s="735"/>
      <c r="H9" s="735"/>
      <c r="I9" s="736"/>
      <c r="J9" s="734" t="s">
        <v>66</v>
      </c>
      <c r="K9" s="736"/>
      <c r="L9" s="488">
        <f>(L10*J10)+(L11*J11)+(L12*J12)</f>
        <v>1250</v>
      </c>
      <c r="M9" s="488">
        <f>(M10*J10)+(M11*J11)+(M12*J12)</f>
        <v>1250</v>
      </c>
      <c r="N9" s="488">
        <f>(N10*J10)+(N11*J11)+(N12*J12)</f>
        <v>1000</v>
      </c>
      <c r="O9" s="488">
        <f>(O10*J10)+(O11*J11)+(O12*J12)</f>
        <v>1100</v>
      </c>
      <c r="P9" s="488">
        <f>(P10*J10)+(P11*J11)+(P12*J12)</f>
        <v>1100</v>
      </c>
      <c r="Q9" s="488">
        <f>(Q10*J10)+(Q11*J11)+(Q12*J12)</f>
        <v>0</v>
      </c>
      <c r="R9" s="488">
        <f>(R10*J10)+(R11*J11)+(R12*J12)</f>
        <v>0</v>
      </c>
      <c r="S9" s="488">
        <f>(S10*J10)+(S11*J11)+(S12*J12)</f>
        <v>0</v>
      </c>
      <c r="T9" s="488">
        <f>(T10*J10)+(T11*J11)+(T12*J12)</f>
        <v>0</v>
      </c>
      <c r="U9" s="488">
        <f>(U10*J10)+(U11*J11)+(U12*J12)</f>
        <v>0</v>
      </c>
      <c r="V9" s="488">
        <f>(V10*J10)+(V11*J11)+(V12*J12)</f>
        <v>0</v>
      </c>
      <c r="W9" s="488">
        <f>(W10*J10)+(W11*J11)+(W12*J12)</f>
        <v>0</v>
      </c>
      <c r="X9" s="488">
        <f>(X10*J10)+(X11*J11)+(X12*J12)</f>
        <v>0</v>
      </c>
      <c r="Y9" s="488">
        <f>(Y10*J10)+(Y11*J11)+(Y12*J12)</f>
        <v>0</v>
      </c>
      <c r="Z9" s="307"/>
      <c r="AA9" s="743" t="s">
        <v>7</v>
      </c>
      <c r="AB9" s="200"/>
      <c r="AC9" s="734" t="s">
        <v>6</v>
      </c>
      <c r="AD9" s="735"/>
      <c r="AE9" s="735"/>
      <c r="AF9" s="735"/>
      <c r="AG9" s="735"/>
      <c r="AH9" s="735"/>
      <c r="AI9" s="735"/>
      <c r="AJ9" s="736"/>
      <c r="AK9" s="734" t="s">
        <v>66</v>
      </c>
      <c r="AL9" s="736"/>
      <c r="AM9" s="488">
        <f>(AM10*AK10)+(AM11*AK11)+(AM12*AK12)</f>
        <v>1250</v>
      </c>
      <c r="AN9" s="488">
        <f>(AN10*AK10)+(AN11*AK11)+(AN12*AK12)</f>
        <v>1250</v>
      </c>
      <c r="AO9" s="488">
        <f>(AO10*AK10)+(AO11*AK11)+(AO12*AK12)</f>
        <v>1000</v>
      </c>
      <c r="AP9" s="488">
        <f>(AP10*AK10)+(AP11*AK11)+(AP12*AK12)</f>
        <v>1100</v>
      </c>
      <c r="AQ9" s="488">
        <f>(AQ10*AK10)+(AQ11*AK11)+(AQ12*AK12)</f>
        <v>1100</v>
      </c>
      <c r="AR9" s="488">
        <f>(AR10*AK10)+(AR11*AK11)+(AR12*AK12)</f>
        <v>0</v>
      </c>
      <c r="AS9" s="488">
        <f>(AS10*AK10)+(AS11*AK11)+(AS12*AK12)</f>
        <v>0</v>
      </c>
      <c r="AT9" s="488">
        <f>(AT10*AK10)+(AT11*AK11)+(AT12*AK12)</f>
        <v>0</v>
      </c>
      <c r="AU9" s="488">
        <f>(AU10*AK10)+(AU11*AK11)+(AU12*AK12)</f>
        <v>0</v>
      </c>
      <c r="AV9" s="488">
        <f>(AV10*AK10)+(AV11*AK11)+(AV12*AK12)</f>
        <v>0</v>
      </c>
      <c r="AW9" s="488">
        <f>(AW10*AK10)+(AW11*AK11)+(AW12*AK12)</f>
        <v>0</v>
      </c>
      <c r="AX9" s="488">
        <f>(AX10*AK10)+(AX11*AK11)+(AX12*AK12)</f>
        <v>0</v>
      </c>
      <c r="AY9" s="488">
        <f>(AY10*AK10)+(AY11*AK11)+(AY12*AK12)</f>
        <v>0</v>
      </c>
      <c r="AZ9" s="488">
        <f>(AZ10*AK10)+(AZ11*AK11)+(AZ12*AK12)</f>
        <v>0</v>
      </c>
      <c r="BA9" s="307"/>
      <c r="BB9" s="743" t="s">
        <v>7</v>
      </c>
      <c r="BC9" s="200"/>
      <c r="BD9" s="734" t="s">
        <v>6</v>
      </c>
      <c r="BE9" s="735"/>
      <c r="BF9" s="735"/>
      <c r="BG9" s="735"/>
      <c r="BH9" s="735"/>
      <c r="BI9" s="735"/>
      <c r="BJ9" s="735"/>
      <c r="BK9" s="736"/>
      <c r="BL9" s="734" t="s">
        <v>66</v>
      </c>
      <c r="BM9" s="736"/>
      <c r="BN9" s="488">
        <f>(BN10*BL10)+(BN11*BL11)+(BN12*BL12)</f>
        <v>1250</v>
      </c>
      <c r="BO9" s="488">
        <f>(BO10*BL10)+(BO11*BL11)+(BO12*BL12)</f>
        <v>1250</v>
      </c>
      <c r="BP9" s="488">
        <f>(BP10*BL10)+(BP11*BL11)+(BP12*BL12)</f>
        <v>1000</v>
      </c>
      <c r="BQ9" s="488">
        <f>(BQ10*BL10)+(BQ11*BL11)+(BQ12*BL12)</f>
        <v>1100</v>
      </c>
      <c r="BR9" s="488">
        <f>(BR10*BL10)+(BR11*BL11)+(BR12*BL12)</f>
        <v>1100</v>
      </c>
      <c r="BS9" s="488">
        <f>(BS10*BL10)+(BS11*BL11)+(BS12*BL12)</f>
        <v>0</v>
      </c>
      <c r="BT9" s="488">
        <f>(BT10*BL10)+(BT11*BL11)+(BT12*BL12)</f>
        <v>0</v>
      </c>
      <c r="BU9" s="488">
        <f>(BU10*BL10)+(BU11*BL11)+(BU12*BL12)</f>
        <v>0</v>
      </c>
      <c r="BV9" s="488">
        <f>(BV10*BL10)+(BV11*BL11)+(BV12*BL12)</f>
        <v>0</v>
      </c>
      <c r="BW9" s="488">
        <f>(BW10*BL10)+(BW11*BL11)+(BW12*BL12)</f>
        <v>0</v>
      </c>
      <c r="BX9" s="488">
        <f>(BX10*BL10)+(BX11*BL11)+(BX12*BL12)</f>
        <v>0</v>
      </c>
      <c r="BY9" s="488">
        <f>(BY10*BL10)+(BY11*BL11)+(BY12*BL12)</f>
        <v>0</v>
      </c>
      <c r="BZ9" s="488">
        <f>(BZ10*BL10)+(BZ11*BL11)+(BZ12*BL12)</f>
        <v>0</v>
      </c>
      <c r="CA9" s="488">
        <f>(CA10*BL10)+(CA11*BL11)+(CA12*BL12)</f>
        <v>0</v>
      </c>
      <c r="CB9" s="307"/>
      <c r="CC9" s="743" t="s">
        <v>7</v>
      </c>
      <c r="CD9" s="200"/>
      <c r="CE9" s="200"/>
      <c r="CF9" s="201"/>
    </row>
    <row r="10" spans="1:84" x14ac:dyDescent="0.25">
      <c r="A10" s="300"/>
      <c r="B10" s="734" t="s">
        <v>8</v>
      </c>
      <c r="C10" s="735"/>
      <c r="D10" s="735"/>
      <c r="E10" s="735"/>
      <c r="F10" s="735"/>
      <c r="G10" s="735"/>
      <c r="H10" s="735"/>
      <c r="I10" s="736"/>
      <c r="J10" s="734">
        <v>250</v>
      </c>
      <c r="K10" s="736"/>
      <c r="L10" s="323">
        <v>1</v>
      </c>
      <c r="M10" s="323">
        <v>1</v>
      </c>
      <c r="N10" s="323">
        <v>2</v>
      </c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297"/>
      <c r="AA10" s="744"/>
      <c r="AB10" s="200"/>
      <c r="AC10" s="734" t="s">
        <v>8</v>
      </c>
      <c r="AD10" s="735"/>
      <c r="AE10" s="735"/>
      <c r="AF10" s="735"/>
      <c r="AG10" s="735"/>
      <c r="AH10" s="735"/>
      <c r="AI10" s="735"/>
      <c r="AJ10" s="736"/>
      <c r="AK10" s="734">
        <v>250</v>
      </c>
      <c r="AL10" s="736"/>
      <c r="AM10" s="323">
        <v>1</v>
      </c>
      <c r="AN10" s="323">
        <v>1</v>
      </c>
      <c r="AO10" s="323">
        <v>2</v>
      </c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297"/>
      <c r="BB10" s="744"/>
      <c r="BC10" s="200"/>
      <c r="BD10" s="734" t="s">
        <v>8</v>
      </c>
      <c r="BE10" s="735"/>
      <c r="BF10" s="735"/>
      <c r="BG10" s="735"/>
      <c r="BH10" s="735"/>
      <c r="BI10" s="735"/>
      <c r="BJ10" s="735"/>
      <c r="BK10" s="736"/>
      <c r="BL10" s="734">
        <v>250</v>
      </c>
      <c r="BM10" s="736"/>
      <c r="BN10" s="323">
        <v>1</v>
      </c>
      <c r="BO10" s="323">
        <v>1</v>
      </c>
      <c r="BP10" s="323">
        <v>2</v>
      </c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297"/>
      <c r="CC10" s="744"/>
      <c r="CD10" s="200"/>
      <c r="CE10" s="200"/>
      <c r="CF10" s="201"/>
    </row>
    <row r="11" spans="1:84" x14ac:dyDescent="0.25">
      <c r="A11" s="300"/>
      <c r="B11" s="734" t="s">
        <v>36</v>
      </c>
      <c r="C11" s="735"/>
      <c r="D11" s="735"/>
      <c r="E11" s="735"/>
      <c r="F11" s="735"/>
      <c r="G11" s="735"/>
      <c r="H11" s="735"/>
      <c r="I11" s="736"/>
      <c r="J11" s="734">
        <v>1100</v>
      </c>
      <c r="K11" s="736"/>
      <c r="L11" s="323"/>
      <c r="M11" s="323"/>
      <c r="N11" s="323"/>
      <c r="O11" s="323">
        <v>1</v>
      </c>
      <c r="P11" s="323">
        <v>1</v>
      </c>
      <c r="Q11" s="323"/>
      <c r="R11" s="323"/>
      <c r="S11" s="323"/>
      <c r="T11" s="323"/>
      <c r="U11" s="323"/>
      <c r="V11" s="323"/>
      <c r="W11" s="323"/>
      <c r="X11" s="323"/>
      <c r="Y11" s="323"/>
      <c r="Z11" s="297"/>
      <c r="AA11" s="744"/>
      <c r="AB11" s="200"/>
      <c r="AC11" s="734" t="s">
        <v>36</v>
      </c>
      <c r="AD11" s="735"/>
      <c r="AE11" s="735"/>
      <c r="AF11" s="735"/>
      <c r="AG11" s="735"/>
      <c r="AH11" s="735"/>
      <c r="AI11" s="735"/>
      <c r="AJ11" s="736"/>
      <c r="AK11" s="734">
        <v>1100</v>
      </c>
      <c r="AL11" s="736"/>
      <c r="AM11" s="323"/>
      <c r="AN11" s="323"/>
      <c r="AO11" s="323"/>
      <c r="AP11" s="323">
        <v>1</v>
      </c>
      <c r="AQ11" s="323">
        <v>1</v>
      </c>
      <c r="AR11" s="323"/>
      <c r="AS11" s="323"/>
      <c r="AT11" s="323"/>
      <c r="AU11" s="323"/>
      <c r="AV11" s="323"/>
      <c r="AW11" s="323"/>
      <c r="AX11" s="323"/>
      <c r="AY11" s="323"/>
      <c r="AZ11" s="323"/>
      <c r="BA11" s="297"/>
      <c r="BB11" s="744"/>
      <c r="BC11" s="200"/>
      <c r="BD11" s="734" t="s">
        <v>36</v>
      </c>
      <c r="BE11" s="735"/>
      <c r="BF11" s="735"/>
      <c r="BG11" s="735"/>
      <c r="BH11" s="735"/>
      <c r="BI11" s="735"/>
      <c r="BJ11" s="735"/>
      <c r="BK11" s="736"/>
      <c r="BL11" s="734">
        <v>1100</v>
      </c>
      <c r="BM11" s="736"/>
      <c r="BN11" s="323"/>
      <c r="BO11" s="323"/>
      <c r="BP11" s="323"/>
      <c r="BQ11" s="323">
        <v>1</v>
      </c>
      <c r="BR11" s="323">
        <v>1</v>
      </c>
      <c r="BS11" s="323"/>
      <c r="BT11" s="323"/>
      <c r="BU11" s="323"/>
      <c r="BV11" s="323"/>
      <c r="BW11" s="323"/>
      <c r="BX11" s="323"/>
      <c r="BY11" s="323"/>
      <c r="BZ11" s="323"/>
      <c r="CA11" s="323"/>
      <c r="CB11" s="297"/>
      <c r="CC11" s="744"/>
      <c r="CD11" s="200"/>
      <c r="CE11" s="200"/>
      <c r="CF11" s="201"/>
    </row>
    <row r="12" spans="1:84" x14ac:dyDescent="0.25">
      <c r="A12" s="324"/>
      <c r="B12" s="734" t="s">
        <v>83</v>
      </c>
      <c r="C12" s="735"/>
      <c r="D12" s="735"/>
      <c r="E12" s="735"/>
      <c r="F12" s="735"/>
      <c r="G12" s="735"/>
      <c r="H12" s="735"/>
      <c r="I12" s="736"/>
      <c r="J12" s="734">
        <v>500</v>
      </c>
      <c r="K12" s="736"/>
      <c r="L12" s="323">
        <v>2</v>
      </c>
      <c r="M12" s="323">
        <v>2</v>
      </c>
      <c r="N12" s="323">
        <v>1</v>
      </c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297"/>
      <c r="AA12" s="744"/>
      <c r="AB12" s="200"/>
      <c r="AC12" s="734" t="s">
        <v>83</v>
      </c>
      <c r="AD12" s="735"/>
      <c r="AE12" s="735"/>
      <c r="AF12" s="735"/>
      <c r="AG12" s="735"/>
      <c r="AH12" s="735"/>
      <c r="AI12" s="735"/>
      <c r="AJ12" s="736"/>
      <c r="AK12" s="734">
        <v>500</v>
      </c>
      <c r="AL12" s="736"/>
      <c r="AM12" s="323">
        <v>2</v>
      </c>
      <c r="AN12" s="323">
        <v>2</v>
      </c>
      <c r="AO12" s="323">
        <v>1</v>
      </c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297"/>
      <c r="BB12" s="744"/>
      <c r="BC12" s="200"/>
      <c r="BD12" s="734" t="s">
        <v>83</v>
      </c>
      <c r="BE12" s="735"/>
      <c r="BF12" s="735"/>
      <c r="BG12" s="735"/>
      <c r="BH12" s="735"/>
      <c r="BI12" s="735"/>
      <c r="BJ12" s="735"/>
      <c r="BK12" s="736"/>
      <c r="BL12" s="734">
        <v>500</v>
      </c>
      <c r="BM12" s="736"/>
      <c r="BN12" s="323">
        <v>2</v>
      </c>
      <c r="BO12" s="323">
        <v>2</v>
      </c>
      <c r="BP12" s="323">
        <v>1</v>
      </c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297"/>
      <c r="CC12" s="744"/>
      <c r="CD12" s="200"/>
      <c r="CE12" s="200"/>
      <c r="CF12" s="201"/>
    </row>
    <row r="13" spans="1:84" x14ac:dyDescent="0.25">
      <c r="A13" s="324"/>
      <c r="B13" s="734"/>
      <c r="C13" s="735"/>
      <c r="D13" s="735"/>
      <c r="E13" s="735"/>
      <c r="F13" s="735"/>
      <c r="G13" s="735"/>
      <c r="H13" s="735"/>
      <c r="I13" s="736"/>
      <c r="J13" s="486"/>
      <c r="K13" s="485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297"/>
      <c r="AA13" s="744"/>
      <c r="AB13" s="200"/>
      <c r="AC13" s="486"/>
      <c r="AD13" s="487"/>
      <c r="AE13" s="487"/>
      <c r="AF13" s="487"/>
      <c r="AG13" s="487"/>
      <c r="AH13" s="487"/>
      <c r="AI13" s="487"/>
      <c r="AJ13" s="485"/>
      <c r="AK13" s="486"/>
      <c r="AL13" s="485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297"/>
      <c r="BB13" s="744"/>
      <c r="BC13" s="200"/>
      <c r="BD13" s="486"/>
      <c r="BE13" s="487"/>
      <c r="BF13" s="487"/>
      <c r="BG13" s="487"/>
      <c r="BH13" s="487"/>
      <c r="BI13" s="487"/>
      <c r="BJ13" s="487"/>
      <c r="BK13" s="485"/>
      <c r="BL13" s="486"/>
      <c r="BM13" s="485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297"/>
      <c r="CC13" s="744"/>
      <c r="CD13" s="200"/>
      <c r="CE13" s="200"/>
      <c r="CF13" s="201"/>
    </row>
    <row r="14" spans="1:84" x14ac:dyDescent="0.25">
      <c r="A14" s="324"/>
      <c r="B14" s="486"/>
      <c r="C14" s="487"/>
      <c r="D14" s="487"/>
      <c r="E14" s="487"/>
      <c r="F14" s="487"/>
      <c r="G14" s="487"/>
      <c r="H14" s="487"/>
      <c r="I14" s="485"/>
      <c r="J14" s="486"/>
      <c r="K14" s="485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297"/>
      <c r="AA14" s="744"/>
      <c r="AB14" s="200"/>
      <c r="AC14" s="486"/>
      <c r="AD14" s="487"/>
      <c r="AE14" s="487"/>
      <c r="AF14" s="487"/>
      <c r="AG14" s="487"/>
      <c r="AH14" s="487"/>
      <c r="AI14" s="487"/>
      <c r="AJ14" s="485"/>
      <c r="AK14" s="486"/>
      <c r="AL14" s="485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297"/>
      <c r="BB14" s="744"/>
      <c r="BC14" s="200"/>
      <c r="BD14" s="486"/>
      <c r="BE14" s="487"/>
      <c r="BF14" s="487"/>
      <c r="BG14" s="487"/>
      <c r="BH14" s="487"/>
      <c r="BI14" s="487"/>
      <c r="BJ14" s="487"/>
      <c r="BK14" s="485"/>
      <c r="BL14" s="486"/>
      <c r="BM14" s="485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297"/>
      <c r="CC14" s="744"/>
      <c r="CD14" s="200"/>
      <c r="CE14" s="200"/>
      <c r="CF14" s="201"/>
    </row>
    <row r="15" spans="1:84" x14ac:dyDescent="0.25">
      <c r="A15" s="324"/>
      <c r="B15" s="486"/>
      <c r="C15" s="487"/>
      <c r="D15" s="487"/>
      <c r="E15" s="487"/>
      <c r="F15" s="487"/>
      <c r="G15" s="487"/>
      <c r="H15" s="487"/>
      <c r="I15" s="485"/>
      <c r="J15" s="486"/>
      <c r="K15" s="485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297"/>
      <c r="AA15" s="744"/>
      <c r="AB15" s="200"/>
      <c r="AC15" s="486"/>
      <c r="AD15" s="487"/>
      <c r="AE15" s="487"/>
      <c r="AF15" s="487"/>
      <c r="AG15" s="487"/>
      <c r="AH15" s="487"/>
      <c r="AI15" s="487"/>
      <c r="AJ15" s="485"/>
      <c r="AK15" s="486"/>
      <c r="AL15" s="485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297"/>
      <c r="BB15" s="744"/>
      <c r="BC15" s="200"/>
      <c r="BD15" s="486"/>
      <c r="BE15" s="487"/>
      <c r="BF15" s="487"/>
      <c r="BG15" s="487"/>
      <c r="BH15" s="487"/>
      <c r="BI15" s="487"/>
      <c r="BJ15" s="487"/>
      <c r="BK15" s="485"/>
      <c r="BL15" s="486"/>
      <c r="BM15" s="485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297"/>
      <c r="CC15" s="744"/>
      <c r="CD15" s="200"/>
      <c r="CE15" s="200"/>
      <c r="CF15" s="201"/>
    </row>
    <row r="16" spans="1:84" x14ac:dyDescent="0.25">
      <c r="A16" s="300"/>
      <c r="B16" s="734"/>
      <c r="C16" s="735"/>
      <c r="D16" s="735"/>
      <c r="E16" s="735"/>
      <c r="F16" s="735"/>
      <c r="G16" s="735"/>
      <c r="H16" s="735"/>
      <c r="I16" s="736"/>
      <c r="J16" s="734"/>
      <c r="K16" s="736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297"/>
      <c r="AA16" s="744"/>
      <c r="AB16" s="200"/>
      <c r="AC16" s="734"/>
      <c r="AD16" s="735"/>
      <c r="AE16" s="735"/>
      <c r="AF16" s="735"/>
      <c r="AG16" s="735"/>
      <c r="AH16" s="735"/>
      <c r="AI16" s="735"/>
      <c r="AJ16" s="736"/>
      <c r="AK16" s="734"/>
      <c r="AL16" s="736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297"/>
      <c r="BB16" s="744"/>
      <c r="BC16" s="200"/>
      <c r="BD16" s="734"/>
      <c r="BE16" s="735"/>
      <c r="BF16" s="735"/>
      <c r="BG16" s="735"/>
      <c r="BH16" s="735"/>
      <c r="BI16" s="735"/>
      <c r="BJ16" s="735"/>
      <c r="BK16" s="736"/>
      <c r="BL16" s="734"/>
      <c r="BM16" s="736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297"/>
      <c r="CC16" s="744"/>
      <c r="CD16" s="200"/>
      <c r="CE16" s="200"/>
      <c r="CF16" s="201"/>
    </row>
    <row r="17" spans="1:84" x14ac:dyDescent="0.25">
      <c r="A17" s="300"/>
      <c r="B17" s="734" t="s">
        <v>10</v>
      </c>
      <c r="C17" s="735"/>
      <c r="D17" s="735"/>
      <c r="E17" s="735"/>
      <c r="F17" s="735"/>
      <c r="G17" s="735"/>
      <c r="H17" s="735"/>
      <c r="I17" s="735"/>
      <c r="J17" s="735"/>
      <c r="K17" s="736"/>
      <c r="L17" s="323">
        <v>1</v>
      </c>
      <c r="M17" s="323">
        <v>2</v>
      </c>
      <c r="N17" s="323">
        <v>3</v>
      </c>
      <c r="O17" s="323">
        <v>4</v>
      </c>
      <c r="P17" s="323">
        <v>5</v>
      </c>
      <c r="Q17" s="323">
        <v>6</v>
      </c>
      <c r="R17" s="323">
        <v>7</v>
      </c>
      <c r="S17" s="323">
        <v>8</v>
      </c>
      <c r="T17" s="323">
        <v>9</v>
      </c>
      <c r="U17" s="323">
        <v>10</v>
      </c>
      <c r="V17" s="323">
        <v>11</v>
      </c>
      <c r="W17" s="323">
        <v>12</v>
      </c>
      <c r="X17" s="323">
        <v>13</v>
      </c>
      <c r="Y17" s="323">
        <v>14</v>
      </c>
      <c r="Z17" s="297"/>
      <c r="AA17" s="745"/>
      <c r="AB17" s="200"/>
      <c r="AC17" s="734" t="s">
        <v>10</v>
      </c>
      <c r="AD17" s="735"/>
      <c r="AE17" s="735"/>
      <c r="AF17" s="735"/>
      <c r="AG17" s="735"/>
      <c r="AH17" s="735"/>
      <c r="AI17" s="735"/>
      <c r="AJ17" s="735"/>
      <c r="AK17" s="735"/>
      <c r="AL17" s="736"/>
      <c r="AM17" s="323">
        <v>1</v>
      </c>
      <c r="AN17" s="323">
        <v>2</v>
      </c>
      <c r="AO17" s="323">
        <v>3</v>
      </c>
      <c r="AP17" s="323">
        <v>4</v>
      </c>
      <c r="AQ17" s="323">
        <v>5</v>
      </c>
      <c r="AR17" s="323">
        <v>6</v>
      </c>
      <c r="AS17" s="323">
        <v>7</v>
      </c>
      <c r="AT17" s="323">
        <v>8</v>
      </c>
      <c r="AU17" s="323">
        <v>9</v>
      </c>
      <c r="AV17" s="323">
        <v>10</v>
      </c>
      <c r="AW17" s="323">
        <v>11</v>
      </c>
      <c r="AX17" s="323">
        <v>12</v>
      </c>
      <c r="AY17" s="323">
        <v>13</v>
      </c>
      <c r="AZ17" s="323">
        <v>14</v>
      </c>
      <c r="BA17" s="297"/>
      <c r="BB17" s="745"/>
      <c r="BC17" s="200"/>
      <c r="BD17" s="734" t="s">
        <v>10</v>
      </c>
      <c r="BE17" s="735"/>
      <c r="BF17" s="735"/>
      <c r="BG17" s="735"/>
      <c r="BH17" s="735"/>
      <c r="BI17" s="735"/>
      <c r="BJ17" s="735"/>
      <c r="BK17" s="735"/>
      <c r="BL17" s="735"/>
      <c r="BM17" s="736"/>
      <c r="BN17" s="323">
        <v>1</v>
      </c>
      <c r="BO17" s="323">
        <v>2</v>
      </c>
      <c r="BP17" s="323">
        <v>3</v>
      </c>
      <c r="BQ17" s="323">
        <v>4</v>
      </c>
      <c r="BR17" s="323">
        <v>5</v>
      </c>
      <c r="BS17" s="323">
        <v>6</v>
      </c>
      <c r="BT17" s="323">
        <v>7</v>
      </c>
      <c r="BU17" s="323">
        <v>8</v>
      </c>
      <c r="BV17" s="323">
        <v>9</v>
      </c>
      <c r="BW17" s="323">
        <v>10</v>
      </c>
      <c r="BX17" s="323">
        <v>11</v>
      </c>
      <c r="BY17" s="323">
        <v>12</v>
      </c>
      <c r="BZ17" s="323">
        <v>13</v>
      </c>
      <c r="CA17" s="323">
        <v>14</v>
      </c>
      <c r="CB17" s="297"/>
      <c r="CC17" s="745"/>
      <c r="CD17" s="200"/>
      <c r="CE17" s="200"/>
      <c r="CF17" s="201"/>
    </row>
    <row r="18" spans="1:84" x14ac:dyDescent="0.25">
      <c r="A18" s="300"/>
      <c r="B18" s="297"/>
      <c r="C18" s="297"/>
      <c r="D18" s="297"/>
      <c r="E18" s="297"/>
      <c r="F18" s="297"/>
      <c r="G18" s="297"/>
      <c r="H18" s="297"/>
      <c r="I18" s="297" t="s">
        <v>11</v>
      </c>
      <c r="J18" s="297"/>
      <c r="K18" s="297"/>
      <c r="L18" s="307"/>
      <c r="M18" s="313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297"/>
      <c r="AA18" s="297"/>
      <c r="AB18" s="200"/>
      <c r="AC18" s="297"/>
      <c r="AD18" s="297"/>
      <c r="AE18" s="297"/>
      <c r="AF18" s="297"/>
      <c r="AG18" s="297"/>
      <c r="AH18" s="297"/>
      <c r="AI18" s="297"/>
      <c r="AJ18" s="297" t="s">
        <v>11</v>
      </c>
      <c r="AK18" s="297"/>
      <c r="AL18" s="297"/>
      <c r="AM18" s="307"/>
      <c r="AN18" s="313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297"/>
      <c r="BB18" s="297"/>
      <c r="BC18" s="200"/>
      <c r="BD18" s="297"/>
      <c r="BE18" s="297"/>
      <c r="BF18" s="297"/>
      <c r="BG18" s="297"/>
      <c r="BH18" s="297"/>
      <c r="BI18" s="297"/>
      <c r="BJ18" s="297"/>
      <c r="BK18" s="297" t="s">
        <v>11</v>
      </c>
      <c r="BL18" s="297"/>
      <c r="BM18" s="297"/>
      <c r="BN18" s="307"/>
      <c r="BO18" s="313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297"/>
      <c r="CC18" s="297"/>
      <c r="CD18" s="200"/>
      <c r="CE18" s="200"/>
      <c r="CF18" s="201"/>
    </row>
    <row r="19" spans="1:84" x14ac:dyDescent="0.25">
      <c r="A19" s="300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297"/>
      <c r="AA19" s="297"/>
      <c r="AB19" s="200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297"/>
      <c r="BB19" s="297"/>
      <c r="BC19" s="200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7"/>
      <c r="CA19" s="307"/>
      <c r="CB19" s="297"/>
      <c r="CC19" s="297"/>
      <c r="CD19" s="200"/>
      <c r="CE19" s="200"/>
      <c r="CF19" s="201"/>
    </row>
    <row r="20" spans="1:84" x14ac:dyDescent="0.25">
      <c r="A20" s="300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307" t="s">
        <v>107</v>
      </c>
      <c r="M20" s="307" t="s">
        <v>108</v>
      </c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297"/>
      <c r="AA20" s="297"/>
      <c r="AB20" s="200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297"/>
      <c r="BB20" s="297"/>
      <c r="BC20" s="200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297"/>
      <c r="CC20" s="297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307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300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307"/>
      <c r="M30" s="307"/>
      <c r="N30" s="307"/>
      <c r="O30" s="307"/>
      <c r="P30" s="307"/>
      <c r="Q30" s="307"/>
      <c r="R30" s="307"/>
      <c r="S30" s="307"/>
      <c r="T30" s="313" t="s">
        <v>12</v>
      </c>
      <c r="U30" s="307"/>
      <c r="V30" s="307"/>
      <c r="W30" s="307"/>
      <c r="X30" s="307"/>
      <c r="Y30" s="307"/>
      <c r="Z30" s="297"/>
      <c r="AA30" s="297"/>
      <c r="AB30" s="200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307"/>
      <c r="AN30" s="307"/>
      <c r="AO30" s="307"/>
      <c r="AP30" s="307"/>
      <c r="AQ30" s="307"/>
      <c r="AR30" s="307"/>
      <c r="AS30" s="307"/>
      <c r="AT30" s="307"/>
      <c r="AU30" s="313" t="s">
        <v>12</v>
      </c>
      <c r="AV30" s="307"/>
      <c r="AW30" s="307"/>
      <c r="AX30" s="307"/>
      <c r="AY30" s="307"/>
      <c r="AZ30" s="307"/>
      <c r="BA30" s="297"/>
      <c r="BB30" s="297"/>
      <c r="BC30" s="200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307"/>
      <c r="BO30" s="307"/>
      <c r="BP30" s="307"/>
      <c r="BQ30" s="307"/>
      <c r="BR30" s="307"/>
      <c r="BS30" s="307"/>
      <c r="BT30" s="307"/>
      <c r="BU30" s="307"/>
      <c r="BV30" s="313" t="s">
        <v>12</v>
      </c>
      <c r="BW30" s="307"/>
      <c r="BX30" s="307"/>
      <c r="BY30" s="307"/>
      <c r="BZ30" s="307"/>
      <c r="CA30" s="307"/>
      <c r="CB30" s="297"/>
      <c r="CC30" s="297"/>
      <c r="CD30" s="200"/>
      <c r="CE30" s="200"/>
      <c r="CF30" s="201"/>
    </row>
    <row r="31" spans="1:84" x14ac:dyDescent="0.25">
      <c r="A31" s="300"/>
      <c r="B31" s="762" t="s">
        <v>104</v>
      </c>
      <c r="C31" s="763"/>
      <c r="D31" s="763"/>
      <c r="E31" s="763"/>
      <c r="F31" s="763"/>
      <c r="G31" s="763"/>
      <c r="H31" s="763"/>
      <c r="I31" s="763"/>
      <c r="J31" s="763"/>
      <c r="K31" s="764"/>
      <c r="L31" s="315"/>
      <c r="M31" s="309"/>
      <c r="N31" s="307"/>
      <c r="O31" s="318"/>
      <c r="P31" s="309"/>
      <c r="Q31" s="307"/>
      <c r="R31" s="307"/>
      <c r="S31" s="307"/>
      <c r="T31" s="313" t="s">
        <v>13</v>
      </c>
      <c r="U31" s="307"/>
      <c r="V31" s="307"/>
      <c r="W31" s="307"/>
      <c r="X31" s="307"/>
      <c r="Y31" s="307"/>
      <c r="Z31" s="297"/>
      <c r="AA31" s="297"/>
      <c r="AB31" s="200"/>
      <c r="AC31" s="762" t="s">
        <v>104</v>
      </c>
      <c r="AD31" s="763"/>
      <c r="AE31" s="763"/>
      <c r="AF31" s="763"/>
      <c r="AG31" s="763"/>
      <c r="AH31" s="763"/>
      <c r="AI31" s="763"/>
      <c r="AJ31" s="763"/>
      <c r="AK31" s="763"/>
      <c r="AL31" s="764"/>
      <c r="AM31" s="315"/>
      <c r="AN31" s="309"/>
      <c r="AO31" s="307"/>
      <c r="AP31" s="318"/>
      <c r="AQ31" s="309"/>
      <c r="AR31" s="307"/>
      <c r="AS31" s="307"/>
      <c r="AT31" s="307"/>
      <c r="AU31" s="313" t="s">
        <v>13</v>
      </c>
      <c r="AV31" s="307"/>
      <c r="AW31" s="307"/>
      <c r="AX31" s="307"/>
      <c r="AY31" s="307"/>
      <c r="AZ31" s="307"/>
      <c r="BA31" s="297"/>
      <c r="BB31" s="297"/>
      <c r="BC31" s="200"/>
      <c r="BD31" s="762" t="s">
        <v>104</v>
      </c>
      <c r="BE31" s="763"/>
      <c r="BF31" s="763"/>
      <c r="BG31" s="763"/>
      <c r="BH31" s="763"/>
      <c r="BI31" s="763"/>
      <c r="BJ31" s="763"/>
      <c r="BK31" s="763"/>
      <c r="BL31" s="763"/>
      <c r="BM31" s="764"/>
      <c r="BN31" s="315"/>
      <c r="BO31" s="309"/>
      <c r="BP31" s="307"/>
      <c r="BQ31" s="318"/>
      <c r="BR31" s="309"/>
      <c r="BS31" s="307"/>
      <c r="BT31" s="307"/>
      <c r="BU31" s="307"/>
      <c r="BV31" s="313" t="s">
        <v>13</v>
      </c>
      <c r="BW31" s="307"/>
      <c r="BX31" s="307"/>
      <c r="BY31" s="307"/>
      <c r="BZ31" s="307"/>
      <c r="CA31" s="307"/>
      <c r="CB31" s="297"/>
      <c r="CC31" s="297"/>
      <c r="CD31" s="200"/>
      <c r="CE31" s="200"/>
      <c r="CF31" s="198"/>
    </row>
    <row r="32" spans="1:84" x14ac:dyDescent="0.25">
      <c r="A32" s="300"/>
      <c r="B32" s="765" t="s">
        <v>105</v>
      </c>
      <c r="C32" s="766"/>
      <c r="D32" s="766"/>
      <c r="E32" s="766"/>
      <c r="F32" s="766"/>
      <c r="G32" s="766"/>
      <c r="H32" s="766"/>
      <c r="I32" s="766"/>
      <c r="J32" s="766"/>
      <c r="K32" s="767"/>
      <c r="L32" s="315"/>
      <c r="M32" s="309"/>
      <c r="N32" s="307"/>
      <c r="O32" s="318"/>
      <c r="P32" s="309"/>
      <c r="Q32" s="307"/>
      <c r="R32" s="307"/>
      <c r="S32" s="307"/>
      <c r="T32" s="307"/>
      <c r="U32" s="307"/>
      <c r="V32" s="307"/>
      <c r="W32" s="307"/>
      <c r="X32" s="307"/>
      <c r="Y32" s="307"/>
      <c r="Z32" s="297"/>
      <c r="AA32" s="297"/>
      <c r="AB32" s="200"/>
      <c r="AC32" s="765" t="s">
        <v>105</v>
      </c>
      <c r="AD32" s="766"/>
      <c r="AE32" s="766"/>
      <c r="AF32" s="766"/>
      <c r="AG32" s="766"/>
      <c r="AH32" s="766"/>
      <c r="AI32" s="766"/>
      <c r="AJ32" s="766"/>
      <c r="AK32" s="766"/>
      <c r="AL32" s="767"/>
      <c r="AM32" s="315"/>
      <c r="AN32" s="309"/>
      <c r="AO32" s="307"/>
      <c r="AP32" s="318"/>
      <c r="AQ32" s="309"/>
      <c r="AR32" s="307"/>
      <c r="AS32" s="307"/>
      <c r="AT32" s="307"/>
      <c r="AU32" s="307"/>
      <c r="AV32" s="307"/>
      <c r="AW32" s="307"/>
      <c r="AX32" s="307"/>
      <c r="AY32" s="307"/>
      <c r="AZ32" s="307"/>
      <c r="BA32" s="297"/>
      <c r="BB32" s="297"/>
      <c r="BC32" s="200"/>
      <c r="BD32" s="765" t="s">
        <v>105</v>
      </c>
      <c r="BE32" s="766"/>
      <c r="BF32" s="766"/>
      <c r="BG32" s="766"/>
      <c r="BH32" s="766"/>
      <c r="BI32" s="766"/>
      <c r="BJ32" s="766"/>
      <c r="BK32" s="766"/>
      <c r="BL32" s="766"/>
      <c r="BM32" s="767"/>
      <c r="BN32" s="315"/>
      <c r="BO32" s="309"/>
      <c r="BP32" s="307"/>
      <c r="BQ32" s="318"/>
      <c r="BR32" s="309"/>
      <c r="BS32" s="307"/>
      <c r="BT32" s="307"/>
      <c r="BU32" s="307"/>
      <c r="BV32" s="307"/>
      <c r="BW32" s="307"/>
      <c r="BX32" s="307"/>
      <c r="BY32" s="307"/>
      <c r="BZ32" s="307"/>
      <c r="CA32" s="307"/>
      <c r="CB32" s="297"/>
      <c r="CC32" s="297"/>
      <c r="CD32" s="200"/>
      <c r="CE32" s="200"/>
      <c r="CF32" s="198"/>
    </row>
    <row r="33" spans="1:84" x14ac:dyDescent="0.25">
      <c r="A33" s="300"/>
      <c r="B33" s="297"/>
      <c r="C33" s="297"/>
      <c r="D33" s="297"/>
      <c r="E33" s="297"/>
      <c r="F33" s="297"/>
      <c r="G33" s="297"/>
      <c r="H33" s="297"/>
      <c r="I33" s="297"/>
      <c r="J33" s="481"/>
      <c r="K33" s="484"/>
      <c r="L33" s="307"/>
      <c r="M33" s="307"/>
      <c r="N33" s="307"/>
      <c r="O33" s="307"/>
      <c r="P33" s="307"/>
      <c r="Q33" s="307"/>
      <c r="R33" s="307"/>
      <c r="S33" s="307"/>
      <c r="T33" s="313" t="s">
        <v>37</v>
      </c>
      <c r="U33" s="307"/>
      <c r="V33" s="307"/>
      <c r="W33" s="307"/>
      <c r="X33" s="307"/>
      <c r="Y33" s="307"/>
      <c r="Z33" s="297"/>
      <c r="AA33" s="297"/>
      <c r="AB33" s="200"/>
      <c r="AC33" s="297"/>
      <c r="AD33" s="297"/>
      <c r="AE33" s="297"/>
      <c r="AF33" s="297"/>
      <c r="AG33" s="297"/>
      <c r="AH33" s="297"/>
      <c r="AI33" s="297"/>
      <c r="AJ33" s="297"/>
      <c r="AK33" s="481"/>
      <c r="AL33" s="484"/>
      <c r="AM33" s="307"/>
      <c r="AN33" s="307"/>
      <c r="AO33" s="307"/>
      <c r="AP33" s="307"/>
      <c r="AQ33" s="307"/>
      <c r="AR33" s="307"/>
      <c r="AS33" s="307"/>
      <c r="AT33" s="307"/>
      <c r="AU33" s="313" t="s">
        <v>37</v>
      </c>
      <c r="AV33" s="307"/>
      <c r="AW33" s="307"/>
      <c r="AX33" s="307"/>
      <c r="AY33" s="307"/>
      <c r="AZ33" s="307"/>
      <c r="BA33" s="297"/>
      <c r="BB33" s="297"/>
      <c r="BC33" s="200"/>
      <c r="BD33" s="297"/>
      <c r="BE33" s="297"/>
      <c r="BF33" s="297"/>
      <c r="BG33" s="297"/>
      <c r="BH33" s="297"/>
      <c r="BI33" s="297"/>
      <c r="BJ33" s="297"/>
      <c r="BK33" s="297"/>
      <c r="BL33" s="481"/>
      <c r="BM33" s="484"/>
      <c r="BN33" s="307"/>
      <c r="BO33" s="307"/>
      <c r="BP33" s="307"/>
      <c r="BQ33" s="307"/>
      <c r="BR33" s="307"/>
      <c r="BS33" s="307"/>
      <c r="BT33" s="307"/>
      <c r="BU33" s="307"/>
      <c r="BV33" s="313" t="s">
        <v>37</v>
      </c>
      <c r="BW33" s="307"/>
      <c r="BX33" s="307"/>
      <c r="BY33" s="307"/>
      <c r="BZ33" s="307"/>
      <c r="CA33" s="307"/>
      <c r="CB33" s="297"/>
      <c r="CC33" s="297"/>
      <c r="CD33" s="200"/>
      <c r="CE33" s="200"/>
      <c r="CF33" s="198"/>
    </row>
    <row r="34" spans="1:84" x14ac:dyDescent="0.25">
      <c r="A34" s="300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297"/>
      <c r="AA34" s="297"/>
      <c r="AB34" s="200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297"/>
      <c r="BB34" s="297"/>
      <c r="BC34" s="200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297"/>
      <c r="CC34" s="297"/>
      <c r="CD34" s="200"/>
      <c r="CE34" s="200"/>
      <c r="CF34" s="198"/>
    </row>
    <row r="35" spans="1:84" x14ac:dyDescent="0.25">
      <c r="A35" s="300"/>
      <c r="B35" s="483" t="s">
        <v>68</v>
      </c>
      <c r="C35" s="482"/>
      <c r="D35" s="482"/>
      <c r="E35" s="482"/>
      <c r="F35" s="482"/>
      <c r="G35" s="482"/>
      <c r="H35" s="482"/>
      <c r="I35" s="482"/>
      <c r="J35" s="481"/>
      <c r="K35" s="480"/>
      <c r="L35" s="307"/>
      <c r="M35" s="307"/>
      <c r="N35" s="307"/>
      <c r="O35" s="307"/>
      <c r="P35" s="307"/>
      <c r="Q35" s="307"/>
      <c r="R35" s="307"/>
      <c r="S35" s="307"/>
      <c r="T35" s="313" t="s">
        <v>88</v>
      </c>
      <c r="U35" s="307"/>
      <c r="V35" s="307"/>
      <c r="W35" s="307"/>
      <c r="X35" s="307"/>
      <c r="Y35" s="307"/>
      <c r="Z35" s="297"/>
      <c r="AA35" s="297"/>
      <c r="AB35" s="200"/>
      <c r="AC35" s="483" t="s">
        <v>68</v>
      </c>
      <c r="AD35" s="482"/>
      <c r="AE35" s="482"/>
      <c r="AF35" s="482"/>
      <c r="AG35" s="482"/>
      <c r="AH35" s="482"/>
      <c r="AI35" s="482"/>
      <c r="AJ35" s="482"/>
      <c r="AK35" s="481"/>
      <c r="AL35" s="480"/>
      <c r="AM35" s="307"/>
      <c r="AN35" s="307"/>
      <c r="AO35" s="307"/>
      <c r="AP35" s="307"/>
      <c r="AQ35" s="307"/>
      <c r="AR35" s="307"/>
      <c r="AS35" s="307"/>
      <c r="AT35" s="307"/>
      <c r="AU35" s="313" t="s">
        <v>88</v>
      </c>
      <c r="AV35" s="307"/>
      <c r="AW35" s="307"/>
      <c r="AX35" s="307"/>
      <c r="AY35" s="307"/>
      <c r="AZ35" s="307"/>
      <c r="BA35" s="297"/>
      <c r="BB35" s="297"/>
      <c r="BC35" s="200"/>
      <c r="BD35" s="483" t="s">
        <v>68</v>
      </c>
      <c r="BE35" s="482"/>
      <c r="BF35" s="482"/>
      <c r="BG35" s="482"/>
      <c r="BH35" s="482"/>
      <c r="BI35" s="482"/>
      <c r="BJ35" s="482"/>
      <c r="BK35" s="482"/>
      <c r="BL35" s="481"/>
      <c r="BM35" s="480"/>
      <c r="BN35" s="307"/>
      <c r="BO35" s="307"/>
      <c r="BP35" s="307"/>
      <c r="BQ35" s="307"/>
      <c r="BR35" s="307"/>
      <c r="BS35" s="307"/>
      <c r="BT35" s="307"/>
      <c r="BU35" s="307"/>
      <c r="BV35" s="313" t="s">
        <v>88</v>
      </c>
      <c r="BW35" s="307"/>
      <c r="BX35" s="307"/>
      <c r="BY35" s="307"/>
      <c r="BZ35" s="307"/>
      <c r="CA35" s="307"/>
      <c r="CB35" s="297"/>
      <c r="CC35" s="297"/>
      <c r="CD35" s="200"/>
      <c r="CE35" s="200"/>
      <c r="CF35" s="198"/>
    </row>
    <row r="36" spans="1:84" x14ac:dyDescent="0.25">
      <c r="A36" s="300"/>
      <c r="B36" s="479" t="s">
        <v>69</v>
      </c>
      <c r="C36" s="308"/>
      <c r="D36" s="308"/>
      <c r="E36" s="308"/>
      <c r="F36" s="308"/>
      <c r="G36" s="308"/>
      <c r="H36" s="308"/>
      <c r="I36" s="308"/>
      <c r="J36" s="315"/>
      <c r="K36" s="478"/>
      <c r="L36" s="307"/>
      <c r="M36" s="307"/>
      <c r="N36" s="307"/>
      <c r="O36" s="307"/>
      <c r="P36" s="307"/>
      <c r="Q36" s="307"/>
      <c r="R36" s="307"/>
      <c r="S36" s="307"/>
      <c r="T36" s="313" t="s">
        <v>89</v>
      </c>
      <c r="U36" s="307"/>
      <c r="V36" s="307"/>
      <c r="W36" s="307"/>
      <c r="X36" s="307"/>
      <c r="Y36" s="307"/>
      <c r="Z36" s="297"/>
      <c r="AA36" s="297"/>
      <c r="AB36" s="200"/>
      <c r="AC36" s="479" t="s">
        <v>69</v>
      </c>
      <c r="AD36" s="308"/>
      <c r="AE36" s="308"/>
      <c r="AF36" s="308"/>
      <c r="AG36" s="308"/>
      <c r="AH36" s="308"/>
      <c r="AI36" s="308"/>
      <c r="AJ36" s="308"/>
      <c r="AK36" s="315"/>
      <c r="AL36" s="478"/>
      <c r="AM36" s="307"/>
      <c r="AN36" s="307"/>
      <c r="AO36" s="307"/>
      <c r="AP36" s="307"/>
      <c r="AQ36" s="307"/>
      <c r="AR36" s="307"/>
      <c r="AS36" s="307"/>
      <c r="AT36" s="307"/>
      <c r="AU36" s="313" t="s">
        <v>89</v>
      </c>
      <c r="AV36" s="307"/>
      <c r="AW36" s="307"/>
      <c r="AX36" s="307"/>
      <c r="AY36" s="307"/>
      <c r="AZ36" s="307"/>
      <c r="BA36" s="297"/>
      <c r="BB36" s="297"/>
      <c r="BC36" s="200"/>
      <c r="BD36" s="479" t="s">
        <v>69</v>
      </c>
      <c r="BE36" s="308"/>
      <c r="BF36" s="308"/>
      <c r="BG36" s="308"/>
      <c r="BH36" s="308"/>
      <c r="BI36" s="308"/>
      <c r="BJ36" s="308"/>
      <c r="BK36" s="308"/>
      <c r="BL36" s="315"/>
      <c r="BM36" s="478"/>
      <c r="BN36" s="307"/>
      <c r="BO36" s="307"/>
      <c r="BP36" s="307"/>
      <c r="BQ36" s="307"/>
      <c r="BR36" s="307"/>
      <c r="BS36" s="307"/>
      <c r="BT36" s="307"/>
      <c r="BU36" s="307"/>
      <c r="BV36" s="313" t="s">
        <v>89</v>
      </c>
      <c r="BW36" s="307"/>
      <c r="BX36" s="307"/>
      <c r="BY36" s="307"/>
      <c r="BZ36" s="307"/>
      <c r="CA36" s="307"/>
      <c r="CB36" s="297"/>
      <c r="CC36" s="297"/>
      <c r="CD36" s="200"/>
      <c r="CE36" s="200"/>
      <c r="CF36" s="198"/>
    </row>
    <row r="37" spans="1:84" x14ac:dyDescent="0.25">
      <c r="A37" s="300"/>
      <c r="B37" s="477" t="s">
        <v>57</v>
      </c>
      <c r="C37" s="476"/>
      <c r="D37" s="476"/>
      <c r="E37" s="476"/>
      <c r="F37" s="476"/>
      <c r="G37" s="476"/>
      <c r="H37" s="476"/>
      <c r="I37" s="476"/>
      <c r="J37" s="475"/>
      <c r="K37" s="474"/>
      <c r="L37" s="307"/>
      <c r="M37" s="307"/>
      <c r="N37" s="307"/>
      <c r="O37" s="307"/>
      <c r="P37" s="307"/>
      <c r="Q37" s="307"/>
      <c r="R37" s="307"/>
      <c r="S37" s="307"/>
      <c r="T37" s="313" t="s">
        <v>90</v>
      </c>
      <c r="U37" s="307"/>
      <c r="V37" s="307"/>
      <c r="W37" s="307"/>
      <c r="X37" s="307"/>
      <c r="Y37" s="307"/>
      <c r="Z37" s="297"/>
      <c r="AA37" s="297"/>
      <c r="AB37" s="200"/>
      <c r="AC37" s="477" t="s">
        <v>57</v>
      </c>
      <c r="AD37" s="476"/>
      <c r="AE37" s="476"/>
      <c r="AF37" s="476"/>
      <c r="AG37" s="476"/>
      <c r="AH37" s="476"/>
      <c r="AI37" s="476"/>
      <c r="AJ37" s="476"/>
      <c r="AK37" s="475"/>
      <c r="AL37" s="474"/>
      <c r="AM37" s="307"/>
      <c r="AN37" s="307"/>
      <c r="AO37" s="307"/>
      <c r="AP37" s="307"/>
      <c r="AQ37" s="307"/>
      <c r="AR37" s="307"/>
      <c r="AS37" s="307"/>
      <c r="AT37" s="307"/>
      <c r="AU37" s="313" t="s">
        <v>90</v>
      </c>
      <c r="AV37" s="307"/>
      <c r="AW37" s="307"/>
      <c r="AX37" s="307"/>
      <c r="AY37" s="307"/>
      <c r="AZ37" s="307"/>
      <c r="BA37" s="297"/>
      <c r="BB37" s="297"/>
      <c r="BC37" s="200"/>
      <c r="BD37" s="477" t="s">
        <v>57</v>
      </c>
      <c r="BE37" s="476"/>
      <c r="BF37" s="476"/>
      <c r="BG37" s="476"/>
      <c r="BH37" s="476"/>
      <c r="BI37" s="476"/>
      <c r="BJ37" s="476"/>
      <c r="BK37" s="476"/>
      <c r="BL37" s="475"/>
      <c r="BM37" s="474"/>
      <c r="BN37" s="307"/>
      <c r="BO37" s="307"/>
      <c r="BP37" s="307"/>
      <c r="BQ37" s="307"/>
      <c r="BR37" s="307"/>
      <c r="BS37" s="307"/>
      <c r="BT37" s="307"/>
      <c r="BU37" s="307"/>
      <c r="BV37" s="313" t="s">
        <v>90</v>
      </c>
      <c r="BW37" s="307"/>
      <c r="BX37" s="307"/>
      <c r="BY37" s="307"/>
      <c r="BZ37" s="307"/>
      <c r="CA37" s="307"/>
      <c r="CB37" s="297"/>
      <c r="CC37" s="297"/>
      <c r="CD37" s="200"/>
      <c r="CE37" s="200"/>
      <c r="CF37" s="198"/>
    </row>
    <row r="38" spans="1:84" x14ac:dyDescent="0.25">
      <c r="A38" s="300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307"/>
      <c r="M38" s="307"/>
      <c r="N38" s="296"/>
      <c r="O38" s="307"/>
      <c r="P38" s="307"/>
      <c r="Q38" s="748" t="s">
        <v>67</v>
      </c>
      <c r="R38" s="748"/>
      <c r="S38" s="748"/>
      <c r="T38" s="748"/>
      <c r="U38" s="307"/>
      <c r="V38" s="307"/>
      <c r="W38" s="307"/>
      <c r="X38" s="307"/>
      <c r="Y38" s="307"/>
      <c r="Z38" s="297"/>
      <c r="AA38" s="297"/>
      <c r="AB38" s="200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307"/>
      <c r="AN38" s="307"/>
      <c r="AO38" s="307"/>
      <c r="AP38" s="307"/>
      <c r="AQ38" s="307"/>
      <c r="AR38" s="748" t="s">
        <v>67</v>
      </c>
      <c r="AS38" s="748"/>
      <c r="AT38" s="748"/>
      <c r="AU38" s="748"/>
      <c r="AV38" s="307"/>
      <c r="AW38" s="307"/>
      <c r="AX38" s="307"/>
      <c r="AY38" s="307"/>
      <c r="AZ38" s="307"/>
      <c r="BA38" s="297"/>
      <c r="BB38" s="297"/>
      <c r="BC38" s="200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307"/>
      <c r="BO38" s="307"/>
      <c r="BP38" s="307"/>
      <c r="BQ38" s="307"/>
      <c r="BR38" s="307"/>
      <c r="BS38" s="748" t="s">
        <v>67</v>
      </c>
      <c r="BT38" s="748"/>
      <c r="BU38" s="748"/>
      <c r="BV38" s="748"/>
      <c r="BW38" s="307"/>
      <c r="BX38" s="307"/>
      <c r="BY38" s="307"/>
      <c r="BZ38" s="307"/>
      <c r="CA38" s="307"/>
      <c r="CB38" s="297"/>
      <c r="CC38" s="297"/>
      <c r="CD38" s="200"/>
      <c r="CE38" s="200"/>
      <c r="CF38" s="198"/>
    </row>
    <row r="39" spans="1:84" ht="18.75" x14ac:dyDescent="0.25">
      <c r="A39" s="300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5"/>
      <c r="AB39" s="2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300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5"/>
      <c r="AB40" s="2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300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5"/>
      <c r="AB41" s="2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300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5"/>
      <c r="AB42" s="2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300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5"/>
      <c r="AB43" s="2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300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6"/>
      <c r="N44" s="292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5"/>
      <c r="AB44" s="2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473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2"/>
      <c r="N45" s="303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1"/>
      <c r="AB45" s="291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91"/>
      <c r="BK45" s="291"/>
      <c r="BL45" s="291"/>
      <c r="BM45" s="291"/>
      <c r="BN45" s="291"/>
      <c r="BO45" s="291"/>
      <c r="BP45" s="291"/>
      <c r="BQ45" s="291"/>
      <c r="BR45" s="291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472" t="s">
        <v>52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3"/>
      <c r="N46" s="296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2"/>
      <c r="AB46" s="302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301"/>
      <c r="BP46" s="301"/>
      <c r="BQ46" s="301"/>
      <c r="BR46" s="301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300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5"/>
      <c r="AB47" s="2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99"/>
      <c r="BP47" s="299"/>
      <c r="BQ47" s="299"/>
      <c r="BR47" s="299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98"/>
      <c r="B48" s="297"/>
      <c r="C48" s="297"/>
      <c r="D48" s="297"/>
      <c r="E48" s="297"/>
      <c r="F48" s="297"/>
      <c r="G48" s="297"/>
      <c r="H48" s="297"/>
      <c r="I48" s="295"/>
      <c r="J48" s="295"/>
      <c r="K48" s="295"/>
      <c r="L48" s="295"/>
      <c r="M48" s="296"/>
      <c r="N48" s="292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5"/>
      <c r="AB48" s="2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94"/>
      <c r="B49" s="293"/>
      <c r="C49" s="293"/>
      <c r="D49" s="293"/>
      <c r="E49" s="293"/>
      <c r="F49" s="293"/>
      <c r="G49" s="293"/>
      <c r="H49" s="293"/>
      <c r="I49" s="291"/>
      <c r="J49" s="291"/>
      <c r="K49" s="291"/>
      <c r="L49" s="291"/>
      <c r="M49" s="292"/>
      <c r="N49" s="289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1"/>
      <c r="AB49" s="291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89"/>
      <c r="K50" s="289"/>
      <c r="L50" s="289"/>
      <c r="M50" s="289"/>
      <c r="N50" s="238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89"/>
      <c r="AF50" s="289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328"/>
      <c r="L51" s="471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329"/>
      <c r="X51" s="470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46"/>
      <c r="CC51" s="746"/>
      <c r="CD51" s="746"/>
      <c r="CE51" s="746"/>
      <c r="CF51" s="747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295"/>
      <c r="L52" s="469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96"/>
      <c r="X52" s="468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58"/>
      <c r="CC52" s="746"/>
      <c r="CD52" s="746"/>
      <c r="CE52" s="746"/>
      <c r="CF52" s="747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295"/>
      <c r="L53" s="469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96"/>
      <c r="X53" s="468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59"/>
      <c r="CC53" s="760"/>
      <c r="CD53" s="760"/>
      <c r="CE53" s="760"/>
      <c r="CF53" s="761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295"/>
      <c r="L54" s="469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96"/>
      <c r="X54" s="468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46" t="s">
        <v>99</v>
      </c>
      <c r="CC54" s="746"/>
      <c r="CD54" s="746"/>
      <c r="CE54" s="746"/>
      <c r="CF54" s="747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95"/>
      <c r="L55" s="469"/>
      <c r="M55" s="200" t="s">
        <v>43</v>
      </c>
      <c r="N55" s="297"/>
      <c r="O55" s="200"/>
      <c r="P55" s="200"/>
      <c r="Q55" s="200"/>
      <c r="R55" s="200"/>
      <c r="S55" s="200"/>
      <c r="T55" s="200"/>
      <c r="U55" s="200"/>
      <c r="V55" s="200"/>
      <c r="W55" s="296"/>
      <c r="X55" s="468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297"/>
      <c r="C56" s="297"/>
      <c r="D56" s="297"/>
      <c r="E56" s="297"/>
      <c r="F56" s="297"/>
      <c r="G56" s="297"/>
      <c r="H56" s="297"/>
      <c r="I56" s="297"/>
      <c r="J56" s="297"/>
      <c r="K56" s="295"/>
      <c r="L56" s="469"/>
      <c r="M56" s="200" t="s">
        <v>92</v>
      </c>
      <c r="N56" s="293"/>
      <c r="O56" s="297"/>
      <c r="P56" s="297"/>
      <c r="Q56" s="297"/>
      <c r="R56" s="297"/>
      <c r="S56" s="297"/>
      <c r="T56" s="297"/>
      <c r="U56" s="297"/>
      <c r="V56" s="297"/>
      <c r="W56" s="296"/>
      <c r="X56" s="468"/>
      <c r="Y56" s="200" t="s">
        <v>47</v>
      </c>
      <c r="Z56" s="297"/>
      <c r="AA56" s="297"/>
      <c r="AB56" s="297"/>
      <c r="AC56" s="297"/>
      <c r="AD56" s="297"/>
      <c r="AE56" s="297"/>
      <c r="AF56" s="297"/>
      <c r="AG56" s="297"/>
      <c r="AH56" s="297"/>
      <c r="AI56" s="186"/>
      <c r="AJ56" s="198"/>
      <c r="AK56" s="200" t="s">
        <v>45</v>
      </c>
      <c r="AL56" s="297"/>
      <c r="AM56" s="297"/>
      <c r="AN56" s="297"/>
      <c r="AO56" s="297"/>
      <c r="AP56" s="297"/>
      <c r="AQ56" s="297"/>
      <c r="AR56" s="297"/>
      <c r="AS56" s="297"/>
      <c r="AT56" s="297"/>
      <c r="AU56" s="186"/>
      <c r="AV56" s="198"/>
      <c r="AW56" s="242" t="s">
        <v>96</v>
      </c>
      <c r="AX56" s="297"/>
      <c r="AY56" s="297"/>
      <c r="AZ56" s="297"/>
      <c r="BA56" s="297"/>
      <c r="BB56" s="297"/>
      <c r="BC56" s="297"/>
      <c r="BD56" s="297"/>
      <c r="BE56" s="297"/>
      <c r="BF56" s="297"/>
      <c r="BG56" s="186"/>
      <c r="BH56" s="198"/>
      <c r="BI56" s="242"/>
      <c r="BJ56" s="297"/>
      <c r="BK56" s="297"/>
      <c r="BL56" s="297"/>
      <c r="BM56" s="297"/>
      <c r="BN56" s="297"/>
      <c r="BO56" s="297"/>
      <c r="BP56" s="297"/>
      <c r="BQ56" s="297"/>
      <c r="BR56" s="297"/>
      <c r="BS56" s="186"/>
      <c r="BT56" s="186"/>
      <c r="BU56" s="198"/>
      <c r="BV56" s="749" t="s">
        <v>101</v>
      </c>
      <c r="BW56" s="750"/>
      <c r="BX56" s="750"/>
      <c r="BY56" s="750"/>
      <c r="BZ56" s="750"/>
      <c r="CA56" s="750"/>
      <c r="CB56" s="750"/>
      <c r="CC56" s="750"/>
      <c r="CD56" s="750"/>
      <c r="CE56" s="750"/>
      <c r="CF56" s="751"/>
    </row>
    <row r="57" spans="1:84" ht="15.75" thickBot="1" x14ac:dyDescent="0.3">
      <c r="A57" s="294"/>
      <c r="B57" s="293"/>
      <c r="C57" s="293"/>
      <c r="D57" s="293"/>
      <c r="E57" s="293"/>
      <c r="F57" s="293"/>
      <c r="G57" s="293"/>
      <c r="H57" s="293"/>
      <c r="I57" s="293"/>
      <c r="J57" s="293"/>
      <c r="K57" s="291"/>
      <c r="L57" s="467"/>
      <c r="M57" s="293"/>
      <c r="O57" s="293"/>
      <c r="P57" s="293"/>
      <c r="Q57" s="293"/>
      <c r="R57" s="293"/>
      <c r="S57" s="293"/>
      <c r="T57" s="293"/>
      <c r="U57" s="293"/>
      <c r="V57" s="293"/>
      <c r="W57" s="292"/>
      <c r="X57" s="466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14"/>
      <c r="AJ57" s="215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14"/>
      <c r="AV57" s="215"/>
      <c r="AW57" s="294"/>
      <c r="AX57" s="293"/>
      <c r="AY57" s="293"/>
      <c r="AZ57" s="293"/>
      <c r="BA57" s="293"/>
      <c r="BB57" s="293"/>
      <c r="BC57" s="293"/>
      <c r="BD57" s="293"/>
      <c r="BE57" s="293"/>
      <c r="BF57" s="293"/>
      <c r="BG57" s="214"/>
      <c r="BH57" s="215"/>
      <c r="BI57" s="755" t="s">
        <v>51</v>
      </c>
      <c r="BJ57" s="756"/>
      <c r="BK57" s="756"/>
      <c r="BL57" s="756"/>
      <c r="BM57" s="756"/>
      <c r="BN57" s="756"/>
      <c r="BO57" s="756"/>
      <c r="BP57" s="756"/>
      <c r="BQ57" s="756"/>
      <c r="BR57" s="756"/>
      <c r="BS57" s="756"/>
      <c r="BT57" s="756"/>
      <c r="BU57" s="757"/>
      <c r="BV57" s="752"/>
      <c r="BW57" s="753"/>
      <c r="BX57" s="753"/>
      <c r="BY57" s="753"/>
      <c r="BZ57" s="753"/>
      <c r="CA57" s="753"/>
      <c r="CB57" s="753"/>
      <c r="CC57" s="753"/>
      <c r="CD57" s="753"/>
      <c r="CE57" s="753"/>
      <c r="CF57" s="754"/>
    </row>
  </sheetData>
  <customSheetViews>
    <customSheetView guid="{3FC66D4A-12C5-4B75-80FB-F3C28F6CE0BD}" scale="130" state="hidden" topLeftCell="AF22">
      <selection activeCell="E19" sqref="E19"/>
      <pageMargins left="0.7" right="0.7" top="0.75" bottom="0.75" header="0.3" footer="0.3"/>
    </customSheetView>
  </customSheetViews>
  <mergeCells count="79">
    <mergeCell ref="B32:K32"/>
    <mergeCell ref="AC32:AL32"/>
    <mergeCell ref="BD32:BM32"/>
    <mergeCell ref="Q38:T38"/>
    <mergeCell ref="AR38:AU38"/>
    <mergeCell ref="B17:K17"/>
    <mergeCell ref="AC17:AL17"/>
    <mergeCell ref="BD17:BM17"/>
    <mergeCell ref="B31:K31"/>
    <mergeCell ref="AC31:AL31"/>
    <mergeCell ref="BD31:BM31"/>
    <mergeCell ref="BV56:CF57"/>
    <mergeCell ref="BI57:BU57"/>
    <mergeCell ref="CB51:CF51"/>
    <mergeCell ref="CB52:CF52"/>
    <mergeCell ref="CB53:CF53"/>
    <mergeCell ref="AK16:AL16"/>
    <mergeCell ref="BD16:BK16"/>
    <mergeCell ref="CB54:CF54"/>
    <mergeCell ref="BS38:BV38"/>
    <mergeCell ref="BL16:BM16"/>
    <mergeCell ref="CC9:CC17"/>
    <mergeCell ref="BL10:BM10"/>
    <mergeCell ref="AK11:AL11"/>
    <mergeCell ref="BD11:BK11"/>
    <mergeCell ref="BL11:BM11"/>
    <mergeCell ref="BL12:BM12"/>
    <mergeCell ref="AK12:AL12"/>
    <mergeCell ref="BD12:BK12"/>
    <mergeCell ref="B13:I13"/>
    <mergeCell ref="B16:I16"/>
    <mergeCell ref="J16:K16"/>
    <mergeCell ref="B10:I10"/>
    <mergeCell ref="J10:K10"/>
    <mergeCell ref="B12:I12"/>
    <mergeCell ref="J12:K12"/>
    <mergeCell ref="AT8:AZ8"/>
    <mergeCell ref="BD8:BM8"/>
    <mergeCell ref="B11:I11"/>
    <mergeCell ref="J11:K11"/>
    <mergeCell ref="AC10:AJ10"/>
    <mergeCell ref="AK10:AL10"/>
    <mergeCell ref="BD10:BK10"/>
    <mergeCell ref="AC11:AJ11"/>
    <mergeCell ref="BL9:BM9"/>
    <mergeCell ref="AC12:AJ12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C16:AJ16"/>
    <mergeCell ref="BN6:BT6"/>
    <mergeCell ref="BU6:CA6"/>
    <mergeCell ref="B7:K7"/>
    <mergeCell ref="L7:Y7"/>
    <mergeCell ref="AC7:AL7"/>
    <mergeCell ref="AM7:AZ7"/>
    <mergeCell ref="BD7:BM7"/>
    <mergeCell ref="BN7:CA7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customSheetViews>
    <customSheetView guid="{3FC66D4A-12C5-4B75-80FB-F3C28F6CE0BD}" state="hidden">
      <selection activeCell="E19" sqref="E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6"/>
  <sheetViews>
    <sheetView tabSelected="1" zoomScale="73" zoomScaleNormal="73" workbookViewId="0">
      <selection activeCell="G15" sqref="G15"/>
    </sheetView>
  </sheetViews>
  <sheetFormatPr defaultRowHeight="15" x14ac:dyDescent="0.25"/>
  <cols>
    <col min="1" max="1" width="32.42578125" style="551" customWidth="1"/>
    <col min="2" max="2" width="14.42578125" style="551" customWidth="1"/>
    <col min="3" max="3" width="34.42578125" style="552" customWidth="1"/>
    <col min="4" max="4" width="9.140625" style="552"/>
    <col min="5" max="6" width="9.140625" style="521"/>
    <col min="7" max="7" width="49.7109375" style="521" customWidth="1"/>
    <col min="8" max="8" width="9.140625" style="521" hidden="1" customWidth="1"/>
    <col min="9" max="9" width="28.85546875" style="521" customWidth="1"/>
    <col min="10" max="10" width="9.140625" style="521" hidden="1" customWidth="1"/>
    <col min="11" max="11" width="21.5703125" style="521" customWidth="1"/>
    <col min="12" max="12" width="9.140625" style="521" hidden="1" customWidth="1"/>
    <col min="13" max="13" width="18.5703125" style="521" customWidth="1"/>
    <col min="14" max="14" width="69" style="521" customWidth="1"/>
  </cols>
  <sheetData>
    <row r="1" spans="1:14" s="534" customFormat="1" x14ac:dyDescent="0.25">
      <c r="A1" s="535" t="s">
        <v>193</v>
      </c>
      <c r="B1" s="531" t="s">
        <v>185</v>
      </c>
      <c r="C1" s="555" t="s">
        <v>184</v>
      </c>
      <c r="D1" s="540" t="s">
        <v>185</v>
      </c>
      <c r="E1" s="582" t="s">
        <v>181</v>
      </c>
      <c r="F1" s="541" t="s">
        <v>138</v>
      </c>
      <c r="G1" s="567" t="s">
        <v>182</v>
      </c>
      <c r="H1" s="532"/>
      <c r="I1" s="570" t="s">
        <v>135</v>
      </c>
      <c r="J1" s="531"/>
      <c r="K1" s="572" t="s">
        <v>4</v>
      </c>
      <c r="L1" s="533"/>
      <c r="M1" s="575" t="s">
        <v>183</v>
      </c>
      <c r="N1" s="578" t="s">
        <v>168</v>
      </c>
    </row>
    <row r="2" spans="1:14" x14ac:dyDescent="0.25">
      <c r="A2" s="544" t="s">
        <v>116</v>
      </c>
      <c r="B2" s="545">
        <v>0</v>
      </c>
      <c r="C2" s="553" t="s">
        <v>116</v>
      </c>
      <c r="D2" s="557">
        <v>0</v>
      </c>
      <c r="E2" s="528" t="s">
        <v>107</v>
      </c>
      <c r="F2" s="566" t="s">
        <v>134</v>
      </c>
      <c r="G2" s="568" t="s">
        <v>198</v>
      </c>
      <c r="H2" s="527"/>
      <c r="I2" s="571" t="s">
        <v>110</v>
      </c>
      <c r="J2" s="527"/>
      <c r="K2" s="573">
        <v>0.4</v>
      </c>
      <c r="L2" s="527"/>
      <c r="M2" s="576" t="s">
        <v>215</v>
      </c>
      <c r="N2" s="579" t="s">
        <v>202</v>
      </c>
    </row>
    <row r="3" spans="1:14" ht="15.75" customHeight="1" x14ac:dyDescent="0.25">
      <c r="A3" s="546" t="s">
        <v>141</v>
      </c>
      <c r="B3" s="547">
        <v>10</v>
      </c>
      <c r="C3" s="558" t="s">
        <v>170</v>
      </c>
      <c r="D3" s="559">
        <v>250</v>
      </c>
      <c r="E3" s="529"/>
      <c r="F3" s="566" t="s">
        <v>136</v>
      </c>
      <c r="G3" s="568" t="s">
        <v>199</v>
      </c>
      <c r="H3" s="527"/>
      <c r="I3" s="571" t="s">
        <v>111</v>
      </c>
      <c r="J3" s="527"/>
      <c r="K3" s="573">
        <v>0.8</v>
      </c>
      <c r="L3" s="527"/>
      <c r="M3" s="576" t="s">
        <v>216</v>
      </c>
      <c r="N3" s="580" t="s">
        <v>201</v>
      </c>
    </row>
    <row r="4" spans="1:14" ht="15" customHeight="1" x14ac:dyDescent="0.25">
      <c r="A4" s="548" t="s">
        <v>178</v>
      </c>
      <c r="B4" s="547">
        <v>24</v>
      </c>
      <c r="C4" s="558" t="s">
        <v>171</v>
      </c>
      <c r="D4" s="559">
        <v>746</v>
      </c>
      <c r="E4" s="527"/>
      <c r="F4" s="566" t="s">
        <v>137</v>
      </c>
      <c r="G4" s="568" t="s">
        <v>200</v>
      </c>
      <c r="H4" s="527"/>
      <c r="I4" s="571" t="s">
        <v>173</v>
      </c>
      <c r="J4" s="527"/>
      <c r="K4" s="574">
        <v>1</v>
      </c>
      <c r="L4" s="527"/>
      <c r="M4" s="577" t="s">
        <v>217</v>
      </c>
      <c r="N4" s="580" t="s">
        <v>203</v>
      </c>
    </row>
    <row r="5" spans="1:14" ht="15" customHeight="1" x14ac:dyDescent="0.25">
      <c r="A5" s="546" t="s">
        <v>186</v>
      </c>
      <c r="B5" s="547">
        <v>42</v>
      </c>
      <c r="C5" s="558" t="s">
        <v>172</v>
      </c>
      <c r="D5" s="559">
        <v>500</v>
      </c>
      <c r="E5" s="527"/>
      <c r="F5" s="566" t="s">
        <v>133</v>
      </c>
      <c r="G5" s="569"/>
      <c r="H5" s="527"/>
      <c r="I5" s="571" t="s">
        <v>174</v>
      </c>
      <c r="J5" s="527"/>
      <c r="K5" s="565"/>
      <c r="L5" s="527"/>
      <c r="M5" s="577" t="s">
        <v>218</v>
      </c>
      <c r="N5" s="580" t="s">
        <v>204</v>
      </c>
    </row>
    <row r="6" spans="1:14" ht="15" customHeight="1" x14ac:dyDescent="0.25">
      <c r="A6" s="546" t="s">
        <v>139</v>
      </c>
      <c r="B6" s="547">
        <v>10</v>
      </c>
      <c r="C6" s="560"/>
      <c r="D6" s="559"/>
      <c r="E6" s="527"/>
      <c r="F6" s="566"/>
      <c r="G6" s="556"/>
      <c r="H6" s="527"/>
      <c r="I6" s="571"/>
      <c r="J6" s="527"/>
      <c r="K6" s="565"/>
      <c r="L6" s="527"/>
      <c r="M6" s="576" t="s">
        <v>219</v>
      </c>
      <c r="N6" s="580" t="s">
        <v>205</v>
      </c>
    </row>
    <row r="7" spans="1:14" ht="15" customHeight="1" x14ac:dyDescent="0.25">
      <c r="A7" s="548" t="s">
        <v>177</v>
      </c>
      <c r="B7" s="547">
        <v>48</v>
      </c>
      <c r="C7" s="558"/>
      <c r="D7" s="559"/>
      <c r="E7" s="527"/>
      <c r="F7" s="566"/>
      <c r="G7" s="556"/>
      <c r="H7" s="527"/>
      <c r="I7" s="571"/>
      <c r="J7" s="527"/>
      <c r="K7" s="565"/>
      <c r="L7" s="527"/>
      <c r="M7" s="576" t="s">
        <v>220</v>
      </c>
      <c r="N7" s="580" t="s">
        <v>206</v>
      </c>
    </row>
    <row r="8" spans="1:14" ht="15" customHeight="1" x14ac:dyDescent="0.25">
      <c r="A8" s="546" t="s">
        <v>187</v>
      </c>
      <c r="B8" s="547">
        <v>84</v>
      </c>
      <c r="C8" s="558"/>
      <c r="D8" s="558"/>
      <c r="E8" s="527"/>
      <c r="F8" s="566"/>
      <c r="G8" s="556"/>
      <c r="H8" s="527"/>
      <c r="I8" s="571"/>
      <c r="J8" s="527"/>
      <c r="K8" s="565"/>
      <c r="L8" s="527"/>
      <c r="M8" s="576" t="s">
        <v>221</v>
      </c>
      <c r="N8" s="580" t="s">
        <v>207</v>
      </c>
    </row>
    <row r="9" spans="1:14" ht="15.75" customHeight="1" x14ac:dyDescent="0.25">
      <c r="A9" s="549" t="s">
        <v>143</v>
      </c>
      <c r="B9" s="547">
        <v>20</v>
      </c>
      <c r="C9" s="561"/>
      <c r="D9" s="559"/>
      <c r="E9" s="527"/>
      <c r="F9" s="566"/>
      <c r="G9" s="556"/>
      <c r="H9" s="527"/>
      <c r="I9" s="571"/>
      <c r="J9" s="527"/>
      <c r="K9" s="565"/>
      <c r="L9" s="527"/>
      <c r="M9" s="576" t="s">
        <v>222</v>
      </c>
      <c r="N9" s="580" t="s">
        <v>208</v>
      </c>
    </row>
    <row r="10" spans="1:14" ht="15" customHeight="1" x14ac:dyDescent="0.25">
      <c r="A10" s="546" t="s">
        <v>190</v>
      </c>
      <c r="B10" s="547">
        <f>48+24</f>
        <v>72</v>
      </c>
      <c r="C10" s="558"/>
      <c r="D10" s="559"/>
      <c r="E10" s="525"/>
      <c r="F10" s="566"/>
      <c r="G10" s="556"/>
      <c r="H10" s="527"/>
      <c r="I10" s="571"/>
      <c r="J10" s="527"/>
      <c r="K10" s="565"/>
      <c r="L10" s="527"/>
      <c r="M10" s="576" t="s">
        <v>223</v>
      </c>
      <c r="N10" s="580" t="s">
        <v>209</v>
      </c>
    </row>
    <row r="11" spans="1:14" s="520" customFormat="1" ht="15" customHeight="1" x14ac:dyDescent="0.25">
      <c r="A11" s="546" t="s">
        <v>188</v>
      </c>
      <c r="B11" s="547">
        <v>126</v>
      </c>
      <c r="C11" s="558"/>
      <c r="D11" s="559"/>
      <c r="E11" s="525"/>
      <c r="F11" s="566"/>
      <c r="G11" s="556"/>
      <c r="H11" s="527"/>
      <c r="I11" s="571"/>
      <c r="J11" s="527"/>
      <c r="K11" s="565"/>
      <c r="L11" s="527"/>
      <c r="M11" s="576" t="s">
        <v>224</v>
      </c>
      <c r="N11" s="580" t="s">
        <v>210</v>
      </c>
    </row>
    <row r="12" spans="1:14" ht="15" customHeight="1" x14ac:dyDescent="0.25">
      <c r="A12" s="546" t="s">
        <v>189</v>
      </c>
      <c r="B12" s="547">
        <v>72</v>
      </c>
      <c r="C12" s="560"/>
      <c r="D12" s="559"/>
      <c r="E12" s="527"/>
      <c r="F12" s="566"/>
      <c r="G12" s="556"/>
      <c r="H12" s="527"/>
      <c r="I12" s="571"/>
      <c r="J12" s="527"/>
      <c r="K12" s="565"/>
      <c r="L12" s="527"/>
      <c r="M12" s="576"/>
      <c r="N12" s="580" t="s">
        <v>211</v>
      </c>
    </row>
    <row r="13" spans="1:14" ht="14.25" customHeight="1" x14ac:dyDescent="0.25">
      <c r="A13" s="548" t="s">
        <v>142</v>
      </c>
      <c r="B13" s="547">
        <v>20</v>
      </c>
      <c r="C13" s="558"/>
      <c r="D13" s="559"/>
      <c r="E13" s="530"/>
      <c r="F13" s="566"/>
      <c r="G13" s="556"/>
      <c r="H13" s="527"/>
      <c r="I13" s="571"/>
      <c r="J13" s="527"/>
      <c r="K13" s="565"/>
      <c r="L13" s="527"/>
      <c r="M13" s="576"/>
      <c r="N13" s="580" t="s">
        <v>212</v>
      </c>
    </row>
    <row r="14" spans="1:14" ht="15" customHeight="1" x14ac:dyDescent="0.25">
      <c r="A14" s="546" t="s">
        <v>140</v>
      </c>
      <c r="B14" s="547">
        <v>48</v>
      </c>
      <c r="C14" s="558"/>
      <c r="D14" s="559"/>
      <c r="E14" s="527"/>
      <c r="F14" s="566"/>
      <c r="G14" s="556"/>
      <c r="H14" s="527"/>
      <c r="I14" s="571"/>
      <c r="J14" s="527"/>
      <c r="K14" s="565"/>
      <c r="L14" s="527"/>
      <c r="M14" s="576"/>
      <c r="N14" s="580" t="s">
        <v>213</v>
      </c>
    </row>
    <row r="15" spans="1:14" ht="15" customHeight="1" x14ac:dyDescent="0.25">
      <c r="A15" s="549" t="s">
        <v>161</v>
      </c>
      <c r="B15" s="547">
        <v>60</v>
      </c>
      <c r="C15" s="558"/>
      <c r="D15" s="558"/>
      <c r="E15" s="527"/>
      <c r="F15" s="566"/>
      <c r="G15" s="556"/>
      <c r="H15" s="527"/>
      <c r="I15" s="571"/>
      <c r="J15" s="527"/>
      <c r="K15" s="565"/>
      <c r="L15" s="527"/>
      <c r="M15" s="576"/>
      <c r="N15" s="580" t="s">
        <v>214</v>
      </c>
    </row>
    <row r="16" spans="1:14" ht="15.75" customHeight="1" x14ac:dyDescent="0.25">
      <c r="A16" s="546" t="s">
        <v>162</v>
      </c>
      <c r="B16" s="547">
        <v>80</v>
      </c>
      <c r="C16" s="561"/>
      <c r="D16" s="559"/>
      <c r="E16" s="527"/>
      <c r="F16" s="566"/>
      <c r="G16" s="556"/>
      <c r="H16" s="527"/>
      <c r="I16" s="571"/>
      <c r="J16" s="527"/>
      <c r="K16" s="565"/>
      <c r="L16" s="527"/>
      <c r="M16" s="576"/>
      <c r="N16" s="580"/>
    </row>
    <row r="17" spans="1:14" x14ac:dyDescent="0.25">
      <c r="A17" s="548" t="s">
        <v>196</v>
      </c>
      <c r="B17" s="547">
        <v>40</v>
      </c>
      <c r="C17" s="560"/>
      <c r="D17" s="559"/>
      <c r="E17" s="527"/>
      <c r="F17" s="566"/>
      <c r="G17" s="556"/>
      <c r="H17" s="527"/>
      <c r="I17" s="571"/>
      <c r="J17" s="527"/>
      <c r="K17" s="565"/>
      <c r="L17" s="527"/>
      <c r="M17" s="576"/>
      <c r="N17" s="581"/>
    </row>
    <row r="18" spans="1:14" x14ac:dyDescent="0.25">
      <c r="A18" s="546" t="s">
        <v>165</v>
      </c>
      <c r="B18" s="547">
        <v>15</v>
      </c>
      <c r="C18" s="560"/>
      <c r="D18" s="559"/>
      <c r="E18" s="527"/>
      <c r="F18" s="566"/>
      <c r="G18" s="556"/>
      <c r="H18" s="527"/>
      <c r="I18" s="571"/>
      <c r="J18" s="527"/>
      <c r="K18" s="565"/>
      <c r="L18" s="527"/>
      <c r="M18" s="576"/>
      <c r="N18" s="581"/>
    </row>
    <row r="19" spans="1:14" x14ac:dyDescent="0.25">
      <c r="A19" s="546" t="s">
        <v>166</v>
      </c>
      <c r="B19" s="547">
        <v>25</v>
      </c>
      <c r="C19" s="560"/>
      <c r="D19" s="559"/>
      <c r="E19" s="527"/>
      <c r="F19" s="566"/>
      <c r="G19" s="556"/>
      <c r="H19" s="527"/>
      <c r="I19" s="571"/>
      <c r="J19" s="527"/>
      <c r="K19" s="565"/>
      <c r="L19" s="527"/>
      <c r="M19" s="576"/>
      <c r="N19" s="581"/>
    </row>
    <row r="20" spans="1:14" x14ac:dyDescent="0.25">
      <c r="A20" s="546" t="s">
        <v>167</v>
      </c>
      <c r="B20" s="547">
        <v>40</v>
      </c>
      <c r="C20" s="558"/>
      <c r="D20" s="562"/>
      <c r="E20" s="527"/>
      <c r="F20" s="566"/>
      <c r="G20" s="556"/>
      <c r="H20" s="527"/>
      <c r="I20" s="571"/>
      <c r="J20" s="527"/>
      <c r="K20" s="565"/>
      <c r="L20" s="527"/>
      <c r="M20" s="576"/>
      <c r="N20" s="581"/>
    </row>
    <row r="21" spans="1:14" x14ac:dyDescent="0.25">
      <c r="A21" s="549" t="s">
        <v>155</v>
      </c>
      <c r="B21" s="547">
        <v>50</v>
      </c>
      <c r="C21" s="560"/>
      <c r="D21" s="563"/>
      <c r="E21" s="527"/>
      <c r="F21" s="566"/>
      <c r="G21" s="556"/>
      <c r="H21" s="527"/>
      <c r="I21" s="571"/>
      <c r="J21" s="527"/>
      <c r="K21" s="565"/>
      <c r="L21" s="527"/>
      <c r="M21" s="576"/>
      <c r="N21" s="581"/>
    </row>
    <row r="22" spans="1:14" ht="15" customHeight="1" x14ac:dyDescent="0.25">
      <c r="A22" s="548" t="s">
        <v>158</v>
      </c>
      <c r="B22" s="547">
        <v>170</v>
      </c>
      <c r="C22" s="560"/>
      <c r="D22" s="559"/>
      <c r="E22" s="527"/>
      <c r="F22" s="566"/>
      <c r="G22" s="556"/>
      <c r="H22" s="527"/>
      <c r="I22" s="571"/>
      <c r="J22" s="527"/>
      <c r="K22" s="565"/>
      <c r="L22" s="527"/>
      <c r="M22" s="576"/>
      <c r="N22" s="581"/>
    </row>
    <row r="23" spans="1:14" x14ac:dyDescent="0.25">
      <c r="A23" s="548" t="s">
        <v>159</v>
      </c>
      <c r="B23" s="547">
        <v>280</v>
      </c>
      <c r="C23" s="558"/>
      <c r="D23" s="558"/>
      <c r="E23" s="527"/>
      <c r="F23" s="566"/>
      <c r="G23" s="556"/>
      <c r="H23" s="527"/>
      <c r="I23" s="571"/>
      <c r="J23" s="527"/>
      <c r="K23" s="565"/>
      <c r="L23" s="527"/>
      <c r="M23" s="576"/>
      <c r="N23" s="581"/>
    </row>
    <row r="24" spans="1:14" x14ac:dyDescent="0.25">
      <c r="A24" s="548" t="s">
        <v>160</v>
      </c>
      <c r="B24" s="547">
        <v>440</v>
      </c>
      <c r="C24" s="558"/>
      <c r="D24" s="559"/>
      <c r="E24" s="554"/>
      <c r="F24" s="566"/>
      <c r="G24" s="556"/>
      <c r="H24" s="527"/>
      <c r="I24" s="571"/>
      <c r="J24" s="527"/>
      <c r="K24" s="565"/>
      <c r="L24" s="527"/>
      <c r="M24" s="576"/>
      <c r="N24" s="581"/>
    </row>
    <row r="25" spans="1:14" x14ac:dyDescent="0.25">
      <c r="A25" s="548" t="s">
        <v>157</v>
      </c>
      <c r="B25" s="547">
        <v>80</v>
      </c>
      <c r="C25" s="558"/>
      <c r="D25" s="559"/>
      <c r="E25" s="527"/>
      <c r="F25" s="566"/>
      <c r="G25" s="556"/>
      <c r="H25" s="527"/>
      <c r="I25" s="571"/>
      <c r="J25" s="527"/>
      <c r="K25" s="565"/>
      <c r="L25" s="527"/>
      <c r="M25" s="576"/>
      <c r="N25" s="581"/>
    </row>
    <row r="26" spans="1:14" x14ac:dyDescent="0.25">
      <c r="A26" s="548" t="s">
        <v>117</v>
      </c>
      <c r="B26" s="547">
        <v>100</v>
      </c>
      <c r="C26" s="558"/>
      <c r="D26" s="559"/>
      <c r="E26" s="527"/>
      <c r="F26" s="566"/>
      <c r="G26" s="556"/>
      <c r="H26" s="527"/>
      <c r="I26" s="571"/>
      <c r="J26" s="527"/>
      <c r="K26" s="565"/>
      <c r="L26" s="527"/>
      <c r="M26" s="576"/>
      <c r="N26" s="581"/>
    </row>
    <row r="27" spans="1:14" x14ac:dyDescent="0.25">
      <c r="A27" s="546" t="s">
        <v>145</v>
      </c>
      <c r="B27" s="547">
        <v>17</v>
      </c>
      <c r="C27" s="560"/>
      <c r="D27" s="559"/>
      <c r="E27" s="527"/>
      <c r="F27" s="566"/>
      <c r="G27" s="556"/>
      <c r="H27" s="527"/>
      <c r="I27" s="571"/>
      <c r="J27" s="527"/>
      <c r="K27" s="565"/>
      <c r="L27" s="527"/>
      <c r="M27" s="576"/>
      <c r="N27" s="581"/>
    </row>
    <row r="28" spans="1:14" ht="15" customHeight="1" x14ac:dyDescent="0.25">
      <c r="A28" s="546" t="s">
        <v>146</v>
      </c>
      <c r="B28" s="547">
        <v>19</v>
      </c>
      <c r="C28" s="560"/>
      <c r="D28" s="559"/>
      <c r="E28" s="527"/>
      <c r="F28" s="566"/>
      <c r="G28" s="556"/>
      <c r="H28" s="527"/>
      <c r="I28" s="571"/>
      <c r="J28" s="527"/>
      <c r="K28" s="565"/>
      <c r="L28" s="527"/>
      <c r="M28" s="576"/>
      <c r="N28" s="581"/>
    </row>
    <row r="29" spans="1:14" ht="15" customHeight="1" x14ac:dyDescent="0.25">
      <c r="A29" s="546" t="s">
        <v>148</v>
      </c>
      <c r="B29" s="547">
        <v>24</v>
      </c>
      <c r="C29" s="558"/>
      <c r="D29" s="559"/>
      <c r="E29" s="527"/>
      <c r="F29" s="566"/>
      <c r="G29" s="556"/>
      <c r="H29" s="527"/>
      <c r="I29" s="571"/>
      <c r="J29" s="527"/>
      <c r="K29" s="565"/>
      <c r="L29" s="527"/>
      <c r="M29" s="576"/>
      <c r="N29" s="581"/>
    </row>
    <row r="30" spans="1:14" ht="15" customHeight="1" x14ac:dyDescent="0.25">
      <c r="A30" s="548" t="s">
        <v>194</v>
      </c>
      <c r="B30" s="547">
        <v>32</v>
      </c>
      <c r="C30" s="560"/>
      <c r="D30" s="559"/>
      <c r="E30" s="527"/>
      <c r="F30" s="566"/>
      <c r="G30" s="556"/>
      <c r="H30" s="527"/>
      <c r="I30" s="571"/>
      <c r="J30" s="527"/>
      <c r="K30" s="565"/>
      <c r="L30" s="527"/>
      <c r="M30" s="576"/>
      <c r="N30" s="581"/>
    </row>
    <row r="31" spans="1:14" x14ac:dyDescent="0.25">
      <c r="A31" s="546" t="s">
        <v>144</v>
      </c>
      <c r="B31" s="547">
        <v>15</v>
      </c>
      <c r="C31" s="558"/>
      <c r="D31" s="559"/>
      <c r="E31" s="525"/>
      <c r="F31" s="566"/>
      <c r="G31" s="556"/>
      <c r="H31" s="527"/>
      <c r="I31" s="571"/>
      <c r="J31" s="527"/>
      <c r="K31" s="565"/>
      <c r="L31" s="527"/>
      <c r="M31" s="576"/>
      <c r="N31" s="581"/>
    </row>
    <row r="32" spans="1:14" x14ac:dyDescent="0.25">
      <c r="A32" s="546" t="s">
        <v>147</v>
      </c>
      <c r="B32" s="547">
        <v>38</v>
      </c>
      <c r="C32" s="558"/>
      <c r="D32" s="559"/>
      <c r="E32" s="527"/>
      <c r="F32" s="566"/>
      <c r="G32" s="556"/>
      <c r="H32" s="527"/>
      <c r="I32" s="571"/>
      <c r="J32" s="527"/>
      <c r="K32" s="565"/>
      <c r="L32" s="527"/>
      <c r="M32" s="576"/>
      <c r="N32" s="581"/>
    </row>
    <row r="33" spans="1:14" x14ac:dyDescent="0.25">
      <c r="A33" s="546" t="s">
        <v>149</v>
      </c>
      <c r="B33" s="547">
        <v>48</v>
      </c>
      <c r="C33" s="558"/>
      <c r="D33" s="559"/>
      <c r="E33" s="527"/>
      <c r="F33" s="566"/>
      <c r="G33" s="556"/>
      <c r="H33" s="527"/>
      <c r="I33" s="571"/>
      <c r="J33" s="527"/>
      <c r="K33" s="565"/>
      <c r="L33" s="527"/>
      <c r="M33" s="576"/>
      <c r="N33" s="581"/>
    </row>
    <row r="34" spans="1:14" x14ac:dyDescent="0.25">
      <c r="A34" s="546" t="s">
        <v>180</v>
      </c>
      <c r="B34" s="547">
        <v>64</v>
      </c>
      <c r="C34" s="558"/>
      <c r="D34" s="559"/>
      <c r="E34" s="527"/>
      <c r="F34" s="566"/>
      <c r="G34" s="556"/>
      <c r="H34" s="527"/>
      <c r="I34" s="571"/>
      <c r="J34" s="527"/>
      <c r="K34" s="565"/>
      <c r="L34" s="527"/>
      <c r="M34" s="576"/>
      <c r="N34" s="581"/>
    </row>
    <row r="35" spans="1:14" x14ac:dyDescent="0.25">
      <c r="A35" s="549" t="s">
        <v>197</v>
      </c>
      <c r="B35" s="547">
        <v>10</v>
      </c>
      <c r="C35" s="560"/>
      <c r="D35" s="559"/>
      <c r="E35" s="527"/>
      <c r="F35" s="566"/>
      <c r="G35" s="556"/>
      <c r="H35" s="527"/>
      <c r="I35" s="571"/>
      <c r="J35" s="527"/>
      <c r="K35" s="565"/>
      <c r="L35" s="527"/>
      <c r="M35" s="576"/>
      <c r="N35" s="581"/>
    </row>
    <row r="36" spans="1:14" x14ac:dyDescent="0.25">
      <c r="A36" s="546" t="s">
        <v>153</v>
      </c>
      <c r="B36" s="547">
        <v>20</v>
      </c>
      <c r="C36" s="561"/>
      <c r="D36" s="559"/>
      <c r="E36" s="527"/>
      <c r="F36" s="566"/>
      <c r="G36" s="556"/>
      <c r="H36" s="527"/>
      <c r="I36" s="571"/>
      <c r="J36" s="527"/>
      <c r="K36" s="565"/>
      <c r="L36" s="527"/>
      <c r="M36" s="576"/>
      <c r="N36" s="581"/>
    </row>
    <row r="37" spans="1:14" x14ac:dyDescent="0.25">
      <c r="A37" s="549" t="s">
        <v>150</v>
      </c>
      <c r="B37" s="547">
        <v>12</v>
      </c>
      <c r="C37" s="558"/>
      <c r="D37" s="559"/>
      <c r="E37" s="527"/>
      <c r="F37" s="566"/>
      <c r="G37" s="556"/>
      <c r="H37" s="527"/>
      <c r="I37" s="571"/>
      <c r="J37" s="527"/>
      <c r="K37" s="565"/>
      <c r="L37" s="527"/>
      <c r="M37" s="576"/>
      <c r="N37" s="581"/>
    </row>
    <row r="38" spans="1:14" x14ac:dyDescent="0.25">
      <c r="A38" s="549" t="s">
        <v>151</v>
      </c>
      <c r="B38" s="547">
        <v>14</v>
      </c>
      <c r="C38" s="560"/>
      <c r="D38" s="559"/>
      <c r="E38" s="527"/>
      <c r="F38" s="566"/>
      <c r="G38" s="556"/>
      <c r="H38" s="527"/>
      <c r="I38" s="571"/>
      <c r="J38" s="527"/>
      <c r="K38" s="565"/>
      <c r="L38" s="527"/>
      <c r="M38" s="576"/>
      <c r="N38" s="581"/>
    </row>
    <row r="39" spans="1:14" x14ac:dyDescent="0.25">
      <c r="A39" s="546" t="s">
        <v>154</v>
      </c>
      <c r="B39" s="547">
        <v>40</v>
      </c>
      <c r="C39" s="561"/>
      <c r="D39" s="559"/>
      <c r="E39" s="527"/>
      <c r="F39" s="566"/>
      <c r="G39" s="556"/>
      <c r="H39" s="527"/>
      <c r="I39" s="571"/>
      <c r="J39" s="527"/>
      <c r="K39" s="565"/>
      <c r="L39" s="527"/>
      <c r="M39" s="576"/>
      <c r="N39" s="581"/>
    </row>
    <row r="40" spans="1:14" x14ac:dyDescent="0.25">
      <c r="A40" s="549" t="s">
        <v>152</v>
      </c>
      <c r="B40" s="550">
        <v>28</v>
      </c>
      <c r="C40" s="561"/>
      <c r="D40" s="559"/>
      <c r="E40" s="527"/>
      <c r="F40" s="566"/>
      <c r="G40" s="556"/>
      <c r="H40" s="527"/>
      <c r="I40" s="571"/>
      <c r="J40" s="527"/>
      <c r="K40" s="565"/>
      <c r="L40" s="527"/>
      <c r="M40" s="576"/>
      <c r="N40" s="581"/>
    </row>
    <row r="41" spans="1:14" x14ac:dyDescent="0.25">
      <c r="A41" s="546" t="s">
        <v>156</v>
      </c>
      <c r="B41" s="547">
        <v>60</v>
      </c>
      <c r="C41" s="558"/>
      <c r="D41" s="559"/>
      <c r="E41" s="527"/>
      <c r="F41" s="566"/>
      <c r="G41" s="556"/>
      <c r="H41" s="527"/>
      <c r="I41" s="571"/>
      <c r="J41" s="527"/>
      <c r="K41" s="565"/>
      <c r="L41" s="527"/>
      <c r="M41" s="576"/>
      <c r="N41" s="581"/>
    </row>
    <row r="42" spans="1:14" x14ac:dyDescent="0.25">
      <c r="A42" s="546" t="s">
        <v>195</v>
      </c>
      <c r="B42" s="547">
        <v>100</v>
      </c>
      <c r="C42" s="564"/>
      <c r="D42" s="558"/>
      <c r="E42" s="527"/>
      <c r="F42" s="566"/>
      <c r="G42" s="556"/>
      <c r="H42" s="527"/>
      <c r="I42" s="571"/>
      <c r="J42" s="527"/>
      <c r="K42" s="565"/>
      <c r="L42" s="527"/>
      <c r="M42" s="576"/>
      <c r="N42" s="581"/>
    </row>
    <row r="43" spans="1:14" x14ac:dyDescent="0.25">
      <c r="A43" s="548" t="s">
        <v>163</v>
      </c>
      <c r="B43" s="547">
        <v>60</v>
      </c>
      <c r="C43" s="564"/>
      <c r="D43" s="558"/>
      <c r="E43" s="527"/>
      <c r="F43" s="566"/>
      <c r="G43" s="556"/>
      <c r="H43" s="527"/>
      <c r="I43" s="571"/>
      <c r="J43" s="527"/>
      <c r="K43" s="565"/>
      <c r="L43" s="527"/>
      <c r="M43" s="576"/>
      <c r="N43" s="581"/>
    </row>
    <row r="44" spans="1:14" x14ac:dyDescent="0.25">
      <c r="A44" s="549" t="s">
        <v>164</v>
      </c>
      <c r="B44" s="547">
        <v>80</v>
      </c>
      <c r="C44" s="564"/>
      <c r="D44" s="558"/>
      <c r="E44" s="527"/>
      <c r="F44" s="566"/>
      <c r="G44" s="556"/>
      <c r="H44" s="527"/>
      <c r="I44" s="571"/>
      <c r="J44" s="527"/>
      <c r="K44" s="565"/>
      <c r="L44" s="527"/>
      <c r="M44" s="576"/>
      <c r="N44" s="581"/>
    </row>
    <row r="45" spans="1:14" x14ac:dyDescent="0.25">
      <c r="A45" s="548"/>
      <c r="B45" s="547"/>
      <c r="C45" s="564"/>
      <c r="D45" s="558"/>
      <c r="E45" s="527"/>
      <c r="F45" s="566"/>
      <c r="G45" s="556"/>
      <c r="H45" s="527"/>
      <c r="I45" s="571"/>
      <c r="J45" s="527"/>
      <c r="K45" s="565"/>
      <c r="L45" s="527"/>
      <c r="M45" s="576"/>
      <c r="N45" s="581"/>
    </row>
    <row r="46" spans="1:14" x14ac:dyDescent="0.25">
      <c r="A46" s="548"/>
      <c r="B46" s="547"/>
      <c r="C46" s="564"/>
      <c r="D46" s="558"/>
      <c r="E46" s="527"/>
      <c r="F46" s="566"/>
      <c r="G46" s="556"/>
      <c r="H46" s="527"/>
      <c r="I46" s="571"/>
      <c r="J46" s="527"/>
      <c r="K46" s="565"/>
      <c r="L46" s="527"/>
      <c r="M46" s="576"/>
      <c r="N46" s="581"/>
    </row>
    <row r="47" spans="1:14" x14ac:dyDescent="0.25">
      <c r="A47" s="548"/>
      <c r="B47" s="547"/>
      <c r="C47" s="564"/>
      <c r="D47" s="558"/>
      <c r="E47" s="527"/>
      <c r="F47" s="566"/>
      <c r="G47" s="556"/>
      <c r="H47" s="527"/>
      <c r="I47" s="571"/>
      <c r="J47" s="527"/>
      <c r="K47" s="565"/>
      <c r="L47" s="527"/>
      <c r="M47" s="576"/>
      <c r="N47" s="581"/>
    </row>
    <row r="48" spans="1:14" x14ac:dyDescent="0.25">
      <c r="A48" s="548"/>
      <c r="B48" s="547"/>
      <c r="C48" s="564"/>
      <c r="D48" s="558"/>
      <c r="E48" s="527"/>
      <c r="F48" s="566"/>
      <c r="G48" s="556"/>
      <c r="H48" s="527"/>
      <c r="I48" s="571"/>
      <c r="J48" s="527"/>
      <c r="K48" s="565"/>
      <c r="L48" s="527"/>
      <c r="M48" s="576"/>
      <c r="N48" s="581"/>
    </row>
    <row r="49" spans="1:14" x14ac:dyDescent="0.25">
      <c r="A49" s="548"/>
      <c r="B49" s="547"/>
      <c r="C49" s="564"/>
      <c r="D49" s="558"/>
      <c r="E49" s="527"/>
      <c r="F49" s="566"/>
      <c r="G49" s="556"/>
      <c r="H49" s="527"/>
      <c r="I49" s="571"/>
      <c r="J49" s="527"/>
      <c r="K49" s="565"/>
      <c r="L49" s="527"/>
      <c r="M49" s="576"/>
      <c r="N49" s="581"/>
    </row>
    <row r="50" spans="1:14" x14ac:dyDescent="0.25">
      <c r="A50" s="548"/>
      <c r="B50" s="547"/>
      <c r="C50" s="564"/>
      <c r="D50" s="558"/>
      <c r="E50" s="527"/>
      <c r="F50" s="566"/>
      <c r="G50" s="556"/>
      <c r="H50" s="527"/>
      <c r="I50" s="571"/>
      <c r="J50" s="527"/>
      <c r="K50" s="565"/>
      <c r="L50" s="527"/>
      <c r="M50" s="576"/>
      <c r="N50" s="581"/>
    </row>
    <row r="51" spans="1:14" x14ac:dyDescent="0.25">
      <c r="A51" s="548"/>
      <c r="B51" s="547"/>
      <c r="C51" s="564"/>
      <c r="D51" s="558"/>
      <c r="E51" s="527"/>
      <c r="F51" s="566"/>
      <c r="G51" s="556"/>
      <c r="H51" s="527"/>
      <c r="I51" s="571"/>
      <c r="J51" s="527"/>
      <c r="K51" s="565"/>
      <c r="L51" s="527"/>
      <c r="M51" s="576"/>
      <c r="N51" s="581"/>
    </row>
    <row r="52" spans="1:14" s="537" customFormat="1" x14ac:dyDescent="0.25">
      <c r="A52" s="542"/>
      <c r="B52" s="542"/>
      <c r="C52" s="542"/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</row>
    <row r="53" spans="1:14" s="537" customFormat="1" x14ac:dyDescent="0.25">
      <c r="A53" s="542"/>
      <c r="B53" s="542"/>
      <c r="C53" s="542"/>
      <c r="D53" s="543"/>
      <c r="E53" s="543"/>
      <c r="F53" s="543"/>
      <c r="G53" s="543"/>
      <c r="H53" s="543"/>
      <c r="I53" s="543"/>
      <c r="J53" s="543"/>
      <c r="K53" s="543"/>
      <c r="L53" s="543"/>
      <c r="M53" s="543"/>
      <c r="N53" s="543"/>
    </row>
    <row r="54" spans="1:14" s="537" customFormat="1" x14ac:dyDescent="0.25">
      <c r="A54" s="542"/>
      <c r="B54" s="542"/>
      <c r="C54" s="542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</row>
    <row r="55" spans="1:14" s="537" customFormat="1" x14ac:dyDescent="0.25">
      <c r="A55" s="542"/>
      <c r="B55" s="542"/>
      <c r="C55" s="542"/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</row>
    <row r="56" spans="1:14" s="537" customFormat="1" x14ac:dyDescent="0.25">
      <c r="A56" s="542"/>
      <c r="B56" s="542"/>
      <c r="C56" s="542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</row>
    <row r="57" spans="1:14" s="537" customFormat="1" x14ac:dyDescent="0.25">
      <c r="A57" s="542"/>
      <c r="B57" s="542"/>
      <c r="C57" s="542"/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</row>
    <row r="58" spans="1:14" s="537" customFormat="1" x14ac:dyDescent="0.25">
      <c r="A58" s="542"/>
      <c r="B58" s="542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</row>
    <row r="59" spans="1:14" s="537" customFormat="1" x14ac:dyDescent="0.25">
      <c r="A59" s="542"/>
      <c r="B59" s="542"/>
      <c r="C59" s="542"/>
      <c r="D59" s="543"/>
      <c r="E59" s="543"/>
      <c r="F59" s="543"/>
      <c r="G59" s="543"/>
      <c r="H59" s="543"/>
      <c r="I59" s="543"/>
      <c r="J59" s="543"/>
      <c r="K59" s="543"/>
      <c r="L59" s="543"/>
      <c r="M59" s="543"/>
      <c r="N59" s="543"/>
    </row>
    <row r="60" spans="1:14" s="537" customFormat="1" x14ac:dyDescent="0.25">
      <c r="A60" s="542"/>
      <c r="B60" s="542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</row>
    <row r="61" spans="1:14" s="537" customFormat="1" x14ac:dyDescent="0.25">
      <c r="A61" s="542"/>
      <c r="B61" s="542"/>
      <c r="C61" s="542"/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</row>
    <row r="62" spans="1:14" s="537" customFormat="1" x14ac:dyDescent="0.25">
      <c r="A62" s="542"/>
      <c r="B62" s="542"/>
      <c r="C62" s="542"/>
      <c r="D62" s="543"/>
      <c r="E62" s="543"/>
      <c r="F62" s="543"/>
      <c r="G62" s="543"/>
      <c r="H62" s="543"/>
      <c r="I62" s="543"/>
      <c r="J62" s="543"/>
      <c r="K62" s="543"/>
      <c r="L62" s="543"/>
      <c r="M62" s="543"/>
      <c r="N62" s="543"/>
    </row>
    <row r="63" spans="1:14" s="537" customFormat="1" x14ac:dyDescent="0.25">
      <c r="A63" s="542"/>
      <c r="B63" s="542"/>
      <c r="C63" s="542"/>
      <c r="D63" s="543"/>
      <c r="E63" s="543"/>
      <c r="F63" s="543"/>
      <c r="G63" s="543"/>
      <c r="H63" s="543"/>
      <c r="I63" s="543"/>
      <c r="J63" s="543"/>
      <c r="K63" s="543"/>
      <c r="L63" s="543"/>
      <c r="M63" s="543"/>
      <c r="N63" s="543"/>
    </row>
    <row r="64" spans="1:14" s="537" customFormat="1" x14ac:dyDescent="0.25">
      <c r="A64" s="542"/>
      <c r="B64" s="542"/>
      <c r="C64" s="542"/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</row>
    <row r="65" spans="1:14" s="537" customFormat="1" x14ac:dyDescent="0.25">
      <c r="A65" s="542"/>
      <c r="B65" s="542"/>
      <c r="C65" s="542"/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</row>
    <row r="66" spans="1:14" s="537" customFormat="1" x14ac:dyDescent="0.25">
      <c r="A66" s="542"/>
      <c r="B66" s="542"/>
      <c r="C66" s="542"/>
      <c r="D66" s="543"/>
      <c r="E66" s="543"/>
      <c r="F66" s="543"/>
      <c r="G66" s="543"/>
      <c r="H66" s="543"/>
      <c r="I66" s="543"/>
      <c r="J66" s="543"/>
      <c r="K66" s="543"/>
      <c r="L66" s="543"/>
      <c r="M66" s="543"/>
      <c r="N66" s="543"/>
    </row>
    <row r="67" spans="1:14" s="537" customFormat="1" x14ac:dyDescent="0.25">
      <c r="A67" s="542"/>
      <c r="B67" s="542"/>
      <c r="C67" s="542"/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</row>
    <row r="68" spans="1:14" s="537" customFormat="1" x14ac:dyDescent="0.25">
      <c r="A68" s="542"/>
      <c r="B68" s="542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</row>
    <row r="69" spans="1:14" s="537" customFormat="1" x14ac:dyDescent="0.25">
      <c r="A69" s="542"/>
      <c r="B69" s="542"/>
      <c r="C69" s="542"/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</row>
    <row r="70" spans="1:14" s="537" customFormat="1" x14ac:dyDescent="0.25">
      <c r="A70" s="542"/>
      <c r="B70" s="542"/>
      <c r="C70" s="542"/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</row>
    <row r="71" spans="1:14" s="537" customFormat="1" x14ac:dyDescent="0.25">
      <c r="A71" s="542"/>
      <c r="B71" s="542"/>
      <c r="C71" s="542"/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</row>
    <row r="72" spans="1:14" s="537" customFormat="1" x14ac:dyDescent="0.25">
      <c r="A72" s="542"/>
      <c r="B72" s="542"/>
      <c r="C72" s="542"/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</row>
    <row r="73" spans="1:14" s="537" customFormat="1" x14ac:dyDescent="0.25">
      <c r="A73" s="542"/>
      <c r="B73" s="542"/>
      <c r="C73" s="542"/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</row>
    <row r="74" spans="1:14" s="537" customFormat="1" x14ac:dyDescent="0.25">
      <c r="A74" s="542"/>
      <c r="B74" s="542"/>
      <c r="C74" s="542"/>
      <c r="D74" s="543"/>
      <c r="E74" s="543"/>
      <c r="F74" s="543"/>
      <c r="G74" s="543"/>
      <c r="H74" s="543"/>
      <c r="I74" s="543"/>
      <c r="J74" s="543"/>
      <c r="K74" s="543"/>
      <c r="L74" s="543"/>
      <c r="M74" s="543"/>
      <c r="N74" s="543"/>
    </row>
    <row r="75" spans="1:14" s="537" customFormat="1" x14ac:dyDescent="0.25">
      <c r="A75" s="542"/>
      <c r="B75" s="542"/>
      <c r="C75" s="542"/>
      <c r="D75" s="543"/>
      <c r="E75" s="543"/>
      <c r="F75" s="543"/>
      <c r="G75" s="543"/>
      <c r="H75" s="543"/>
      <c r="I75" s="543"/>
      <c r="J75" s="543"/>
      <c r="K75" s="543"/>
      <c r="L75" s="543"/>
      <c r="M75" s="543"/>
      <c r="N75" s="543"/>
    </row>
    <row r="76" spans="1:14" s="537" customFormat="1" x14ac:dyDescent="0.25">
      <c r="A76" s="542"/>
      <c r="B76" s="542"/>
      <c r="C76" s="542"/>
      <c r="D76" s="543"/>
      <c r="E76" s="543"/>
      <c r="F76" s="543"/>
      <c r="G76" s="543"/>
      <c r="H76" s="543"/>
      <c r="I76" s="543"/>
      <c r="J76" s="543"/>
      <c r="K76" s="543"/>
      <c r="L76" s="543"/>
      <c r="M76" s="543"/>
      <c r="N76" s="543"/>
    </row>
    <row r="77" spans="1:14" s="537" customFormat="1" x14ac:dyDescent="0.25">
      <c r="A77" s="542"/>
      <c r="B77" s="542"/>
      <c r="C77" s="542"/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</row>
    <row r="78" spans="1:14" s="537" customFormat="1" x14ac:dyDescent="0.25">
      <c r="A78" s="542"/>
      <c r="B78" s="542"/>
      <c r="C78" s="542"/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</row>
    <row r="79" spans="1:14" s="537" customFormat="1" x14ac:dyDescent="0.25">
      <c r="A79" s="542"/>
      <c r="B79" s="542"/>
      <c r="C79" s="542"/>
      <c r="D79" s="543"/>
      <c r="E79" s="543"/>
      <c r="F79" s="543"/>
      <c r="G79" s="543"/>
      <c r="H79" s="543"/>
      <c r="I79" s="543"/>
      <c r="J79" s="543"/>
      <c r="K79" s="543"/>
      <c r="L79" s="543"/>
      <c r="M79" s="543"/>
      <c r="N79" s="543"/>
    </row>
    <row r="80" spans="1:14" s="537" customFormat="1" x14ac:dyDescent="0.25">
      <c r="A80" s="542"/>
      <c r="B80" s="542"/>
      <c r="C80" s="542"/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</row>
    <row r="81" spans="1:14" s="537" customFormat="1" x14ac:dyDescent="0.25">
      <c r="A81" s="542"/>
      <c r="B81" s="542"/>
      <c r="C81" s="542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</row>
    <row r="82" spans="1:14" s="537" customFormat="1" x14ac:dyDescent="0.25">
      <c r="A82" s="542"/>
      <c r="B82" s="542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</row>
    <row r="83" spans="1:14" s="537" customFormat="1" x14ac:dyDescent="0.25">
      <c r="A83" s="542"/>
      <c r="B83" s="542"/>
      <c r="C83" s="542"/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</row>
    <row r="84" spans="1:14" s="537" customFormat="1" x14ac:dyDescent="0.25">
      <c r="A84" s="542"/>
      <c r="B84" s="542"/>
      <c r="C84" s="542"/>
      <c r="D84" s="543"/>
      <c r="E84" s="543"/>
      <c r="F84" s="543"/>
      <c r="G84" s="543"/>
      <c r="H84" s="543"/>
      <c r="I84" s="543"/>
      <c r="J84" s="543"/>
      <c r="K84" s="543"/>
      <c r="L84" s="543"/>
      <c r="M84" s="543"/>
      <c r="N84" s="543"/>
    </row>
    <row r="85" spans="1:14" s="537" customFormat="1" x14ac:dyDescent="0.25">
      <c r="A85" s="542"/>
      <c r="B85" s="542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</row>
    <row r="86" spans="1:14" s="537" customFormat="1" x14ac:dyDescent="0.25">
      <c r="A86" s="542"/>
      <c r="B86" s="542"/>
      <c r="C86" s="542"/>
      <c r="D86" s="543"/>
      <c r="E86" s="543"/>
      <c r="F86" s="543"/>
      <c r="G86" s="543"/>
      <c r="H86" s="543"/>
      <c r="I86" s="543"/>
      <c r="J86" s="543"/>
      <c r="K86" s="543"/>
      <c r="L86" s="543"/>
      <c r="M86" s="543"/>
      <c r="N86" s="543"/>
    </row>
    <row r="87" spans="1:14" s="537" customFormat="1" x14ac:dyDescent="0.25">
      <c r="A87" s="542"/>
      <c r="B87" s="542"/>
      <c r="C87" s="542"/>
      <c r="D87" s="543"/>
      <c r="E87" s="543"/>
      <c r="F87" s="543"/>
      <c r="G87" s="543"/>
      <c r="H87" s="543"/>
      <c r="I87" s="543"/>
      <c r="J87" s="543"/>
      <c r="K87" s="543"/>
      <c r="L87" s="543"/>
      <c r="M87" s="543"/>
      <c r="N87" s="543"/>
    </row>
    <row r="88" spans="1:14" s="537" customFormat="1" x14ac:dyDescent="0.25">
      <c r="A88" s="542"/>
      <c r="B88" s="542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</row>
    <row r="89" spans="1:14" s="537" customFormat="1" x14ac:dyDescent="0.25">
      <c r="A89" s="542"/>
      <c r="B89" s="542"/>
      <c r="C89" s="542"/>
      <c r="D89" s="543"/>
      <c r="E89" s="543"/>
      <c r="F89" s="543"/>
      <c r="G89" s="543"/>
      <c r="H89" s="543"/>
      <c r="I89" s="543"/>
      <c r="J89" s="543"/>
      <c r="K89" s="543"/>
      <c r="L89" s="543"/>
      <c r="M89" s="543"/>
      <c r="N89" s="543"/>
    </row>
    <row r="90" spans="1:14" s="537" customFormat="1" x14ac:dyDescent="0.25">
      <c r="A90" s="542"/>
      <c r="B90" s="542"/>
      <c r="C90" s="542"/>
      <c r="D90" s="543"/>
      <c r="E90" s="543"/>
      <c r="F90" s="543"/>
      <c r="G90" s="543"/>
      <c r="H90" s="543"/>
      <c r="I90" s="543"/>
      <c r="J90" s="543"/>
      <c r="K90" s="543"/>
      <c r="L90" s="543"/>
      <c r="M90" s="543"/>
      <c r="N90" s="543"/>
    </row>
    <row r="91" spans="1:14" s="537" customFormat="1" x14ac:dyDescent="0.25">
      <c r="A91" s="542"/>
      <c r="B91" s="542"/>
      <c r="C91" s="542"/>
      <c r="D91" s="543"/>
      <c r="E91" s="543"/>
      <c r="F91" s="543"/>
      <c r="G91" s="543"/>
      <c r="H91" s="543"/>
      <c r="I91" s="543"/>
      <c r="J91" s="543"/>
      <c r="K91" s="543"/>
      <c r="L91" s="543"/>
      <c r="M91" s="543"/>
      <c r="N91" s="543"/>
    </row>
    <row r="92" spans="1:14" s="537" customFormat="1" x14ac:dyDescent="0.25">
      <c r="A92" s="542"/>
      <c r="B92" s="542"/>
      <c r="C92" s="542"/>
      <c r="D92" s="543"/>
      <c r="E92" s="543"/>
      <c r="F92" s="543"/>
      <c r="G92" s="543"/>
      <c r="H92" s="543"/>
      <c r="I92" s="543"/>
      <c r="J92" s="543"/>
      <c r="K92" s="543"/>
      <c r="L92" s="543"/>
      <c r="M92" s="543"/>
      <c r="N92" s="543"/>
    </row>
    <row r="93" spans="1:14" s="537" customFormat="1" x14ac:dyDescent="0.25">
      <c r="A93" s="542"/>
      <c r="B93" s="542"/>
      <c r="C93" s="542"/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3"/>
    </row>
    <row r="94" spans="1:14" s="537" customFormat="1" x14ac:dyDescent="0.25">
      <c r="A94" s="542"/>
      <c r="B94" s="542"/>
      <c r="C94" s="542"/>
      <c r="D94" s="543"/>
      <c r="E94" s="543"/>
      <c r="F94" s="543"/>
      <c r="G94" s="543"/>
      <c r="H94" s="543"/>
      <c r="I94" s="543"/>
      <c r="J94" s="543"/>
      <c r="K94" s="543"/>
      <c r="L94" s="543"/>
      <c r="M94" s="543"/>
      <c r="N94" s="543"/>
    </row>
    <row r="95" spans="1:14" s="537" customFormat="1" x14ac:dyDescent="0.25">
      <c r="A95" s="542"/>
      <c r="B95" s="542"/>
      <c r="C95" s="542"/>
      <c r="D95" s="543"/>
      <c r="E95" s="543"/>
      <c r="F95" s="543"/>
      <c r="G95" s="543"/>
      <c r="H95" s="543"/>
      <c r="I95" s="543"/>
      <c r="J95" s="543"/>
      <c r="K95" s="543"/>
      <c r="L95" s="543"/>
      <c r="M95" s="543"/>
      <c r="N95" s="543"/>
    </row>
    <row r="96" spans="1:14" s="537" customFormat="1" x14ac:dyDescent="0.25">
      <c r="A96" s="542"/>
      <c r="B96" s="542"/>
      <c r="C96" s="542"/>
      <c r="D96" s="543"/>
      <c r="E96" s="543"/>
      <c r="F96" s="543"/>
      <c r="G96" s="543"/>
      <c r="H96" s="543"/>
      <c r="I96" s="543"/>
      <c r="J96" s="543"/>
      <c r="K96" s="543"/>
      <c r="L96" s="543"/>
      <c r="M96" s="543"/>
      <c r="N96" s="543"/>
    </row>
    <row r="97" spans="1:14" s="537" customFormat="1" x14ac:dyDescent="0.25">
      <c r="A97" s="542"/>
      <c r="B97" s="542"/>
      <c r="C97" s="542"/>
      <c r="D97" s="543"/>
      <c r="E97" s="543"/>
      <c r="F97" s="543"/>
      <c r="G97" s="543"/>
      <c r="H97" s="543"/>
      <c r="I97" s="543"/>
      <c r="J97" s="543"/>
      <c r="K97" s="543"/>
      <c r="L97" s="543"/>
      <c r="M97" s="543"/>
      <c r="N97" s="543"/>
    </row>
    <row r="98" spans="1:14" s="537" customFormat="1" x14ac:dyDescent="0.25">
      <c r="A98" s="542"/>
      <c r="B98" s="542"/>
      <c r="C98" s="542"/>
      <c r="D98" s="543"/>
      <c r="E98" s="543"/>
      <c r="F98" s="543"/>
      <c r="G98" s="543"/>
      <c r="H98" s="543"/>
      <c r="I98" s="543"/>
      <c r="J98" s="543"/>
      <c r="K98" s="543"/>
      <c r="L98" s="543"/>
      <c r="M98" s="543"/>
      <c r="N98" s="543"/>
    </row>
    <row r="99" spans="1:14" s="537" customFormat="1" x14ac:dyDescent="0.25">
      <c r="A99" s="542"/>
      <c r="B99" s="542"/>
      <c r="C99" s="542"/>
      <c r="D99" s="543"/>
      <c r="E99" s="543"/>
      <c r="F99" s="543"/>
      <c r="G99" s="543"/>
      <c r="H99" s="543"/>
      <c r="I99" s="543"/>
      <c r="J99" s="543"/>
      <c r="K99" s="543"/>
      <c r="L99" s="543"/>
      <c r="M99" s="543"/>
      <c r="N99" s="543"/>
    </row>
    <row r="100" spans="1:14" s="537" customFormat="1" x14ac:dyDescent="0.25">
      <c r="A100" s="542"/>
      <c r="B100" s="542"/>
      <c r="C100" s="542"/>
      <c r="D100" s="543"/>
      <c r="E100" s="543"/>
      <c r="F100" s="543"/>
      <c r="G100" s="543"/>
      <c r="H100" s="543"/>
      <c r="I100" s="543"/>
      <c r="J100" s="543"/>
      <c r="K100" s="543"/>
      <c r="L100" s="543"/>
      <c r="M100" s="543"/>
      <c r="N100" s="543"/>
    </row>
    <row r="101" spans="1:14" s="537" customFormat="1" x14ac:dyDescent="0.25">
      <c r="A101" s="542"/>
      <c r="B101" s="542"/>
      <c r="C101" s="542"/>
      <c r="D101" s="543"/>
      <c r="E101" s="543"/>
      <c r="F101" s="543"/>
      <c r="G101" s="543"/>
      <c r="H101" s="543"/>
      <c r="I101" s="543"/>
      <c r="J101" s="543"/>
      <c r="K101" s="543"/>
      <c r="L101" s="543"/>
      <c r="M101" s="543"/>
      <c r="N101" s="543"/>
    </row>
    <row r="102" spans="1:14" s="537" customFormat="1" x14ac:dyDescent="0.25">
      <c r="A102" s="542"/>
      <c r="B102" s="542"/>
      <c r="C102" s="542"/>
      <c r="D102" s="543"/>
      <c r="E102" s="543"/>
      <c r="F102" s="543"/>
      <c r="G102" s="543"/>
      <c r="H102" s="543"/>
      <c r="I102" s="543"/>
      <c r="J102" s="543"/>
      <c r="K102" s="543"/>
      <c r="L102" s="543"/>
      <c r="M102" s="543"/>
      <c r="N102" s="543"/>
    </row>
    <row r="103" spans="1:14" s="537" customFormat="1" x14ac:dyDescent="0.25">
      <c r="A103" s="542"/>
      <c r="B103" s="542"/>
      <c r="C103" s="542"/>
      <c r="D103" s="543"/>
      <c r="E103" s="543"/>
      <c r="F103" s="543"/>
      <c r="G103" s="543"/>
      <c r="H103" s="543"/>
      <c r="I103" s="543"/>
      <c r="J103" s="543"/>
      <c r="K103" s="543"/>
      <c r="L103" s="543"/>
      <c r="M103" s="543"/>
      <c r="N103" s="543"/>
    </row>
    <row r="104" spans="1:14" s="537" customFormat="1" x14ac:dyDescent="0.25">
      <c r="A104" s="542"/>
      <c r="B104" s="542"/>
      <c r="C104" s="542"/>
      <c r="D104" s="543"/>
      <c r="E104" s="543"/>
      <c r="F104" s="543"/>
      <c r="G104" s="543"/>
      <c r="H104" s="543"/>
      <c r="I104" s="543"/>
      <c r="J104" s="543"/>
      <c r="K104" s="543"/>
      <c r="L104" s="543"/>
      <c r="M104" s="543"/>
      <c r="N104" s="543"/>
    </row>
    <row r="105" spans="1:14" s="537" customFormat="1" x14ac:dyDescent="0.25">
      <c r="A105" s="542"/>
      <c r="B105" s="542"/>
      <c r="C105" s="542"/>
      <c r="D105" s="543"/>
      <c r="E105" s="543"/>
      <c r="F105" s="543"/>
      <c r="G105" s="543"/>
      <c r="H105" s="543"/>
      <c r="I105" s="543"/>
      <c r="J105" s="543"/>
      <c r="K105" s="543"/>
      <c r="L105" s="543"/>
      <c r="M105" s="543"/>
      <c r="N105" s="543"/>
    </row>
    <row r="106" spans="1:14" s="537" customFormat="1" x14ac:dyDescent="0.25">
      <c r="A106" s="542"/>
      <c r="B106" s="542"/>
      <c r="C106" s="542"/>
      <c r="D106" s="543"/>
      <c r="E106" s="543"/>
      <c r="F106" s="543"/>
      <c r="G106" s="543"/>
      <c r="H106" s="543"/>
      <c r="I106" s="543"/>
      <c r="J106" s="543"/>
      <c r="K106" s="543"/>
      <c r="L106" s="543"/>
      <c r="M106" s="543"/>
      <c r="N106" s="543"/>
    </row>
    <row r="107" spans="1:14" s="537" customFormat="1" x14ac:dyDescent="0.25">
      <c r="A107" s="542"/>
      <c r="B107" s="542"/>
      <c r="C107" s="542"/>
      <c r="D107" s="543"/>
      <c r="E107" s="543"/>
      <c r="F107" s="543"/>
      <c r="G107" s="543"/>
      <c r="H107" s="543"/>
      <c r="I107" s="543"/>
      <c r="J107" s="543"/>
      <c r="K107" s="543"/>
      <c r="L107" s="543"/>
      <c r="M107" s="543"/>
      <c r="N107" s="543"/>
    </row>
    <row r="108" spans="1:14" s="537" customFormat="1" x14ac:dyDescent="0.25">
      <c r="A108" s="542"/>
      <c r="B108" s="542"/>
      <c r="C108" s="542"/>
      <c r="D108" s="543"/>
      <c r="E108" s="543"/>
      <c r="F108" s="543"/>
      <c r="G108" s="543"/>
      <c r="H108" s="543"/>
      <c r="I108" s="543"/>
      <c r="J108" s="543"/>
      <c r="K108" s="543"/>
      <c r="L108" s="543"/>
      <c r="M108" s="543"/>
      <c r="N108" s="543"/>
    </row>
    <row r="109" spans="1:14" s="537" customFormat="1" x14ac:dyDescent="0.25">
      <c r="A109" s="542"/>
      <c r="B109" s="542"/>
      <c r="C109" s="542"/>
      <c r="D109" s="543"/>
      <c r="E109" s="543"/>
      <c r="F109" s="543"/>
      <c r="G109" s="543"/>
      <c r="H109" s="543"/>
      <c r="I109" s="543"/>
      <c r="J109" s="543"/>
      <c r="K109" s="543"/>
      <c r="L109" s="543"/>
      <c r="M109" s="543"/>
      <c r="N109" s="543"/>
    </row>
    <row r="110" spans="1:14" s="537" customFormat="1" x14ac:dyDescent="0.25">
      <c r="A110" s="542"/>
      <c r="B110" s="542"/>
      <c r="C110" s="542"/>
      <c r="D110" s="543"/>
      <c r="E110" s="543"/>
      <c r="F110" s="543"/>
      <c r="G110" s="543"/>
      <c r="H110" s="543"/>
      <c r="I110" s="543"/>
      <c r="J110" s="543"/>
      <c r="K110" s="543"/>
      <c r="L110" s="543"/>
      <c r="M110" s="543"/>
      <c r="N110" s="543"/>
    </row>
    <row r="111" spans="1:14" s="537" customFormat="1" x14ac:dyDescent="0.25">
      <c r="A111" s="542"/>
      <c r="B111" s="542"/>
      <c r="C111" s="542"/>
      <c r="D111" s="543"/>
      <c r="E111" s="543"/>
      <c r="F111" s="543"/>
      <c r="G111" s="543"/>
      <c r="H111" s="543"/>
      <c r="I111" s="543"/>
      <c r="J111" s="543"/>
      <c r="K111" s="543"/>
      <c r="L111" s="543"/>
      <c r="M111" s="543"/>
      <c r="N111" s="543"/>
    </row>
    <row r="112" spans="1:14" s="537" customFormat="1" x14ac:dyDescent="0.25">
      <c r="A112" s="542"/>
      <c r="B112" s="542"/>
      <c r="C112" s="542"/>
      <c r="D112" s="543"/>
      <c r="E112" s="543"/>
      <c r="F112" s="543"/>
      <c r="G112" s="543"/>
      <c r="H112" s="543"/>
      <c r="I112" s="543"/>
      <c r="J112" s="543"/>
      <c r="K112" s="543"/>
      <c r="L112" s="543"/>
      <c r="M112" s="543"/>
      <c r="N112" s="543"/>
    </row>
    <row r="113" spans="1:14" s="537" customFormat="1" x14ac:dyDescent="0.25">
      <c r="A113" s="542"/>
      <c r="B113" s="542"/>
      <c r="C113" s="542"/>
      <c r="D113" s="543"/>
      <c r="E113" s="543"/>
      <c r="F113" s="543"/>
      <c r="G113" s="543"/>
      <c r="H113" s="543"/>
      <c r="I113" s="543"/>
      <c r="J113" s="543"/>
      <c r="K113" s="543"/>
      <c r="L113" s="543"/>
      <c r="M113" s="543"/>
      <c r="N113" s="543"/>
    </row>
    <row r="114" spans="1:14" s="537" customFormat="1" x14ac:dyDescent="0.25">
      <c r="A114" s="542"/>
      <c r="B114" s="542"/>
      <c r="C114" s="542"/>
      <c r="D114" s="543"/>
      <c r="E114" s="543"/>
      <c r="F114" s="543"/>
      <c r="G114" s="543"/>
      <c r="H114" s="543"/>
      <c r="I114" s="543"/>
      <c r="J114" s="543"/>
      <c r="K114" s="543"/>
      <c r="L114" s="543"/>
      <c r="M114" s="543"/>
      <c r="N114" s="543"/>
    </row>
    <row r="115" spans="1:14" s="537" customFormat="1" x14ac:dyDescent="0.25">
      <c r="A115" s="542"/>
      <c r="B115" s="542"/>
      <c r="C115" s="542"/>
      <c r="D115" s="543"/>
      <c r="E115" s="543"/>
      <c r="F115" s="543"/>
      <c r="G115" s="543"/>
      <c r="H115" s="543"/>
      <c r="I115" s="543"/>
      <c r="J115" s="543"/>
      <c r="K115" s="543"/>
      <c r="L115" s="543"/>
      <c r="M115" s="543"/>
      <c r="N115" s="543"/>
    </row>
    <row r="116" spans="1:14" s="537" customFormat="1" x14ac:dyDescent="0.25">
      <c r="A116" s="542"/>
      <c r="B116" s="542"/>
      <c r="C116" s="542"/>
      <c r="D116" s="543"/>
      <c r="E116" s="543"/>
      <c r="F116" s="543"/>
      <c r="G116" s="543"/>
      <c r="H116" s="543"/>
      <c r="I116" s="543"/>
      <c r="J116" s="543"/>
      <c r="K116" s="543"/>
      <c r="L116" s="543"/>
      <c r="M116" s="543"/>
      <c r="N116" s="543"/>
    </row>
    <row r="117" spans="1:14" s="537" customFormat="1" x14ac:dyDescent="0.25">
      <c r="A117" s="542"/>
      <c r="B117" s="542"/>
      <c r="C117" s="542"/>
      <c r="D117" s="543"/>
      <c r="E117" s="543"/>
      <c r="F117" s="543"/>
      <c r="G117" s="543"/>
      <c r="H117" s="543"/>
      <c r="I117" s="543"/>
      <c r="J117" s="543"/>
      <c r="K117" s="543"/>
      <c r="L117" s="543"/>
      <c r="M117" s="543"/>
      <c r="N117" s="543"/>
    </row>
    <row r="118" spans="1:14" s="537" customFormat="1" x14ac:dyDescent="0.25">
      <c r="A118" s="542"/>
      <c r="B118" s="542"/>
      <c r="C118" s="542"/>
      <c r="D118" s="543"/>
      <c r="E118" s="543"/>
      <c r="F118" s="543"/>
      <c r="G118" s="543"/>
      <c r="H118" s="543"/>
      <c r="I118" s="543"/>
      <c r="J118" s="543"/>
      <c r="K118" s="543"/>
      <c r="L118" s="543"/>
      <c r="M118" s="543"/>
      <c r="N118" s="543"/>
    </row>
    <row r="119" spans="1:14" s="537" customFormat="1" x14ac:dyDescent="0.25">
      <c r="A119" s="542"/>
      <c r="B119" s="542"/>
      <c r="C119" s="542"/>
      <c r="D119" s="543"/>
      <c r="E119" s="543"/>
      <c r="F119" s="543"/>
      <c r="G119" s="543"/>
      <c r="H119" s="543"/>
      <c r="I119" s="543"/>
      <c r="J119" s="543"/>
      <c r="K119" s="543"/>
      <c r="L119" s="543"/>
      <c r="M119" s="543"/>
      <c r="N119" s="543"/>
    </row>
    <row r="120" spans="1:14" s="537" customFormat="1" x14ac:dyDescent="0.25">
      <c r="A120" s="542"/>
      <c r="B120" s="542"/>
      <c r="C120" s="542"/>
      <c r="D120" s="543"/>
      <c r="E120" s="543"/>
      <c r="F120" s="543"/>
      <c r="G120" s="543"/>
      <c r="H120" s="543"/>
      <c r="I120" s="543"/>
      <c r="J120" s="543"/>
      <c r="K120" s="543"/>
      <c r="L120" s="543"/>
      <c r="M120" s="543"/>
      <c r="N120" s="543"/>
    </row>
    <row r="121" spans="1:14" s="537" customFormat="1" x14ac:dyDescent="0.25">
      <c r="A121" s="542"/>
      <c r="B121" s="542"/>
      <c r="C121" s="542"/>
      <c r="D121" s="543"/>
      <c r="E121" s="543"/>
      <c r="F121" s="543"/>
      <c r="G121" s="543"/>
      <c r="H121" s="543"/>
      <c r="I121" s="543"/>
      <c r="J121" s="543"/>
      <c r="K121" s="543"/>
      <c r="L121" s="543"/>
      <c r="M121" s="543"/>
      <c r="N121" s="543"/>
    </row>
    <row r="122" spans="1:14" s="537" customFormat="1" x14ac:dyDescent="0.25">
      <c r="A122" s="542"/>
      <c r="B122" s="542"/>
      <c r="C122" s="542"/>
      <c r="D122" s="543"/>
      <c r="E122" s="543"/>
      <c r="F122" s="543"/>
      <c r="G122" s="543"/>
      <c r="H122" s="543"/>
      <c r="I122" s="543"/>
      <c r="J122" s="543"/>
      <c r="K122" s="543"/>
      <c r="L122" s="543"/>
      <c r="M122" s="543"/>
      <c r="N122" s="543"/>
    </row>
    <row r="123" spans="1:14" s="537" customFormat="1" x14ac:dyDescent="0.25">
      <c r="A123" s="542"/>
      <c r="B123" s="542"/>
      <c r="C123" s="542"/>
      <c r="D123" s="543"/>
      <c r="E123" s="543"/>
      <c r="F123" s="543"/>
      <c r="G123" s="543"/>
      <c r="H123" s="543"/>
      <c r="I123" s="543"/>
      <c r="J123" s="543"/>
      <c r="K123" s="543"/>
      <c r="L123" s="543"/>
      <c r="M123" s="543"/>
      <c r="N123" s="543"/>
    </row>
    <row r="124" spans="1:14" s="537" customFormat="1" x14ac:dyDescent="0.25">
      <c r="A124" s="542"/>
      <c r="B124" s="542"/>
      <c r="C124" s="542"/>
      <c r="D124" s="543"/>
      <c r="E124" s="543"/>
      <c r="F124" s="543"/>
      <c r="G124" s="543"/>
      <c r="H124" s="543"/>
      <c r="I124" s="543"/>
      <c r="J124" s="543"/>
      <c r="K124" s="543"/>
      <c r="L124" s="543"/>
      <c r="M124" s="543"/>
      <c r="N124" s="543"/>
    </row>
    <row r="125" spans="1:14" s="537" customFormat="1" x14ac:dyDescent="0.25">
      <c r="A125" s="542"/>
      <c r="B125" s="542"/>
      <c r="C125" s="542"/>
      <c r="D125" s="543"/>
      <c r="E125" s="543"/>
      <c r="F125" s="543"/>
      <c r="G125" s="543"/>
      <c r="H125" s="543"/>
      <c r="I125" s="543"/>
      <c r="J125" s="543"/>
      <c r="K125" s="543"/>
      <c r="L125" s="543"/>
      <c r="M125" s="543"/>
      <c r="N125" s="543"/>
    </row>
    <row r="126" spans="1:14" s="537" customFormat="1" x14ac:dyDescent="0.25">
      <c r="A126" s="542"/>
      <c r="B126" s="542"/>
      <c r="C126" s="542"/>
      <c r="D126" s="543"/>
      <c r="E126" s="543"/>
      <c r="F126" s="543"/>
      <c r="G126" s="543"/>
      <c r="H126" s="543"/>
      <c r="I126" s="543"/>
      <c r="J126" s="543"/>
      <c r="K126" s="543"/>
      <c r="L126" s="543"/>
      <c r="M126" s="543"/>
      <c r="N126" s="543"/>
    </row>
    <row r="127" spans="1:14" s="537" customFormat="1" x14ac:dyDescent="0.25">
      <c r="A127" s="542"/>
      <c r="B127" s="542"/>
      <c r="C127" s="542"/>
      <c r="D127" s="543"/>
      <c r="E127" s="543"/>
      <c r="F127" s="543"/>
      <c r="G127" s="543"/>
      <c r="H127" s="543"/>
      <c r="I127" s="543"/>
      <c r="J127" s="543"/>
      <c r="K127" s="543"/>
      <c r="L127" s="543"/>
      <c r="M127" s="543"/>
      <c r="N127" s="543"/>
    </row>
    <row r="128" spans="1:14" s="537" customFormat="1" x14ac:dyDescent="0.25">
      <c r="A128" s="542"/>
      <c r="B128" s="542"/>
      <c r="C128" s="542"/>
      <c r="D128" s="543"/>
      <c r="E128" s="543"/>
      <c r="F128" s="543"/>
      <c r="G128" s="543"/>
      <c r="H128" s="543"/>
      <c r="I128" s="543"/>
      <c r="J128" s="543"/>
      <c r="K128" s="543"/>
      <c r="L128" s="543"/>
      <c r="M128" s="543"/>
      <c r="N128" s="543"/>
    </row>
    <row r="129" spans="1:14" s="537" customFormat="1" x14ac:dyDescent="0.25">
      <c r="A129" s="542"/>
      <c r="B129" s="542"/>
      <c r="C129" s="542"/>
      <c r="D129" s="543"/>
      <c r="E129" s="543"/>
      <c r="F129" s="543"/>
      <c r="G129" s="543"/>
      <c r="H129" s="543"/>
      <c r="I129" s="543"/>
      <c r="J129" s="543"/>
      <c r="K129" s="543"/>
      <c r="L129" s="543"/>
      <c r="M129" s="543"/>
      <c r="N129" s="543"/>
    </row>
    <row r="130" spans="1:14" s="537" customFormat="1" x14ac:dyDescent="0.25">
      <c r="A130" s="542"/>
      <c r="B130" s="542"/>
      <c r="C130" s="542"/>
      <c r="D130" s="543"/>
      <c r="E130" s="543"/>
      <c r="F130" s="543"/>
      <c r="G130" s="543"/>
      <c r="H130" s="543"/>
      <c r="I130" s="543"/>
      <c r="J130" s="543"/>
      <c r="K130" s="543"/>
      <c r="L130" s="543"/>
      <c r="M130" s="543"/>
      <c r="N130" s="543"/>
    </row>
    <row r="131" spans="1:14" s="537" customFormat="1" x14ac:dyDescent="0.25">
      <c r="A131" s="542"/>
      <c r="B131" s="542"/>
      <c r="C131" s="542"/>
      <c r="D131" s="543"/>
      <c r="E131" s="543"/>
      <c r="F131" s="543"/>
      <c r="G131" s="543"/>
      <c r="H131" s="543"/>
      <c r="I131" s="543"/>
      <c r="J131" s="543"/>
      <c r="K131" s="543"/>
      <c r="L131" s="543"/>
      <c r="M131" s="543"/>
      <c r="N131" s="543"/>
    </row>
    <row r="132" spans="1:14" s="537" customFormat="1" x14ac:dyDescent="0.25">
      <c r="A132" s="542"/>
      <c r="B132" s="542"/>
      <c r="C132" s="542"/>
      <c r="D132" s="543"/>
      <c r="E132" s="543"/>
      <c r="F132" s="543"/>
      <c r="G132" s="543"/>
      <c r="H132" s="543"/>
      <c r="I132" s="543"/>
      <c r="J132" s="543"/>
      <c r="K132" s="543"/>
      <c r="L132" s="543"/>
      <c r="M132" s="543"/>
      <c r="N132" s="543"/>
    </row>
    <row r="133" spans="1:14" s="537" customFormat="1" x14ac:dyDescent="0.25">
      <c r="A133" s="542"/>
      <c r="B133" s="542"/>
      <c r="C133" s="542"/>
      <c r="D133" s="543"/>
      <c r="E133" s="543"/>
      <c r="F133" s="543"/>
      <c r="G133" s="543"/>
      <c r="H133" s="543"/>
      <c r="I133" s="543"/>
      <c r="J133" s="543"/>
      <c r="K133" s="543"/>
      <c r="L133" s="543"/>
      <c r="M133" s="543"/>
      <c r="N133" s="543"/>
    </row>
    <row r="134" spans="1:14" s="537" customFormat="1" x14ac:dyDescent="0.25">
      <c r="A134" s="542"/>
      <c r="B134" s="542"/>
      <c r="C134" s="542"/>
      <c r="D134" s="543"/>
      <c r="E134" s="543"/>
      <c r="F134" s="543"/>
      <c r="G134" s="543"/>
      <c r="H134" s="543"/>
      <c r="I134" s="543"/>
      <c r="J134" s="543"/>
      <c r="K134" s="543"/>
      <c r="L134" s="543"/>
      <c r="M134" s="543"/>
      <c r="N134" s="543"/>
    </row>
    <row r="135" spans="1:14" s="537" customFormat="1" x14ac:dyDescent="0.25">
      <c r="A135" s="542"/>
      <c r="B135" s="542"/>
      <c r="C135" s="542"/>
      <c r="D135" s="543"/>
      <c r="E135" s="543"/>
      <c r="F135" s="543"/>
      <c r="G135" s="543"/>
      <c r="H135" s="543"/>
      <c r="I135" s="543"/>
      <c r="J135" s="543"/>
      <c r="K135" s="543"/>
      <c r="L135" s="543"/>
      <c r="M135" s="543"/>
      <c r="N135" s="543"/>
    </row>
    <row r="136" spans="1:14" s="537" customFormat="1" x14ac:dyDescent="0.25">
      <c r="A136" s="542"/>
      <c r="B136" s="542"/>
      <c r="C136" s="542"/>
      <c r="D136" s="543"/>
      <c r="E136" s="543"/>
      <c r="F136" s="543"/>
      <c r="G136" s="543"/>
      <c r="H136" s="543"/>
      <c r="I136" s="543"/>
      <c r="J136" s="543"/>
      <c r="K136" s="543"/>
      <c r="L136" s="543"/>
      <c r="M136" s="543"/>
      <c r="N136" s="543"/>
    </row>
    <row r="137" spans="1:14" s="537" customFormat="1" x14ac:dyDescent="0.25">
      <c r="A137" s="542"/>
      <c r="B137" s="542"/>
      <c r="C137" s="542"/>
      <c r="D137" s="543"/>
      <c r="E137" s="543"/>
      <c r="F137" s="543"/>
      <c r="G137" s="543"/>
      <c r="H137" s="543"/>
      <c r="I137" s="543"/>
      <c r="J137" s="543"/>
      <c r="K137" s="543"/>
      <c r="L137" s="543"/>
      <c r="M137" s="543"/>
      <c r="N137" s="543"/>
    </row>
    <row r="138" spans="1:14" s="537" customFormat="1" x14ac:dyDescent="0.25">
      <c r="A138" s="542"/>
      <c r="B138" s="542"/>
      <c r="C138" s="542"/>
      <c r="D138" s="543"/>
      <c r="E138" s="543"/>
      <c r="F138" s="543"/>
      <c r="G138" s="543"/>
      <c r="H138" s="543"/>
      <c r="I138" s="543"/>
      <c r="J138" s="543"/>
      <c r="K138" s="543"/>
      <c r="L138" s="543"/>
      <c r="M138" s="543"/>
      <c r="N138" s="543"/>
    </row>
    <row r="139" spans="1:14" s="537" customFormat="1" x14ac:dyDescent="0.25">
      <c r="A139" s="542"/>
      <c r="B139" s="542"/>
      <c r="C139" s="542"/>
      <c r="D139" s="543"/>
      <c r="E139" s="543"/>
      <c r="F139" s="543"/>
      <c r="G139" s="543"/>
      <c r="H139" s="543"/>
      <c r="I139" s="543"/>
      <c r="J139" s="543"/>
      <c r="K139" s="543"/>
      <c r="L139" s="543"/>
      <c r="M139" s="543"/>
      <c r="N139" s="543"/>
    </row>
    <row r="140" spans="1:14" s="537" customFormat="1" x14ac:dyDescent="0.25">
      <c r="A140" s="542"/>
      <c r="B140" s="542"/>
      <c r="C140" s="542"/>
      <c r="D140" s="543"/>
      <c r="E140" s="543"/>
      <c r="F140" s="543"/>
      <c r="G140" s="543"/>
      <c r="H140" s="543"/>
      <c r="I140" s="543"/>
      <c r="J140" s="543"/>
      <c r="K140" s="543"/>
      <c r="L140" s="543"/>
      <c r="M140" s="543"/>
      <c r="N140" s="543"/>
    </row>
    <row r="141" spans="1:14" s="537" customFormat="1" x14ac:dyDescent="0.25">
      <c r="A141" s="542"/>
      <c r="B141" s="542"/>
      <c r="C141" s="542"/>
      <c r="D141" s="543"/>
      <c r="E141" s="543"/>
      <c r="F141" s="543"/>
      <c r="G141" s="543"/>
      <c r="H141" s="543"/>
      <c r="I141" s="543"/>
      <c r="J141" s="543"/>
      <c r="K141" s="543"/>
      <c r="L141" s="543"/>
      <c r="M141" s="543"/>
      <c r="N141" s="543"/>
    </row>
    <row r="142" spans="1:14" s="537" customFormat="1" x14ac:dyDescent="0.25">
      <c r="A142" s="542"/>
      <c r="B142" s="542"/>
      <c r="C142" s="542"/>
      <c r="D142" s="543"/>
      <c r="E142" s="543"/>
      <c r="F142" s="543"/>
      <c r="G142" s="543"/>
      <c r="H142" s="543"/>
      <c r="I142" s="543"/>
      <c r="J142" s="543"/>
      <c r="K142" s="543"/>
      <c r="L142" s="543"/>
      <c r="M142" s="543"/>
      <c r="N142" s="543"/>
    </row>
    <row r="143" spans="1:14" s="537" customFormat="1" x14ac:dyDescent="0.25">
      <c r="A143" s="542"/>
      <c r="B143" s="542"/>
      <c r="C143" s="542"/>
      <c r="D143" s="543"/>
      <c r="E143" s="543"/>
      <c r="F143" s="543"/>
      <c r="G143" s="543"/>
      <c r="H143" s="543"/>
      <c r="I143" s="543"/>
      <c r="J143" s="543"/>
      <c r="K143" s="543"/>
      <c r="L143" s="543"/>
      <c r="M143" s="543"/>
      <c r="N143" s="543"/>
    </row>
    <row r="144" spans="1:14" s="537" customFormat="1" x14ac:dyDescent="0.25">
      <c r="A144" s="542"/>
      <c r="B144" s="542"/>
      <c r="C144" s="542"/>
      <c r="D144" s="543"/>
      <c r="E144" s="543"/>
      <c r="F144" s="543"/>
      <c r="G144" s="543"/>
      <c r="H144" s="543"/>
      <c r="I144" s="543"/>
      <c r="J144" s="543"/>
      <c r="K144" s="543"/>
      <c r="L144" s="543"/>
      <c r="M144" s="543"/>
      <c r="N144" s="543"/>
    </row>
    <row r="145" spans="1:14" s="537" customFormat="1" x14ac:dyDescent="0.25">
      <c r="A145" s="542"/>
      <c r="B145" s="542"/>
      <c r="C145" s="542"/>
      <c r="D145" s="543"/>
      <c r="E145" s="543"/>
      <c r="F145" s="543"/>
      <c r="G145" s="543"/>
      <c r="H145" s="543"/>
      <c r="I145" s="543"/>
      <c r="J145" s="543"/>
      <c r="K145" s="543"/>
      <c r="L145" s="543"/>
      <c r="M145" s="543"/>
      <c r="N145" s="543"/>
    </row>
    <row r="146" spans="1:14" s="537" customFormat="1" x14ac:dyDescent="0.25">
      <c r="A146" s="542"/>
      <c r="B146" s="542"/>
      <c r="C146" s="542"/>
      <c r="D146" s="543"/>
      <c r="E146" s="543"/>
      <c r="F146" s="543"/>
      <c r="G146" s="543"/>
      <c r="H146" s="543"/>
      <c r="I146" s="543"/>
      <c r="J146" s="543"/>
      <c r="K146" s="543"/>
      <c r="L146" s="543"/>
      <c r="M146" s="543"/>
      <c r="N146" s="543"/>
    </row>
    <row r="147" spans="1:14" s="537" customFormat="1" x14ac:dyDescent="0.25">
      <c r="A147" s="542"/>
      <c r="B147" s="542"/>
      <c r="C147" s="542"/>
      <c r="D147" s="543"/>
      <c r="E147" s="543"/>
      <c r="F147" s="543"/>
      <c r="G147" s="543"/>
      <c r="H147" s="543"/>
      <c r="I147" s="543"/>
      <c r="J147" s="543"/>
      <c r="K147" s="543"/>
      <c r="L147" s="543"/>
      <c r="M147" s="543"/>
      <c r="N147" s="543"/>
    </row>
    <row r="148" spans="1:14" s="537" customFormat="1" x14ac:dyDescent="0.25">
      <c r="A148" s="542"/>
      <c r="B148" s="542"/>
      <c r="C148" s="542"/>
      <c r="D148" s="543"/>
      <c r="E148" s="543"/>
      <c r="F148" s="543"/>
      <c r="G148" s="543"/>
      <c r="H148" s="543"/>
      <c r="I148" s="543"/>
      <c r="J148" s="543"/>
      <c r="K148" s="543"/>
      <c r="L148" s="543"/>
      <c r="M148" s="543"/>
      <c r="N148" s="543"/>
    </row>
    <row r="149" spans="1:14" s="537" customFormat="1" x14ac:dyDescent="0.25">
      <c r="A149" s="542"/>
      <c r="B149" s="542"/>
      <c r="C149" s="542"/>
      <c r="D149" s="543"/>
      <c r="E149" s="543"/>
      <c r="F149" s="543"/>
      <c r="G149" s="543"/>
      <c r="H149" s="543"/>
      <c r="I149" s="543"/>
      <c r="J149" s="543"/>
      <c r="K149" s="543"/>
      <c r="L149" s="543"/>
      <c r="M149" s="543"/>
      <c r="N149" s="543"/>
    </row>
    <row r="150" spans="1:14" s="537" customFormat="1" x14ac:dyDescent="0.25">
      <c r="A150" s="542"/>
      <c r="B150" s="542"/>
      <c r="C150" s="542"/>
      <c r="D150" s="543"/>
      <c r="E150" s="543"/>
      <c r="F150" s="543"/>
      <c r="G150" s="543"/>
      <c r="H150" s="543"/>
      <c r="I150" s="543"/>
      <c r="J150" s="543"/>
      <c r="K150" s="543"/>
      <c r="L150" s="543"/>
      <c r="M150" s="543"/>
      <c r="N150" s="543"/>
    </row>
    <row r="151" spans="1:14" s="537" customFormat="1" x14ac:dyDescent="0.25">
      <c r="A151" s="543"/>
      <c r="B151" s="543"/>
      <c r="C151" s="543"/>
      <c r="D151" s="543"/>
      <c r="E151" s="543"/>
      <c r="F151" s="543"/>
      <c r="G151" s="543"/>
      <c r="H151" s="543"/>
      <c r="I151" s="543"/>
      <c r="J151" s="543"/>
      <c r="K151" s="543"/>
      <c r="L151" s="543"/>
      <c r="M151" s="543"/>
      <c r="N151" s="543"/>
    </row>
    <row r="152" spans="1:14" s="537" customFormat="1" x14ac:dyDescent="0.25">
      <c r="A152" s="543"/>
      <c r="B152" s="543"/>
      <c r="C152" s="543"/>
      <c r="D152" s="543"/>
      <c r="E152" s="543"/>
      <c r="F152" s="543"/>
      <c r="G152" s="543"/>
      <c r="H152" s="543"/>
      <c r="I152" s="543"/>
      <c r="J152" s="543"/>
      <c r="K152" s="543"/>
      <c r="L152" s="543"/>
      <c r="M152" s="543"/>
      <c r="N152" s="543"/>
    </row>
    <row r="153" spans="1:14" s="537" customFormat="1" x14ac:dyDescent="0.25">
      <c r="A153" s="543"/>
      <c r="B153" s="543"/>
      <c r="C153" s="543"/>
      <c r="D153" s="543"/>
      <c r="E153" s="543"/>
      <c r="F153" s="543"/>
      <c r="G153" s="543"/>
      <c r="H153" s="543"/>
      <c r="I153" s="543"/>
      <c r="J153" s="543"/>
      <c r="K153" s="543"/>
      <c r="L153" s="543"/>
      <c r="M153" s="543"/>
      <c r="N153" s="543"/>
    </row>
    <row r="154" spans="1:14" s="537" customFormat="1" x14ac:dyDescent="0.25">
      <c r="A154" s="543"/>
      <c r="B154" s="543"/>
      <c r="C154" s="543"/>
      <c r="D154" s="543"/>
      <c r="E154" s="543"/>
      <c r="F154" s="543"/>
      <c r="G154" s="543"/>
      <c r="H154" s="543"/>
      <c r="I154" s="543"/>
      <c r="J154" s="543"/>
      <c r="K154" s="543"/>
      <c r="L154" s="543"/>
      <c r="M154" s="543"/>
      <c r="N154" s="543"/>
    </row>
    <row r="155" spans="1:14" s="537" customFormat="1" x14ac:dyDescent="0.25">
      <c r="A155" s="543"/>
      <c r="B155" s="543"/>
      <c r="C155" s="543"/>
      <c r="D155" s="543"/>
      <c r="E155" s="543"/>
      <c r="F155" s="543"/>
      <c r="G155" s="543"/>
      <c r="H155" s="543"/>
      <c r="I155" s="543"/>
      <c r="J155" s="543"/>
      <c r="K155" s="543"/>
      <c r="L155" s="543"/>
      <c r="M155" s="543"/>
      <c r="N155" s="543"/>
    </row>
    <row r="156" spans="1:14" s="537" customFormat="1" x14ac:dyDescent="0.25">
      <c r="A156" s="543"/>
      <c r="B156" s="543"/>
      <c r="C156" s="543"/>
      <c r="D156" s="543"/>
      <c r="E156" s="543"/>
      <c r="F156" s="543"/>
      <c r="G156" s="543"/>
      <c r="H156" s="543"/>
      <c r="I156" s="543"/>
      <c r="J156" s="543"/>
      <c r="K156" s="543"/>
      <c r="L156" s="543"/>
      <c r="M156" s="543"/>
      <c r="N156" s="543"/>
    </row>
    <row r="157" spans="1:14" s="537" customFormat="1" x14ac:dyDescent="0.25">
      <c r="A157" s="543"/>
      <c r="B157" s="543"/>
      <c r="C157" s="543"/>
      <c r="D157" s="543"/>
      <c r="E157" s="543"/>
      <c r="F157" s="543"/>
      <c r="G157" s="543"/>
      <c r="H157" s="543"/>
      <c r="I157" s="543"/>
      <c r="J157" s="543"/>
      <c r="K157" s="543"/>
      <c r="L157" s="543"/>
      <c r="M157" s="543"/>
      <c r="N157" s="543"/>
    </row>
    <row r="158" spans="1:14" s="537" customFormat="1" x14ac:dyDescent="0.25">
      <c r="A158" s="543"/>
      <c r="B158" s="543"/>
      <c r="C158" s="543"/>
      <c r="D158" s="543"/>
      <c r="E158" s="543"/>
      <c r="F158" s="543"/>
      <c r="G158" s="543"/>
      <c r="H158" s="543"/>
      <c r="I158" s="543"/>
      <c r="J158" s="543"/>
      <c r="K158" s="543"/>
      <c r="L158" s="543"/>
      <c r="M158" s="543"/>
      <c r="N158" s="543"/>
    </row>
    <row r="159" spans="1:14" s="537" customFormat="1" x14ac:dyDescent="0.25">
      <c r="A159" s="543"/>
      <c r="B159" s="543"/>
      <c r="C159" s="543"/>
      <c r="D159" s="543"/>
      <c r="E159" s="543"/>
      <c r="F159" s="543"/>
      <c r="G159" s="543"/>
      <c r="H159" s="543"/>
      <c r="I159" s="543"/>
      <c r="J159" s="543"/>
      <c r="K159" s="543"/>
      <c r="L159" s="543"/>
      <c r="M159" s="543"/>
      <c r="N159" s="543"/>
    </row>
    <row r="160" spans="1:14" s="537" customFormat="1" x14ac:dyDescent="0.25">
      <c r="A160" s="543"/>
      <c r="B160" s="543"/>
      <c r="C160" s="543"/>
      <c r="D160" s="543"/>
      <c r="E160" s="543"/>
      <c r="F160" s="543"/>
      <c r="G160" s="543"/>
      <c r="H160" s="543"/>
      <c r="I160" s="543"/>
      <c r="J160" s="543"/>
      <c r="K160" s="543"/>
      <c r="L160" s="543"/>
      <c r="M160" s="543"/>
      <c r="N160" s="543"/>
    </row>
    <row r="161" spans="1:14" s="537" customFormat="1" x14ac:dyDescent="0.25">
      <c r="A161" s="543"/>
      <c r="B161" s="543"/>
      <c r="C161" s="543"/>
      <c r="D161" s="543"/>
      <c r="E161" s="543"/>
      <c r="F161" s="543"/>
      <c r="G161" s="543"/>
      <c r="H161" s="543"/>
      <c r="I161" s="543"/>
      <c r="J161" s="543"/>
      <c r="K161" s="543"/>
      <c r="L161" s="543"/>
      <c r="M161" s="543"/>
      <c r="N161" s="543"/>
    </row>
    <row r="162" spans="1:14" s="537" customFormat="1" x14ac:dyDescent="0.25">
      <c r="A162" s="543"/>
      <c r="B162" s="543"/>
      <c r="C162" s="543"/>
      <c r="D162" s="543"/>
      <c r="E162" s="543"/>
      <c r="F162" s="543"/>
      <c r="G162" s="543"/>
      <c r="H162" s="543"/>
      <c r="I162" s="543"/>
      <c r="J162" s="543"/>
      <c r="K162" s="543"/>
      <c r="L162" s="543"/>
      <c r="M162" s="543"/>
      <c r="N162" s="543"/>
    </row>
    <row r="163" spans="1:14" s="537" customFormat="1" x14ac:dyDescent="0.25">
      <c r="A163" s="543"/>
      <c r="B163" s="543"/>
      <c r="C163" s="543"/>
      <c r="D163" s="543"/>
      <c r="E163" s="543"/>
      <c r="F163" s="543"/>
      <c r="G163" s="543"/>
      <c r="H163" s="543"/>
      <c r="I163" s="543"/>
      <c r="J163" s="543"/>
      <c r="K163" s="543"/>
      <c r="L163" s="543"/>
      <c r="M163" s="543"/>
      <c r="N163" s="543"/>
    </row>
    <row r="164" spans="1:14" s="537" customFormat="1" x14ac:dyDescent="0.25">
      <c r="A164" s="543"/>
      <c r="B164" s="543"/>
      <c r="C164" s="543"/>
      <c r="D164" s="543"/>
      <c r="E164" s="543"/>
      <c r="F164" s="543"/>
      <c r="G164" s="543"/>
      <c r="H164" s="543"/>
      <c r="I164" s="543"/>
      <c r="J164" s="543"/>
      <c r="K164" s="543"/>
      <c r="L164" s="543"/>
      <c r="M164" s="543"/>
      <c r="N164" s="543"/>
    </row>
    <row r="165" spans="1:14" s="537" customFormat="1" x14ac:dyDescent="0.25">
      <c r="A165" s="543"/>
      <c r="B165" s="543"/>
      <c r="C165" s="543"/>
      <c r="D165" s="543"/>
      <c r="E165" s="543"/>
      <c r="F165" s="543"/>
      <c r="G165" s="543"/>
      <c r="H165" s="543"/>
      <c r="I165" s="543"/>
      <c r="J165" s="543"/>
      <c r="K165" s="543"/>
      <c r="L165" s="543"/>
      <c r="M165" s="543"/>
      <c r="N165" s="543"/>
    </row>
    <row r="166" spans="1:14" s="537" customFormat="1" x14ac:dyDescent="0.25">
      <c r="A166" s="543"/>
      <c r="B166" s="543"/>
      <c r="C166" s="543"/>
      <c r="D166" s="543"/>
      <c r="E166" s="543"/>
      <c r="F166" s="543"/>
      <c r="G166" s="543"/>
      <c r="H166" s="543"/>
      <c r="I166" s="543"/>
      <c r="J166" s="543"/>
      <c r="K166" s="543"/>
      <c r="L166" s="543"/>
      <c r="M166" s="543"/>
      <c r="N166" s="543"/>
    </row>
    <row r="167" spans="1:14" s="537" customFormat="1" x14ac:dyDescent="0.25">
      <c r="A167" s="543"/>
      <c r="B167" s="543"/>
      <c r="C167" s="543"/>
      <c r="D167" s="543"/>
      <c r="E167" s="543"/>
      <c r="F167" s="543"/>
      <c r="G167" s="543"/>
      <c r="H167" s="543"/>
      <c r="I167" s="543"/>
      <c r="J167" s="543"/>
      <c r="K167" s="543"/>
      <c r="L167" s="543"/>
      <c r="M167" s="543"/>
      <c r="N167" s="543"/>
    </row>
    <row r="168" spans="1:14" s="537" customFormat="1" x14ac:dyDescent="0.25">
      <c r="A168" s="543"/>
      <c r="B168" s="543"/>
      <c r="C168" s="543"/>
      <c r="D168" s="543"/>
      <c r="E168" s="543"/>
      <c r="F168" s="543"/>
      <c r="G168" s="543"/>
      <c r="H168" s="543"/>
      <c r="I168" s="543"/>
      <c r="J168" s="543"/>
      <c r="K168" s="543"/>
      <c r="L168" s="543"/>
      <c r="M168" s="543"/>
      <c r="N168" s="543"/>
    </row>
    <row r="169" spans="1:14" s="537" customFormat="1" x14ac:dyDescent="0.25">
      <c r="A169" s="543"/>
      <c r="B169" s="543"/>
      <c r="C169" s="543"/>
      <c r="D169" s="543"/>
      <c r="E169" s="543"/>
      <c r="F169" s="543"/>
      <c r="G169" s="543"/>
      <c r="H169" s="543"/>
      <c r="I169" s="543"/>
      <c r="J169" s="543"/>
      <c r="K169" s="543"/>
      <c r="L169" s="543"/>
      <c r="M169" s="543"/>
      <c r="N169" s="543"/>
    </row>
    <row r="170" spans="1:14" s="537" customFormat="1" x14ac:dyDescent="0.25">
      <c r="A170" s="543"/>
      <c r="B170" s="543"/>
      <c r="C170" s="543"/>
      <c r="D170" s="543"/>
      <c r="E170" s="543"/>
      <c r="F170" s="543"/>
      <c r="G170" s="543"/>
      <c r="H170" s="543"/>
      <c r="I170" s="543"/>
      <c r="J170" s="543"/>
      <c r="K170" s="543"/>
      <c r="L170" s="543"/>
      <c r="M170" s="543"/>
      <c r="N170" s="543"/>
    </row>
    <row r="171" spans="1:14" s="537" customFormat="1" x14ac:dyDescent="0.25">
      <c r="A171" s="543"/>
      <c r="B171" s="543"/>
      <c r="C171" s="543"/>
      <c r="D171" s="543"/>
      <c r="E171" s="543"/>
      <c r="F171" s="543"/>
      <c r="G171" s="543"/>
      <c r="H171" s="543"/>
      <c r="I171" s="543"/>
      <c r="J171" s="543"/>
      <c r="K171" s="543"/>
      <c r="L171" s="543"/>
      <c r="M171" s="543"/>
      <c r="N171" s="543"/>
    </row>
    <row r="172" spans="1:14" s="537" customFormat="1" x14ac:dyDescent="0.25">
      <c r="A172" s="543"/>
      <c r="B172" s="543"/>
      <c r="C172" s="543"/>
      <c r="D172" s="543"/>
      <c r="E172" s="543"/>
      <c r="F172" s="543"/>
      <c r="G172" s="543"/>
      <c r="H172" s="543"/>
      <c r="I172" s="543"/>
      <c r="J172" s="543"/>
      <c r="K172" s="543"/>
      <c r="L172" s="543"/>
      <c r="M172" s="543"/>
      <c r="N172" s="543"/>
    </row>
    <row r="173" spans="1:14" s="537" customFormat="1" x14ac:dyDescent="0.25">
      <c r="A173" s="543"/>
      <c r="B173" s="543"/>
      <c r="C173" s="543"/>
      <c r="D173" s="543"/>
      <c r="E173" s="543"/>
      <c r="F173" s="543"/>
      <c r="G173" s="543"/>
      <c r="H173" s="543"/>
      <c r="I173" s="543"/>
      <c r="J173" s="543"/>
      <c r="K173" s="543"/>
      <c r="L173" s="543"/>
      <c r="M173" s="543"/>
      <c r="N173" s="543"/>
    </row>
    <row r="174" spans="1:14" s="537" customFormat="1" x14ac:dyDescent="0.25">
      <c r="A174" s="543"/>
      <c r="B174" s="543"/>
      <c r="C174" s="543"/>
      <c r="D174" s="543"/>
      <c r="E174" s="543"/>
      <c r="F174" s="543"/>
      <c r="G174" s="543"/>
      <c r="H174" s="543"/>
      <c r="I174" s="543"/>
      <c r="J174" s="543"/>
      <c r="K174" s="543"/>
      <c r="L174" s="543"/>
      <c r="M174" s="543"/>
      <c r="N174" s="543"/>
    </row>
    <row r="175" spans="1:14" s="537" customFormat="1" x14ac:dyDescent="0.25">
      <c r="A175" s="543"/>
      <c r="B175" s="543"/>
      <c r="C175" s="543"/>
      <c r="D175" s="543"/>
      <c r="E175" s="543"/>
      <c r="F175" s="543"/>
      <c r="G175" s="543"/>
      <c r="H175" s="543"/>
      <c r="I175" s="543"/>
      <c r="J175" s="543"/>
      <c r="K175" s="543"/>
      <c r="L175" s="543"/>
      <c r="M175" s="543"/>
      <c r="N175" s="543"/>
    </row>
    <row r="176" spans="1:14" s="537" customFormat="1" x14ac:dyDescent="0.25">
      <c r="A176" s="543"/>
      <c r="B176" s="543"/>
      <c r="C176" s="543"/>
      <c r="D176" s="543"/>
      <c r="E176" s="543"/>
      <c r="F176" s="543"/>
      <c r="G176" s="543"/>
      <c r="H176" s="543"/>
      <c r="I176" s="543"/>
      <c r="J176" s="543"/>
      <c r="K176" s="543"/>
      <c r="L176" s="543"/>
      <c r="M176" s="543"/>
      <c r="N176" s="543"/>
    </row>
    <row r="177" spans="1:14" s="537" customFormat="1" x14ac:dyDescent="0.25">
      <c r="A177" s="543"/>
      <c r="B177" s="543"/>
      <c r="C177" s="543"/>
      <c r="D177" s="543"/>
      <c r="E177" s="543"/>
      <c r="F177" s="543"/>
      <c r="G177" s="543"/>
      <c r="H177" s="543"/>
      <c r="I177" s="543"/>
      <c r="J177" s="543"/>
      <c r="K177" s="543"/>
      <c r="L177" s="543"/>
      <c r="M177" s="543"/>
      <c r="N177" s="543"/>
    </row>
    <row r="178" spans="1:14" s="537" customFormat="1" x14ac:dyDescent="0.25">
      <c r="A178" s="543"/>
      <c r="B178" s="543"/>
      <c r="C178" s="543"/>
      <c r="D178" s="543"/>
      <c r="E178" s="543"/>
      <c r="F178" s="543"/>
      <c r="G178" s="543"/>
      <c r="H178" s="543"/>
      <c r="I178" s="543"/>
      <c r="J178" s="543"/>
      <c r="K178" s="543"/>
      <c r="L178" s="543"/>
      <c r="M178" s="543"/>
      <c r="N178" s="543"/>
    </row>
    <row r="179" spans="1:14" s="537" customFormat="1" x14ac:dyDescent="0.25">
      <c r="A179" s="543"/>
      <c r="B179" s="543"/>
      <c r="C179" s="543"/>
      <c r="D179" s="543"/>
      <c r="E179" s="543"/>
      <c r="F179" s="543"/>
      <c r="G179" s="543"/>
      <c r="H179" s="543"/>
      <c r="I179" s="543"/>
      <c r="J179" s="543"/>
      <c r="K179" s="543"/>
      <c r="L179" s="543"/>
      <c r="M179" s="543"/>
      <c r="N179" s="543"/>
    </row>
    <row r="180" spans="1:14" s="537" customFormat="1" x14ac:dyDescent="0.25">
      <c r="A180" s="543"/>
      <c r="B180" s="543"/>
      <c r="C180" s="543"/>
      <c r="D180" s="543"/>
      <c r="E180" s="543"/>
      <c r="F180" s="543"/>
      <c r="G180" s="543"/>
      <c r="H180" s="543"/>
      <c r="I180" s="543"/>
      <c r="J180" s="543"/>
      <c r="K180" s="543"/>
      <c r="L180" s="543"/>
      <c r="M180" s="543"/>
      <c r="N180" s="543"/>
    </row>
    <row r="181" spans="1:14" s="537" customFormat="1" x14ac:dyDescent="0.25">
      <c r="A181" s="543"/>
      <c r="B181" s="543"/>
      <c r="C181" s="543"/>
      <c r="D181" s="543"/>
      <c r="E181" s="543"/>
      <c r="F181" s="543"/>
      <c r="G181" s="543"/>
      <c r="H181" s="543"/>
      <c r="I181" s="543"/>
      <c r="J181" s="543"/>
      <c r="K181" s="543"/>
      <c r="L181" s="543"/>
      <c r="M181" s="543"/>
      <c r="N181" s="543"/>
    </row>
    <row r="182" spans="1:14" s="537" customFormat="1" x14ac:dyDescent="0.25">
      <c r="A182" s="543"/>
      <c r="B182" s="543"/>
      <c r="C182" s="543"/>
      <c r="D182" s="543"/>
      <c r="E182" s="543"/>
      <c r="F182" s="543"/>
      <c r="G182" s="543"/>
      <c r="H182" s="543"/>
      <c r="I182" s="543"/>
      <c r="J182" s="543"/>
      <c r="K182" s="543"/>
      <c r="L182" s="543"/>
      <c r="M182" s="543"/>
      <c r="N182" s="543"/>
    </row>
    <row r="183" spans="1:14" s="537" customFormat="1" x14ac:dyDescent="0.25">
      <c r="A183" s="543"/>
      <c r="B183" s="543"/>
      <c r="C183" s="543"/>
      <c r="D183" s="543"/>
      <c r="E183" s="543"/>
      <c r="F183" s="543"/>
      <c r="G183" s="543"/>
      <c r="H183" s="543"/>
      <c r="I183" s="543"/>
      <c r="J183" s="543"/>
      <c r="K183" s="543"/>
      <c r="L183" s="543"/>
      <c r="M183" s="543"/>
      <c r="N183" s="543"/>
    </row>
    <row r="184" spans="1:14" s="537" customFormat="1" x14ac:dyDescent="0.25">
      <c r="A184" s="543"/>
      <c r="B184" s="543"/>
      <c r="C184" s="543"/>
      <c r="D184" s="543"/>
      <c r="E184" s="543"/>
      <c r="F184" s="543"/>
      <c r="G184" s="543"/>
      <c r="H184" s="543"/>
      <c r="I184" s="543"/>
      <c r="J184" s="543"/>
      <c r="K184" s="543"/>
      <c r="L184" s="543"/>
      <c r="M184" s="543"/>
      <c r="N184" s="543"/>
    </row>
    <row r="185" spans="1:14" s="537" customFormat="1" x14ac:dyDescent="0.25">
      <c r="A185" s="543"/>
      <c r="B185" s="543"/>
      <c r="C185" s="543"/>
      <c r="D185" s="543"/>
      <c r="E185" s="543"/>
      <c r="F185" s="543"/>
      <c r="G185" s="543"/>
      <c r="H185" s="543"/>
      <c r="I185" s="543"/>
      <c r="J185" s="543"/>
      <c r="K185" s="543"/>
      <c r="L185" s="543"/>
      <c r="M185" s="543"/>
      <c r="N185" s="543"/>
    </row>
    <row r="186" spans="1:14" s="537" customFormat="1" x14ac:dyDescent="0.25">
      <c r="A186" s="543"/>
      <c r="B186" s="543"/>
      <c r="C186" s="543"/>
      <c r="D186" s="543"/>
      <c r="E186" s="543"/>
      <c r="F186" s="543"/>
      <c r="G186" s="543"/>
      <c r="H186" s="543"/>
      <c r="I186" s="543"/>
      <c r="J186" s="543"/>
      <c r="K186" s="543"/>
      <c r="L186" s="543"/>
      <c r="M186" s="543"/>
      <c r="N186" s="543"/>
    </row>
    <row r="187" spans="1:14" s="537" customFormat="1" x14ac:dyDescent="0.25">
      <c r="A187" s="543"/>
      <c r="B187" s="543"/>
      <c r="C187" s="543"/>
      <c r="D187" s="543"/>
      <c r="E187" s="543"/>
      <c r="F187" s="543"/>
      <c r="G187" s="543"/>
      <c r="H187" s="543"/>
      <c r="I187" s="543"/>
      <c r="J187" s="543"/>
      <c r="K187" s="543"/>
      <c r="L187" s="543"/>
      <c r="M187" s="543"/>
      <c r="N187" s="543"/>
    </row>
    <row r="188" spans="1:14" s="537" customFormat="1" x14ac:dyDescent="0.25">
      <c r="A188" s="543"/>
      <c r="B188" s="543"/>
      <c r="C188" s="543"/>
      <c r="D188" s="543"/>
      <c r="E188" s="543"/>
      <c r="F188" s="543"/>
      <c r="G188" s="543"/>
      <c r="H188" s="543"/>
      <c r="I188" s="543"/>
      <c r="J188" s="543"/>
      <c r="K188" s="543"/>
      <c r="L188" s="543"/>
      <c r="M188" s="543"/>
      <c r="N188" s="543"/>
    </row>
    <row r="189" spans="1:14" s="537" customFormat="1" x14ac:dyDescent="0.25">
      <c r="A189" s="543"/>
      <c r="B189" s="543"/>
      <c r="C189" s="543"/>
      <c r="D189" s="543"/>
      <c r="E189" s="543"/>
      <c r="F189" s="543"/>
      <c r="G189" s="543"/>
      <c r="H189" s="543"/>
      <c r="I189" s="543"/>
      <c r="J189" s="543"/>
      <c r="K189" s="543"/>
      <c r="L189" s="543"/>
      <c r="M189" s="543"/>
      <c r="N189" s="543"/>
    </row>
    <row r="190" spans="1:14" s="537" customFormat="1" x14ac:dyDescent="0.25">
      <c r="A190" s="543"/>
      <c r="B190" s="543"/>
      <c r="C190" s="543"/>
      <c r="D190" s="543"/>
      <c r="E190" s="543"/>
      <c r="F190" s="543"/>
      <c r="G190" s="543"/>
      <c r="H190" s="543"/>
      <c r="I190" s="543"/>
      <c r="J190" s="543"/>
      <c r="K190" s="543"/>
      <c r="L190" s="543"/>
      <c r="M190" s="543"/>
      <c r="N190" s="543"/>
    </row>
    <row r="191" spans="1:14" s="537" customFormat="1" x14ac:dyDescent="0.25">
      <c r="A191" s="543"/>
      <c r="B191" s="543"/>
      <c r="C191" s="543"/>
      <c r="D191" s="543"/>
      <c r="E191" s="543"/>
      <c r="F191" s="543"/>
      <c r="G191" s="543"/>
      <c r="H191" s="543"/>
      <c r="I191" s="543"/>
      <c r="J191" s="543"/>
      <c r="K191" s="543"/>
      <c r="L191" s="543"/>
      <c r="M191" s="543"/>
      <c r="N191" s="543"/>
    </row>
    <row r="192" spans="1:14" s="537" customFormat="1" x14ac:dyDescent="0.25">
      <c r="A192" s="543"/>
      <c r="B192" s="543"/>
      <c r="C192" s="543"/>
      <c r="D192" s="543"/>
      <c r="E192" s="543"/>
      <c r="F192" s="543"/>
      <c r="G192" s="543"/>
      <c r="H192" s="543"/>
      <c r="I192" s="543"/>
      <c r="J192" s="543"/>
      <c r="K192" s="543"/>
      <c r="L192" s="543"/>
      <c r="M192" s="543"/>
      <c r="N192" s="543"/>
    </row>
    <row r="193" spans="1:14" s="537" customFormat="1" x14ac:dyDescent="0.25">
      <c r="A193" s="543"/>
      <c r="B193" s="543"/>
      <c r="C193" s="543"/>
      <c r="D193" s="543"/>
      <c r="E193" s="543"/>
      <c r="F193" s="543"/>
      <c r="G193" s="543"/>
      <c r="H193" s="543"/>
      <c r="I193" s="543"/>
      <c r="J193" s="543"/>
      <c r="K193" s="543"/>
      <c r="L193" s="543"/>
      <c r="M193" s="543"/>
      <c r="N193" s="543"/>
    </row>
    <row r="194" spans="1:14" s="537" customFormat="1" x14ac:dyDescent="0.25">
      <c r="A194" s="543"/>
      <c r="B194" s="543"/>
      <c r="C194" s="543"/>
      <c r="D194" s="543"/>
      <c r="E194" s="543"/>
      <c r="F194" s="543"/>
      <c r="G194" s="543"/>
      <c r="H194" s="543"/>
      <c r="I194" s="543"/>
      <c r="J194" s="543"/>
      <c r="K194" s="543"/>
      <c r="L194" s="543"/>
      <c r="M194" s="543"/>
      <c r="N194" s="543"/>
    </row>
    <row r="195" spans="1:14" s="537" customFormat="1" x14ac:dyDescent="0.25">
      <c r="A195" s="543"/>
      <c r="B195" s="543"/>
      <c r="C195" s="543"/>
      <c r="D195" s="543"/>
      <c r="E195" s="543"/>
      <c r="F195" s="543"/>
      <c r="G195" s="543"/>
      <c r="H195" s="543"/>
      <c r="I195" s="543"/>
      <c r="J195" s="543"/>
      <c r="K195" s="543"/>
      <c r="L195" s="543"/>
      <c r="M195" s="543"/>
      <c r="N195" s="543"/>
    </row>
    <row r="196" spans="1:14" s="537" customFormat="1" x14ac:dyDescent="0.25">
      <c r="A196" s="543"/>
      <c r="B196" s="543"/>
      <c r="C196" s="543"/>
      <c r="D196" s="543"/>
      <c r="E196" s="543"/>
      <c r="F196" s="543"/>
      <c r="G196" s="543"/>
      <c r="H196" s="543"/>
      <c r="I196" s="543"/>
      <c r="J196" s="543"/>
      <c r="K196" s="543"/>
      <c r="L196" s="543"/>
      <c r="M196" s="543"/>
      <c r="N196" s="543"/>
    </row>
  </sheetData>
  <sortState ref="A27:B42">
    <sortCondition ref="A26"/>
  </sortState>
  <customSheetViews>
    <customSheetView guid="{3FC66D4A-12C5-4B75-80FB-F3C28F6CE0BD}" hiddenColumns="1" topLeftCell="E1">
      <selection activeCell="G11" sqref="G11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F68"/>
  <sheetViews>
    <sheetView topLeftCell="B1" zoomScale="178" zoomScaleNormal="178" workbookViewId="0">
      <selection activeCell="B14" sqref="B14:I14"/>
    </sheetView>
  </sheetViews>
  <sheetFormatPr defaultRowHeight="15" x14ac:dyDescent="0.25"/>
  <cols>
    <col min="1" max="10" width="3.7109375" customWidth="1"/>
    <col min="11" max="11" width="2.85546875" customWidth="1"/>
    <col min="12" max="25" width="3.7109375" customWidth="1"/>
    <col min="26" max="26" width="6" customWidth="1"/>
    <col min="27" max="37" width="3.7109375" customWidth="1"/>
    <col min="38" max="38" width="3.140625" customWidth="1"/>
    <col min="39" max="52" width="3.7109375" customWidth="1"/>
    <col min="53" max="53" width="5.85546875" customWidth="1"/>
    <col min="54" max="64" width="3.7109375" customWidth="1"/>
    <col min="65" max="65" width="2.7109375" customWidth="1"/>
    <col min="66" max="79" width="3.7109375" customWidth="1"/>
    <col min="80" max="80" width="5" customWidth="1"/>
    <col min="81" max="84" width="3.7109375" customWidth="1"/>
  </cols>
  <sheetData>
    <row r="1" spans="1:84" ht="18.75" x14ac:dyDescent="0.25">
      <c r="A1" s="332"/>
      <c r="B1" s="771" t="s">
        <v>87</v>
      </c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8"/>
      <c r="AA1" s="328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300"/>
      <c r="B2" s="772" t="s">
        <v>179</v>
      </c>
      <c r="C2" s="772"/>
      <c r="D2" s="772"/>
      <c r="E2" s="772"/>
      <c r="F2" s="772"/>
      <c r="G2" s="772"/>
      <c r="H2" s="772"/>
      <c r="I2" s="772"/>
      <c r="J2" s="772"/>
      <c r="K2" s="772"/>
      <c r="L2" s="295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5"/>
      <c r="AA2" s="295"/>
      <c r="AB2" s="186"/>
      <c r="AC2" s="772" t="s">
        <v>179</v>
      </c>
      <c r="AD2" s="772"/>
      <c r="AE2" s="772"/>
      <c r="AF2" s="772"/>
      <c r="AG2" s="772"/>
      <c r="AH2" s="772"/>
      <c r="AI2" s="772"/>
      <c r="AJ2" s="772"/>
      <c r="AK2" s="772"/>
      <c r="AL2" s="772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642"/>
      <c r="AX2" s="186"/>
      <c r="AY2" s="186"/>
      <c r="AZ2" s="186"/>
      <c r="BA2" s="186"/>
      <c r="BB2" s="186"/>
      <c r="BC2" s="186"/>
      <c r="BD2" s="772" t="s">
        <v>15</v>
      </c>
      <c r="BE2" s="772"/>
      <c r="BF2" s="772"/>
      <c r="BG2" s="772"/>
      <c r="BH2" s="772"/>
      <c r="BI2" s="772"/>
      <c r="BJ2" s="772"/>
      <c r="BK2" s="772"/>
      <c r="BL2" s="772"/>
      <c r="BM2" s="772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300"/>
      <c r="B3" s="295"/>
      <c r="C3" s="295"/>
      <c r="D3" s="295"/>
      <c r="E3" s="296"/>
      <c r="F3" s="296"/>
      <c r="G3" s="296"/>
      <c r="H3" s="296"/>
      <c r="I3" s="296"/>
      <c r="J3" s="295"/>
      <c r="K3" s="295"/>
      <c r="L3" s="295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5"/>
      <c r="AA3" s="2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ht="18.75" x14ac:dyDescent="0.25">
      <c r="A4" s="300"/>
      <c r="B4" s="295" t="s">
        <v>2</v>
      </c>
      <c r="C4" s="295"/>
      <c r="D4" s="295"/>
      <c r="E4" s="773"/>
      <c r="F4" s="774"/>
      <c r="G4" s="775"/>
      <c r="H4" s="295"/>
      <c r="I4" s="326" t="s">
        <v>112</v>
      </c>
      <c r="J4" s="295"/>
      <c r="K4" s="295"/>
      <c r="L4" s="295"/>
      <c r="M4" s="296"/>
      <c r="N4" s="296"/>
      <c r="O4" s="296"/>
      <c r="P4" s="296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186"/>
      <c r="AC4" s="295" t="s">
        <v>2</v>
      </c>
      <c r="AD4" s="295"/>
      <c r="AE4" s="295"/>
      <c r="AF4" s="702"/>
      <c r="AG4" s="703"/>
      <c r="AH4" s="704"/>
      <c r="AI4" s="186"/>
      <c r="AJ4" s="267" t="s">
        <v>113</v>
      </c>
      <c r="AK4" s="267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295" t="s">
        <v>2</v>
      </c>
      <c r="BE4" s="295"/>
      <c r="BF4" s="295"/>
      <c r="BG4" s="776"/>
      <c r="BH4" s="777"/>
      <c r="BI4" s="778"/>
      <c r="BJ4" s="186"/>
      <c r="BK4" s="267" t="s">
        <v>114</v>
      </c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300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5"/>
      <c r="AA5" s="2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300"/>
      <c r="B6" s="779" t="s">
        <v>128</v>
      </c>
      <c r="C6" s="780"/>
      <c r="D6" s="780"/>
      <c r="E6" s="780"/>
      <c r="F6" s="780"/>
      <c r="G6" s="780"/>
      <c r="H6" s="780"/>
      <c r="I6" s="780"/>
      <c r="J6" s="780"/>
      <c r="K6" s="781"/>
      <c r="L6" s="734">
        <f>L8*L7</f>
        <v>0</v>
      </c>
      <c r="M6" s="735"/>
      <c r="N6" s="735"/>
      <c r="O6" s="735"/>
      <c r="P6" s="735"/>
      <c r="Q6" s="735"/>
      <c r="R6" s="736"/>
      <c r="S6" s="737">
        <f>S8*L7</f>
        <v>0</v>
      </c>
      <c r="T6" s="738"/>
      <c r="U6" s="738"/>
      <c r="V6" s="738"/>
      <c r="W6" s="738"/>
      <c r="X6" s="738"/>
      <c r="Y6" s="739"/>
      <c r="Z6" s="297"/>
      <c r="AA6" s="297"/>
      <c r="AB6" s="200"/>
      <c r="AC6" s="779" t="s">
        <v>128</v>
      </c>
      <c r="AD6" s="780"/>
      <c r="AE6" s="780"/>
      <c r="AF6" s="780"/>
      <c r="AG6" s="780"/>
      <c r="AH6" s="780"/>
      <c r="AI6" s="780"/>
      <c r="AJ6" s="780"/>
      <c r="AK6" s="780"/>
      <c r="AL6" s="781"/>
      <c r="AM6" s="734">
        <f>AM8*AM7</f>
        <v>550</v>
      </c>
      <c r="AN6" s="735"/>
      <c r="AO6" s="735"/>
      <c r="AP6" s="735"/>
      <c r="AQ6" s="735"/>
      <c r="AR6" s="735"/>
      <c r="AS6" s="736"/>
      <c r="AT6" s="737">
        <f>AT8*AM7</f>
        <v>2.806122448979592</v>
      </c>
      <c r="AU6" s="738"/>
      <c r="AV6" s="738"/>
      <c r="AW6" s="738"/>
      <c r="AX6" s="738"/>
      <c r="AY6" s="738"/>
      <c r="AZ6" s="739"/>
      <c r="BA6" s="297"/>
      <c r="BB6" s="297"/>
      <c r="BC6" s="200"/>
      <c r="BD6" s="779" t="s">
        <v>128</v>
      </c>
      <c r="BE6" s="780"/>
      <c r="BF6" s="780"/>
      <c r="BG6" s="780"/>
      <c r="BH6" s="780"/>
      <c r="BI6" s="780"/>
      <c r="BJ6" s="780"/>
      <c r="BK6" s="780"/>
      <c r="BL6" s="780"/>
      <c r="BM6" s="781"/>
      <c r="BN6" s="734">
        <f>BN8*BN7</f>
        <v>73.600000000000009</v>
      </c>
      <c r="BO6" s="735"/>
      <c r="BP6" s="735"/>
      <c r="BQ6" s="735"/>
      <c r="BR6" s="735"/>
      <c r="BS6" s="735"/>
      <c r="BT6" s="736"/>
      <c r="BU6" s="737">
        <f>BU8*BN7</f>
        <v>0.37551020408163271</v>
      </c>
      <c r="BV6" s="738"/>
      <c r="BW6" s="738"/>
      <c r="BX6" s="738"/>
      <c r="BY6" s="738"/>
      <c r="BZ6" s="738"/>
      <c r="CA6" s="739"/>
      <c r="CB6" s="297"/>
      <c r="CC6" s="297"/>
      <c r="CD6" s="200"/>
      <c r="CE6" s="200"/>
      <c r="CF6" s="201"/>
    </row>
    <row r="7" spans="1:84" x14ac:dyDescent="0.25">
      <c r="A7" s="300"/>
      <c r="B7" s="779" t="s">
        <v>129</v>
      </c>
      <c r="C7" s="780"/>
      <c r="D7" s="780"/>
      <c r="E7" s="780"/>
      <c r="F7" s="780"/>
      <c r="G7" s="780"/>
      <c r="H7" s="780"/>
      <c r="I7" s="780"/>
      <c r="J7" s="780"/>
      <c r="K7" s="781"/>
      <c r="L7" s="784">
        <v>0.8</v>
      </c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6"/>
      <c r="Z7" s="297"/>
      <c r="AA7" s="297"/>
      <c r="AB7" s="200"/>
      <c r="AC7" s="779" t="s">
        <v>129</v>
      </c>
      <c r="AD7" s="780"/>
      <c r="AE7" s="780"/>
      <c r="AF7" s="780"/>
      <c r="AG7" s="780"/>
      <c r="AH7" s="780"/>
      <c r="AI7" s="780"/>
      <c r="AJ7" s="780"/>
      <c r="AK7" s="780"/>
      <c r="AL7" s="781"/>
      <c r="AM7" s="784">
        <v>1</v>
      </c>
      <c r="AN7" s="785"/>
      <c r="AO7" s="785"/>
      <c r="AP7" s="785"/>
      <c r="AQ7" s="785"/>
      <c r="AR7" s="785"/>
      <c r="AS7" s="785"/>
      <c r="AT7" s="785"/>
      <c r="AU7" s="785"/>
      <c r="AV7" s="785"/>
      <c r="AW7" s="785"/>
      <c r="AX7" s="785"/>
      <c r="AY7" s="785"/>
      <c r="AZ7" s="786"/>
      <c r="BA7" s="297"/>
      <c r="BB7" s="297"/>
      <c r="BC7" s="200"/>
      <c r="BD7" s="779" t="s">
        <v>129</v>
      </c>
      <c r="BE7" s="780"/>
      <c r="BF7" s="780"/>
      <c r="BG7" s="780"/>
      <c r="BH7" s="780"/>
      <c r="BI7" s="780"/>
      <c r="BJ7" s="780"/>
      <c r="BK7" s="780"/>
      <c r="BL7" s="780"/>
      <c r="BM7" s="781"/>
      <c r="BN7" s="784">
        <v>0.8</v>
      </c>
      <c r="BO7" s="785"/>
      <c r="BP7" s="785"/>
      <c r="BQ7" s="785"/>
      <c r="BR7" s="785"/>
      <c r="BS7" s="785"/>
      <c r="BT7" s="785"/>
      <c r="BU7" s="785"/>
      <c r="BV7" s="785"/>
      <c r="BW7" s="785"/>
      <c r="BX7" s="785"/>
      <c r="BY7" s="785"/>
      <c r="BZ7" s="785"/>
      <c r="CA7" s="786"/>
      <c r="CB7" s="297"/>
      <c r="CC7" s="297"/>
      <c r="CD7" s="200"/>
      <c r="CE7" s="200"/>
      <c r="CF7" s="201"/>
    </row>
    <row r="8" spans="1:84" x14ac:dyDescent="0.25">
      <c r="A8" s="300"/>
      <c r="B8" s="779" t="s">
        <v>130</v>
      </c>
      <c r="C8" s="780"/>
      <c r="D8" s="780"/>
      <c r="E8" s="780"/>
      <c r="F8" s="780"/>
      <c r="G8" s="780"/>
      <c r="H8" s="780"/>
      <c r="I8" s="780"/>
      <c r="J8" s="780"/>
      <c r="K8" s="781"/>
      <c r="L8" s="740">
        <f>SUM(L9:Y9)</f>
        <v>0</v>
      </c>
      <c r="M8" s="741"/>
      <c r="N8" s="741"/>
      <c r="O8" s="741"/>
      <c r="P8" s="741"/>
      <c r="Q8" s="741"/>
      <c r="R8" s="742"/>
      <c r="S8" s="787">
        <f>L8/196</f>
        <v>0</v>
      </c>
      <c r="T8" s="788"/>
      <c r="U8" s="788"/>
      <c r="V8" s="788"/>
      <c r="W8" s="788"/>
      <c r="X8" s="788"/>
      <c r="Y8" s="789"/>
      <c r="Z8" s="297"/>
      <c r="AA8" s="297"/>
      <c r="AB8" s="200"/>
      <c r="AC8" s="779" t="s">
        <v>130</v>
      </c>
      <c r="AD8" s="780"/>
      <c r="AE8" s="780"/>
      <c r="AF8" s="780"/>
      <c r="AG8" s="780"/>
      <c r="AH8" s="780"/>
      <c r="AI8" s="780"/>
      <c r="AJ8" s="780"/>
      <c r="AK8" s="780"/>
      <c r="AL8" s="781"/>
      <c r="AM8" s="740">
        <f>SUM(AM9:AZ9)</f>
        <v>550</v>
      </c>
      <c r="AN8" s="741"/>
      <c r="AO8" s="741"/>
      <c r="AP8" s="741"/>
      <c r="AQ8" s="741"/>
      <c r="AR8" s="741"/>
      <c r="AS8" s="742"/>
      <c r="AT8" s="737">
        <f>AM8/196</f>
        <v>2.806122448979592</v>
      </c>
      <c r="AU8" s="738"/>
      <c r="AV8" s="738"/>
      <c r="AW8" s="738"/>
      <c r="AX8" s="738"/>
      <c r="AY8" s="738"/>
      <c r="AZ8" s="739"/>
      <c r="BA8" s="297"/>
      <c r="BB8" s="297"/>
      <c r="BC8" s="200"/>
      <c r="BD8" s="779" t="s">
        <v>130</v>
      </c>
      <c r="BE8" s="780"/>
      <c r="BF8" s="780"/>
      <c r="BG8" s="780"/>
      <c r="BH8" s="780"/>
      <c r="BI8" s="780"/>
      <c r="BJ8" s="780"/>
      <c r="BK8" s="780"/>
      <c r="BL8" s="780"/>
      <c r="BM8" s="781"/>
      <c r="BN8" s="740">
        <f>SUM(BN9:CA9)</f>
        <v>92</v>
      </c>
      <c r="BO8" s="741"/>
      <c r="BP8" s="741"/>
      <c r="BQ8" s="741"/>
      <c r="BR8" s="741"/>
      <c r="BS8" s="741"/>
      <c r="BT8" s="742"/>
      <c r="BU8" s="737">
        <f>BN8/196</f>
        <v>0.46938775510204084</v>
      </c>
      <c r="BV8" s="738"/>
      <c r="BW8" s="738"/>
      <c r="BX8" s="738"/>
      <c r="BY8" s="738"/>
      <c r="BZ8" s="738"/>
      <c r="CA8" s="739"/>
      <c r="CB8" s="297"/>
      <c r="CC8" s="297"/>
      <c r="CD8" s="200"/>
      <c r="CE8" s="200"/>
      <c r="CF8" s="201"/>
    </row>
    <row r="9" spans="1:84" ht="35.25" customHeight="1" x14ac:dyDescent="0.25">
      <c r="A9" s="300"/>
      <c r="B9" s="779" t="s">
        <v>131</v>
      </c>
      <c r="C9" s="780"/>
      <c r="D9" s="780"/>
      <c r="E9" s="780"/>
      <c r="F9" s="780"/>
      <c r="G9" s="780"/>
      <c r="H9" s="780"/>
      <c r="I9" s="781"/>
      <c r="J9" s="782" t="s">
        <v>132</v>
      </c>
      <c r="K9" s="783"/>
      <c r="L9" s="325">
        <f>(L10*J10)+(L11*J11)+(L12*J12)+(L13*J13)+(L14*J14)+(L15*J15)+(L16*J16)+(L17*J17)+(L18*J18)+(L19*J19)+(L20*J20)+(L21*J21)+(L22*J22)+(L23*J23)+(L24*J24)</f>
        <v>0</v>
      </c>
      <c r="M9" s="325">
        <f>(M10*J10)+(M11*J11)+(M12*J12)+(M13*J13)+(M14*J14)+(M15*J15)+(M16*J16)+(M17*J17)+(M18*J18)+(M19*J19)+(M20*J20)+(M21*J21)+(M22*J22)+(M23*J23)+(M24*J24)</f>
        <v>0</v>
      </c>
      <c r="N9" s="325">
        <f>(N10*J10)+(N11*J11)+(N12*J12)+(N13*J13)+(N14*J14)+(N15*J15)+(N16*J16)+(N17*J17)+(N18*J18)+(N19*J19)+(N20*J20)+(N21*J21)+(N22*J22)+(N23*J23)+(N24*J24)</f>
        <v>0</v>
      </c>
      <c r="O9" s="325">
        <f>(O10*J10)+(O11*J11)+(O12*J12)+(O13*J13)+(O14*J14)+(O15*J15)+(O16*J16)+(O17*J17)+(O18*J18)+(O19*J19)+(O20*J20)+(O21*J21)+(O22*J22)+(O23*J23)+(O24*J24)</f>
        <v>0</v>
      </c>
      <c r="P9" s="325">
        <f>(P10*J10)+(P11*J11)+(P12*J12)+(P13*J13)+(P14*J14)+(P15*J15)+(P16*J16)+(P17*J17)+(P18*J18)+(P19*J19)+(P20*J20)+(P21*J21)+(P22*J22)+(P23*J23)+(P24*J24)</f>
        <v>0</v>
      </c>
      <c r="Q9" s="325">
        <f>(Q10*J10)+(Q11*J11)+(Q12*J12)+(Q13*J13)+(Q14*J14)+(Q15*J15)+(Q16*J16)+(Q17*J17)+(Q18*J18)+(Q19*J19)+(Q20*J20)+(Q21*J21)+(Q22*J22)+(Q23*J23)+(Q24*J24)</f>
        <v>0</v>
      </c>
      <c r="R9" s="495">
        <f>(R10*J10)+(R11*J11)+(R12*J12)+(R13*J13)+(R14*J14)+(R15*J15)+(R16*J16)+(R17*J17)+(R18*J18)+(R19*J19)+(R20*J20)+(R21*J21)+(R22*J22)+(R23*J23)+(R24*J24)</f>
        <v>0</v>
      </c>
      <c r="S9" s="495">
        <f>(S10*J10)+(S11*J11)+(S12*J12)+(S13*J13)+(S14*J14)+(S15*J15)+(S16*J16)+(S17*J17)+(S18*J18)+(S19*J19)+(S20*J20)+(S21*J21)+(S22*J22)+(S23*J23)+(S24*J24)</f>
        <v>0</v>
      </c>
      <c r="T9" s="495">
        <f>(T10*J10)+(T11*J11)+(T12*J12)+(T13*J13)+(T14*J14)+(T15*J15)+(T16*J16)+(T17*J17)+(T18*J18)+(T19*J19)+(T20*J20)+(T21*J21)+(T22*J22)+(T23*J23)+(T24*J24)</f>
        <v>0</v>
      </c>
      <c r="U9" s="495">
        <f>(U10*J10)+(U11*J11)+(U12*J12)+(U13*J13)+(U14*J14)+(U15*J15)+(U16*J16)+(U17*J17)+(U18*J18)+(U19*J19)+(U20*J20)+(U21*J21)+(U22*J22)+(U23*J23)+(U24*J24)</f>
        <v>0</v>
      </c>
      <c r="V9" s="495">
        <f>(V10*J10)+(V11*J11)+(V12*J12)+(V13*J13)+(V14*J14)+(V15*J15)+(V16*J16)+(V17*J17)+(V18*J18)+(V19*J19)+(V20*J20)+(V21*J21)+(V22*J22)+(V23*J23)+(V24*J24)</f>
        <v>0</v>
      </c>
      <c r="W9" s="495">
        <f>(W10*J10)+(W11*J11)+(W12*J12)+(W13*J13)+(W14*J14)+(W15*J15)+(W16*J16)+(W17*J17)+(W18*J18)+(W19*J19)+(W20*J20)+(W21*J21)+(W22*J22)+(W23*J23)+(W24*J24)</f>
        <v>0</v>
      </c>
      <c r="X9" s="495">
        <f>(X10*J10)+(X11*J11)+(X12*J12)+(X13*J13)+(X14*J14)+(X15*J15)+(X16*J16)+(X17*J17)+(X18*J18)+(X19*J19)+(X20*J20)+(X21*J21)+(X22*J22)+(X23*J23)+(X24*J24)</f>
        <v>0</v>
      </c>
      <c r="Y9" s="495">
        <f>(Y10*J10)+(Y11*J11)+(Y12*J12)+(Y13*J13)+(Y14*J14)+(Y15*J15)+(Y16*J16)+(Y17*J17)+(Y18*J18)+(Y19*J19)+(Y20*J20)+(Y21*J21)+(Y22*J22)+(Y23*J23)+(Y24*J24)</f>
        <v>0</v>
      </c>
      <c r="Z9" s="536" t="s">
        <v>191</v>
      </c>
      <c r="AA9" s="790"/>
      <c r="AB9" s="200"/>
      <c r="AC9" s="779" t="s">
        <v>131</v>
      </c>
      <c r="AD9" s="780"/>
      <c r="AE9" s="780"/>
      <c r="AF9" s="780"/>
      <c r="AG9" s="780"/>
      <c r="AH9" s="780"/>
      <c r="AI9" s="780"/>
      <c r="AJ9" s="781"/>
      <c r="AK9" s="782" t="s">
        <v>132</v>
      </c>
      <c r="AL9" s="783"/>
      <c r="AM9" s="325">
        <f>(AM10*AK10)+(AM11*AK11)+(AM12*AK12)+(AM13*AK13)+(AM14*AK14)+(AM15*AK15)+(AM16*AK16)+(AM17*AK17)+(AM18*AK18)+(AM19*AK19)+(AM20*AK20)+(AM21*AK21)+(AM22*AK22)+(AM23*AK23)+(AM24*AK24)</f>
        <v>288</v>
      </c>
      <c r="AN9" s="325">
        <f>(AN10*AK10)+(AN11*AK11)+(AN12*AK12)+(AN13*AK13)+(AN14*AK14)+(AN15*AK15)+(AN16*AK16)+(AN17*AK17)+(AN18*AK18)+(AN19*AK19)+(AN20*AK20)+(AN21*AK21)+(AN22*AK22)+(AN23*AK23)+(AN24*AK24)</f>
        <v>50</v>
      </c>
      <c r="AO9" s="325">
        <f>(AO10*AK10)+(AO11*AK11)+(AO12*AK12)+(AO13*AK13)+(AO14*AK14)+(AO15*AK15)+(AO16*AK16)+(AO17*AK17)+(AO18*AK18)+(AO19*AK19)+(AO20*AK20)+(AO21*AK21)+(AO22*AK22)+(AO23*AK23)+(AO24*AK24)</f>
        <v>80</v>
      </c>
      <c r="AP9" s="325">
        <f>(AP10*AK10)+(AP11*AK11)+(AP12*AK12)+(AP13*AK13)+(AP14*AK14)+(AP15*AK15)+(AP16*AK16)+(AP17*AK17)+(AP18*AK18)+(AP19*AK19)+(AP20*AK20)+(AP21*AK21)+(AP22*AK22)+(AP23*AK23)+(AP24*AK24)</f>
        <v>48</v>
      </c>
      <c r="AQ9" s="325">
        <f>(AQ10*AK10)+(AQ11*AK11)+(AQ12*AK12)+(AQ13*AK13)+(AQ14*AK14)+(AQ15*AK15)+(AQ16*AK16)+(AQ17*AK17)+(AQ18*AK18)+(AQ19*AK19)+(AQ20*AK20)+(AQ21*AK21)+(AQ22*AK22)+(AQ23*AK23)+(AQ24*AK24)</f>
        <v>84</v>
      </c>
      <c r="AR9" s="325">
        <f>(AR10*AK10)+(AR11*AK11)+(AR12*AK12)+(AR13*AK13)+(AR14*AK14)+(AR15*AK15)+(AR16*AK16)+(AR17*AK17)+(AR18*AK18)+(AR19*AK19)+(AR20*AK20)+(AR21*AK21)+(AR22*AK22)+(AR23*AK23)+(AR24*AK24)</f>
        <v>0</v>
      </c>
      <c r="AS9" s="495">
        <f>(AS10*AK10)+(AS11*AK11)+(AS12*AK12)+(AS13*AK13)+(AS14*AK14)+(AS15*AK15)+(AS16*AK16)+(AS17*AK17)+(AS18*AK18)+(AS19*AK19)+(AS20*AK20)+(AS21*AK21)+(AS22*AK22)+(AS23*AK23)+(AS24*AK24)</f>
        <v>0</v>
      </c>
      <c r="AT9" s="495">
        <f>(AT10*AK10)+(AT11*AK11)+(AT12*AK12)+(AT13*AK13)+(AT14*AK14)+(AT15*AK15)+(AT16*AK16)+(AT17*AK17)+(AT18*AK18)+(AT19*AK19)+(AT20*AK20)+(AT21*AK21)+(AT22*AK22)+(AT23*AK23)+(AT24*AK24)</f>
        <v>0</v>
      </c>
      <c r="AU9" s="495">
        <f>(AU10*AK10)+(AU11*AK11)+(AU12*AK12)+(AU13*AK13)+(AU14*AK14)+(AU15*AK15)+(AU16*AK16)+(AU17*AK17)+(AU18*AK18)+(AU19*AK19)+(AU20*AK20)+(AU21*AK21)+(AU22*AK22)+(AU23*AK23)+(AU24*AK24)</f>
        <v>0</v>
      </c>
      <c r="AV9" s="495">
        <f>(AV10*AK10)+(AV11*AK11)+(AV12*AK12)+(AV13*AK13)+(AV14*AK14)+(AV15*AK15)+(AV16*AK16)+(AV17*AK17)+(AV18*AK18)+(AV19*AK19)+(AV20*AK20)+(AV21*AK21)+(AV22*AK22)+(AV23*AK23)+(AV24*AK24)</f>
        <v>0</v>
      </c>
      <c r="AW9" s="495">
        <f>(AW10*AK10)+(AW11*AK11)+(AW12*AK12)+(AW13*AK13)+(AW14*AK14)+(AW15*AK15)+(AW16*AK16)+(AW17*AK17)+(AW18*AK18)+(AW19*AK19)+(AW20*AK20)+(AW21*AK21)+(AW22*AK22)+(AW23*AK23)+(AW24*AK24)</f>
        <v>0</v>
      </c>
      <c r="AX9" s="495">
        <f>(AX10*AK10)+(AX11*AK11)+(AX12*AK12)+(AX13*AK13)+(AX14*AK14)+(AX15*AK15)+(AX16*AK16)+(AX17*AK17)+(AX18*AK18)+(AX19*AK19)+(AX20*AK20)+(AX21*AK21)+(AX22*AK22)+(AX23*AK23)+(AX24*AK24)</f>
        <v>0</v>
      </c>
      <c r="AY9" s="495">
        <f>(AY10*AK10)+(AY11*AK11)+(AY12*AK12)+(AY13*AK13)+(AY14*AK14)+(AY15*AK15)+(AY16*AK16)+(AY17*AK17)+(AY18*AK18)+(AY19*AK19)+(AY20*AK20)+(AY21*AK21)+(AY22*AK22)+(AY23*AK23)+(AY24*AK24)</f>
        <v>0</v>
      </c>
      <c r="AZ9" s="495">
        <f>(AZ10*AK10)+(AZ11*AK11)+(AZ12*AK12)+(AZ13*AK13)+(AZ14*AK14)+(AZ15*AK15)+(AZ16*AK16)+(AZ17*AK17)+(AZ18*AK18)+(AZ19*AK19)+(AZ20*AK20)+(AZ21*AK21)+(AZ22*AK22)+(AZ23*AK23)+(AZ24*AK24)</f>
        <v>0</v>
      </c>
      <c r="BA9" s="536" t="s">
        <v>191</v>
      </c>
      <c r="BB9" s="790"/>
      <c r="BC9" s="200"/>
      <c r="BD9" s="779" t="s">
        <v>131</v>
      </c>
      <c r="BE9" s="780"/>
      <c r="BF9" s="780"/>
      <c r="BG9" s="780"/>
      <c r="BH9" s="780"/>
      <c r="BI9" s="780"/>
      <c r="BJ9" s="780"/>
      <c r="BK9" s="781"/>
      <c r="BL9" s="782" t="s">
        <v>132</v>
      </c>
      <c r="BM9" s="783"/>
      <c r="BN9" s="325">
        <f>(BN10*BL10)+(BN11*BL11)+(BN12*BL12)+(BN13*BL13)+(BN14*BL14)+(BN15*BL15)+(BN16*BL16)+(BN17*BL17)+(BN18*BL18)+(BN19*BL19)+(BN20*BL20)+(BN21*BL21)+(BN22*BL22)+(BN23*BL23)+(BN24*BL24)</f>
        <v>10</v>
      </c>
      <c r="BO9" s="325">
        <f>(BO10*BL10)+(BO11*BL11)+(BO12*BL12)+(BO13*BL13)+(BO14*BL14)+(BO15*BL15)+(BO16*BL16)+(BO17*BL17)+(BO18*BL18)+(BO19*BL19)+(BO20*BL20)+(BO21*BL21)+(BO22*BL22)+(BO23*BL23)+(BO24*BL24)</f>
        <v>10</v>
      </c>
      <c r="BP9" s="325">
        <f>(BP10*BL10)+(BP11*BL11)+(BP12*BL12)+(BP13*BL13)+(BP14*BL14)+(BP15*BL15)+(BP16*BL16)+(BP17*BL17)+(BP18*BL18)+(BP19*BL19)+(BP20*BL20)+(BP21*BL21)+(BP22*BL22)+(BP23*BL23)+(BP24*BL24)</f>
        <v>24</v>
      </c>
      <c r="BQ9" s="325">
        <f>(BQ10*BL10)+(BQ11*BL11)+(BQ12*BL12)+(BQ13*BL13)+(BQ14*BL14)+(BQ15*BL15)+(BQ16*BL16)+(BQ17*BL17)+(BQ18*BL18)+(BQ19*BL19)+(BQ20*BL20)+(BQ21*BL21)+(BQ22*BL22)+(BQ23*BL23)+(BQ24*BL24)</f>
        <v>48</v>
      </c>
      <c r="BR9" s="325">
        <f>(BR10*BL10)+(BR11*BL11)+(BR12*BL12)+(BR13*BL13)+(BR14*BL14)+(BR15*BL15)+(BR16*BL16)+(BR17*BL17)+(BR18*BL18)+(BR19*BL19)+(BR20*BL20)+(BR21*BL21)+(BR22*BL22)+(BR23*BL23)+(BR24*BL24)</f>
        <v>0</v>
      </c>
      <c r="BS9" s="325">
        <f>(BS10*BL10)+(BS11*BL11)+(BS12*BL12)+(BS13*BL13)+(BS14*BL14)+(BS15*BL15)+(BS16*BL16)+(BS17*BL17)+(BS18*BL18)+(BS19*BL19)+(BS20*BL20)+(BS21*BL21)+(BS22*BL22)+(BS23*BL23)+(BS24*BL24)</f>
        <v>0</v>
      </c>
      <c r="BT9" s="495">
        <f>(BT10*BL10)+(BT11*BL11)+(BT12*BL12)+(BT13*BL13)+(BT14*BL14)+(BT15*BL15)+(BT16*BL16)+(BT17*BL17)+(BT18*BL18)+(BT19*BL19)+(BT20*BL20)+(BT21*BL21)+(BT22*BL22)+(BT23*BL23)+(BT24*BL24)</f>
        <v>0</v>
      </c>
      <c r="BU9" s="495">
        <f>(BU10*BL10)+(BU11*BL11)+(BU12*BL12)+(BU13*BL13)+(BU14*BL14)+(BU15*BL15)+(BU16*BL16)+(BU17*BL17)+(BU18*BL18)+(BU19*BL19)+(BU20*BL20)+(BU21*BL21)+(BU22*BL22)+(BU23*BL23)+(BU24*BL24)</f>
        <v>0</v>
      </c>
      <c r="BV9" s="495">
        <f>(BV10*BL10)+(BV11*BL11)+(BV12*BL12)+(BV13*BL13)+(BV14*BL14)+(BV15*BL15)+(BV16*BL16)+(BV17*BL17)+(BV18*BL18)+(BV19*BL19)+(BV20*BL20)+(BV21*BL21)+(BV22*BL22)+(BV23*BL23)+(BV24*BL24)</f>
        <v>0</v>
      </c>
      <c r="BW9" s="495">
        <f>(BW10*BL10)+(BW11*BL11)+(BW12*BL12)+(BW13*BL13)+(BW14*BL14)+(BW15*BL15)+(BW16*BL16)+(BW17*BL17)+(BW18*BL18)+(BW19*BL19)+(BW20*BL20)+(BW21*BL21)+(BW22*BL22)+(BW23*BL23)+(BW24*BL24)</f>
        <v>0</v>
      </c>
      <c r="BX9" s="495">
        <f>(BX10*BL10)+(BX11*BL11)+(BX12*BL12)+(BX13*BL13)+(BX14*BL14)+(BX15*BL15)+(BX16*BL16)+(BX17*BL17)+(BX18*BL18)+(BX19*BL19)+(BX20*BL20)+(BX21*BL21)+(BX22*BL22)+(BX23*BL23)+(BX24*BL24)</f>
        <v>0</v>
      </c>
      <c r="BY9" s="495">
        <f>(BY10*BL10)+(BY11*BL11)+(BY12*BL12)+(BY13*BL13)+(BY14*BL14)+(BY15*BL15)+(BY16*BL16)+(BY17*BL17)+(BY18*BL18)+(BY19*BL19)+(BY20*BL20)+(BY21*BL21)+(BY22*BL22)+(BY23*BL23)+(BY24*BL24)</f>
        <v>0</v>
      </c>
      <c r="BZ9" s="495">
        <f>(BZ10*BL10)+(BZ11*BL11)+(BZ12*BL12)+(BZ13*BL13)+(BZ14*BL14)+(BZ15*BL15)+(BZ16*BL16)+(BZ17*BL17)+(BZ18*BL18)+(BZ19*BL19)+(BZ20*BL20)+(BZ21*BL21)+(BZ22*BL22)+(BZ23*BL23)+(BZ24*BL24)</f>
        <v>0</v>
      </c>
      <c r="CA9" s="495">
        <f>(CA10*BL10)+(CA11*BL11)+(CA12*BL12)+(CA13*BL13)+(CA14*BL14)+(CA15*BL15)+(CA16*BL16)+(CA17*BL17)+(CA18*BL18)+(CA19*BL19)+(CA20*BL20)+(CA21*BL21)+(CA22*BL22)+(CA23*BL23)+(CA24*BL24)</f>
        <v>0</v>
      </c>
      <c r="CB9" s="536" t="s">
        <v>191</v>
      </c>
      <c r="CC9" s="790"/>
      <c r="CD9" s="200"/>
      <c r="CE9" s="200"/>
      <c r="CF9" s="201"/>
    </row>
    <row r="10" spans="1:84" x14ac:dyDescent="0.25">
      <c r="A10" s="300"/>
      <c r="B10" s="768" t="s">
        <v>116</v>
      </c>
      <c r="C10" s="769"/>
      <c r="D10" s="769"/>
      <c r="E10" s="769"/>
      <c r="F10" s="769"/>
      <c r="G10" s="769"/>
      <c r="H10" s="769"/>
      <c r="I10" s="770"/>
      <c r="J10" s="734">
        <f>VLOOKUP(B10,'DATABASE '!A2:B51,2)</f>
        <v>0</v>
      </c>
      <c r="K10" s="736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526">
        <f>SUM(L10:Y10)</f>
        <v>0</v>
      </c>
      <c r="AA10" s="790"/>
      <c r="AB10" s="200"/>
      <c r="AC10" s="768" t="s">
        <v>196</v>
      </c>
      <c r="AD10" s="769"/>
      <c r="AE10" s="769"/>
      <c r="AF10" s="769"/>
      <c r="AG10" s="769"/>
      <c r="AH10" s="769"/>
      <c r="AI10" s="769"/>
      <c r="AJ10" s="770"/>
      <c r="AK10" s="734">
        <f>VLOOKUP(AC10,'DATABASE '!A2:B51,2)</f>
        <v>40</v>
      </c>
      <c r="AL10" s="736"/>
      <c r="AM10" s="641">
        <v>3</v>
      </c>
      <c r="AN10" s="641">
        <v>1</v>
      </c>
      <c r="AO10" s="641">
        <v>2</v>
      </c>
      <c r="AP10" s="641"/>
      <c r="AQ10" s="641"/>
      <c r="AR10" s="641"/>
      <c r="AS10" s="641"/>
      <c r="AT10" s="641"/>
      <c r="AU10" s="641"/>
      <c r="AV10" s="641"/>
      <c r="AW10" s="641"/>
      <c r="AX10" s="641"/>
      <c r="AY10" s="641"/>
      <c r="AZ10" s="641"/>
      <c r="BA10" s="526">
        <f>SUM(AM10:AZ10)</f>
        <v>6</v>
      </c>
      <c r="BB10" s="790"/>
      <c r="BC10" s="200"/>
      <c r="BD10" s="768" t="s">
        <v>139</v>
      </c>
      <c r="BE10" s="769"/>
      <c r="BF10" s="769"/>
      <c r="BG10" s="769"/>
      <c r="BH10" s="769"/>
      <c r="BI10" s="769"/>
      <c r="BJ10" s="769"/>
      <c r="BK10" s="770"/>
      <c r="BL10" s="734">
        <f>VLOOKUP(BD10,'DATABASE '!A2:B51,2)</f>
        <v>10</v>
      </c>
      <c r="BM10" s="736"/>
      <c r="BN10" s="641">
        <v>1</v>
      </c>
      <c r="BO10" s="641"/>
      <c r="BP10" s="641"/>
      <c r="BQ10" s="641"/>
      <c r="BR10" s="641"/>
      <c r="BS10" s="641"/>
      <c r="BT10" s="641"/>
      <c r="BU10" s="641"/>
      <c r="BV10" s="641"/>
      <c r="BW10" s="641"/>
      <c r="BX10" s="641"/>
      <c r="BY10" s="641"/>
      <c r="BZ10" s="641"/>
      <c r="CA10" s="641"/>
      <c r="CB10" s="526">
        <f>SUM(BN10:CA10)</f>
        <v>1</v>
      </c>
      <c r="CC10" s="790"/>
      <c r="CD10" s="200"/>
      <c r="CE10" s="200"/>
      <c r="CF10" s="201"/>
    </row>
    <row r="11" spans="1:84" x14ac:dyDescent="0.25">
      <c r="A11" s="300"/>
      <c r="B11" s="768" t="s">
        <v>116</v>
      </c>
      <c r="C11" s="769"/>
      <c r="D11" s="769"/>
      <c r="E11" s="769"/>
      <c r="F11" s="769"/>
      <c r="G11" s="769"/>
      <c r="H11" s="769"/>
      <c r="I11" s="770"/>
      <c r="J11" s="734">
        <f>VLOOKUP(B11,'DATABASE '!A2:B51,2)</f>
        <v>0</v>
      </c>
      <c r="K11" s="736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526">
        <f t="shared" ref="Z11:Z24" si="0">SUM(L11:Y11)</f>
        <v>0</v>
      </c>
      <c r="AA11" s="790"/>
      <c r="AB11" s="200"/>
      <c r="AC11" s="768" t="s">
        <v>139</v>
      </c>
      <c r="AD11" s="769"/>
      <c r="AE11" s="769"/>
      <c r="AF11" s="769"/>
      <c r="AG11" s="769"/>
      <c r="AH11" s="769"/>
      <c r="AI11" s="769"/>
      <c r="AJ11" s="770"/>
      <c r="AK11" s="734">
        <f>VLOOKUP(AC11,'DATABASE '!A2:B51,2)</f>
        <v>10</v>
      </c>
      <c r="AL11" s="736"/>
      <c r="AM11" s="641"/>
      <c r="AN11" s="641">
        <v>1</v>
      </c>
      <c r="AO11" s="641"/>
      <c r="AP11" s="641"/>
      <c r="AQ11" s="641"/>
      <c r="AR11" s="641"/>
      <c r="AS11" s="641"/>
      <c r="AT11" s="641"/>
      <c r="AU11" s="641"/>
      <c r="AV11" s="641"/>
      <c r="AW11" s="641"/>
      <c r="AX11" s="641"/>
      <c r="AY11" s="641"/>
      <c r="AZ11" s="641"/>
      <c r="BA11" s="526">
        <f t="shared" ref="BA11:BA24" si="1">SUM(AM11:AZ11)</f>
        <v>1</v>
      </c>
      <c r="BB11" s="790"/>
      <c r="BC11" s="200"/>
      <c r="BD11" s="768" t="s">
        <v>141</v>
      </c>
      <c r="BE11" s="769"/>
      <c r="BF11" s="769"/>
      <c r="BG11" s="769"/>
      <c r="BH11" s="769"/>
      <c r="BI11" s="769"/>
      <c r="BJ11" s="769"/>
      <c r="BK11" s="770"/>
      <c r="BL11" s="734">
        <f>VLOOKUP(BD11,'DATABASE '!A2:B51,2)</f>
        <v>10</v>
      </c>
      <c r="BM11" s="736"/>
      <c r="BN11" s="641"/>
      <c r="BO11" s="641">
        <v>1</v>
      </c>
      <c r="BP11" s="641"/>
      <c r="BQ11" s="641"/>
      <c r="BR11" s="641"/>
      <c r="BS11" s="641"/>
      <c r="BT11" s="641"/>
      <c r="BU11" s="641"/>
      <c r="BV11" s="641"/>
      <c r="BW11" s="641"/>
      <c r="BX11" s="641"/>
      <c r="BY11" s="641"/>
      <c r="BZ11" s="641"/>
      <c r="CA11" s="641"/>
      <c r="CB11" s="526">
        <f t="shared" ref="CB11:CB24" si="2">SUM(BN11:CA11)</f>
        <v>1</v>
      </c>
      <c r="CC11" s="790"/>
      <c r="CD11" s="200"/>
      <c r="CE11" s="200"/>
      <c r="CF11" s="201"/>
    </row>
    <row r="12" spans="1:84" x14ac:dyDescent="0.25">
      <c r="A12" s="300"/>
      <c r="B12" s="768" t="s">
        <v>116</v>
      </c>
      <c r="C12" s="769"/>
      <c r="D12" s="769"/>
      <c r="E12" s="769"/>
      <c r="F12" s="769"/>
      <c r="G12" s="769"/>
      <c r="H12" s="769"/>
      <c r="I12" s="770"/>
      <c r="J12" s="734">
        <f>VLOOKUP(B12,'DATABASE '!A2:B51,2)</f>
        <v>0</v>
      </c>
      <c r="K12" s="736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526">
        <f t="shared" si="0"/>
        <v>0</v>
      </c>
      <c r="AA12" s="790"/>
      <c r="AB12" s="200"/>
      <c r="AC12" s="768" t="s">
        <v>178</v>
      </c>
      <c r="AD12" s="769"/>
      <c r="AE12" s="769"/>
      <c r="AF12" s="769"/>
      <c r="AG12" s="769"/>
      <c r="AH12" s="769"/>
      <c r="AI12" s="769"/>
      <c r="AJ12" s="770"/>
      <c r="AK12" s="734">
        <f>VLOOKUP(AC12,'DATABASE '!A2:B51,2)</f>
        <v>24</v>
      </c>
      <c r="AL12" s="736"/>
      <c r="AM12" s="641"/>
      <c r="AN12" s="641"/>
      <c r="AO12" s="641"/>
      <c r="AP12" s="641"/>
      <c r="AQ12" s="641"/>
      <c r="AR12" s="641"/>
      <c r="AS12" s="641"/>
      <c r="AT12" s="641"/>
      <c r="AU12" s="641"/>
      <c r="AV12" s="641"/>
      <c r="AW12" s="641"/>
      <c r="AX12" s="641"/>
      <c r="AY12" s="641"/>
      <c r="AZ12" s="641"/>
      <c r="BA12" s="526">
        <f t="shared" si="1"/>
        <v>0</v>
      </c>
      <c r="BB12" s="790"/>
      <c r="BC12" s="200"/>
      <c r="BD12" s="768" t="s">
        <v>178</v>
      </c>
      <c r="BE12" s="769"/>
      <c r="BF12" s="769"/>
      <c r="BG12" s="769"/>
      <c r="BH12" s="769"/>
      <c r="BI12" s="769"/>
      <c r="BJ12" s="769"/>
      <c r="BK12" s="770"/>
      <c r="BL12" s="734">
        <f>VLOOKUP(BD12,'DATABASE '!A2:B51,2)</f>
        <v>24</v>
      </c>
      <c r="BM12" s="736"/>
      <c r="BN12" s="641"/>
      <c r="BO12" s="641"/>
      <c r="BP12" s="641">
        <v>1</v>
      </c>
      <c r="BQ12" s="641"/>
      <c r="BR12" s="641"/>
      <c r="BS12" s="641"/>
      <c r="BT12" s="641"/>
      <c r="BU12" s="641"/>
      <c r="BV12" s="641"/>
      <c r="BW12" s="641"/>
      <c r="BX12" s="641"/>
      <c r="BY12" s="641"/>
      <c r="BZ12" s="641"/>
      <c r="CA12" s="641"/>
      <c r="CB12" s="526">
        <f t="shared" si="2"/>
        <v>1</v>
      </c>
      <c r="CC12" s="790"/>
      <c r="CD12" s="200"/>
      <c r="CE12" s="200"/>
      <c r="CF12" s="201"/>
    </row>
    <row r="13" spans="1:84" x14ac:dyDescent="0.25">
      <c r="A13" s="300"/>
      <c r="B13" s="768" t="s">
        <v>116</v>
      </c>
      <c r="C13" s="769"/>
      <c r="D13" s="769"/>
      <c r="E13" s="769"/>
      <c r="F13" s="769"/>
      <c r="G13" s="769"/>
      <c r="H13" s="769"/>
      <c r="I13" s="770"/>
      <c r="J13" s="734">
        <f>VLOOKUP(B13,'DATABASE '!A2:B51,2)</f>
        <v>0</v>
      </c>
      <c r="K13" s="736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526">
        <f t="shared" si="0"/>
        <v>0</v>
      </c>
      <c r="AA13" s="790"/>
      <c r="AB13" s="200"/>
      <c r="AC13" s="768" t="s">
        <v>177</v>
      </c>
      <c r="AD13" s="769"/>
      <c r="AE13" s="769"/>
      <c r="AF13" s="769"/>
      <c r="AG13" s="769"/>
      <c r="AH13" s="769"/>
      <c r="AI13" s="769"/>
      <c r="AJ13" s="770"/>
      <c r="AK13" s="734">
        <f>VLOOKUP(AC13,'DATABASE '!A2:B51,2)</f>
        <v>48</v>
      </c>
      <c r="AL13" s="736"/>
      <c r="AM13" s="641"/>
      <c r="AN13" s="641"/>
      <c r="AO13" s="641"/>
      <c r="AP13" s="641">
        <v>1</v>
      </c>
      <c r="AQ13" s="641"/>
      <c r="AR13" s="641"/>
      <c r="AS13" s="641"/>
      <c r="AT13" s="641"/>
      <c r="AU13" s="641"/>
      <c r="AV13" s="641"/>
      <c r="AW13" s="641"/>
      <c r="AX13" s="641"/>
      <c r="AY13" s="641"/>
      <c r="AZ13" s="641"/>
      <c r="BA13" s="526">
        <f t="shared" si="1"/>
        <v>1</v>
      </c>
      <c r="BB13" s="790"/>
      <c r="BC13" s="200"/>
      <c r="BD13" s="768" t="s">
        <v>177</v>
      </c>
      <c r="BE13" s="769"/>
      <c r="BF13" s="769"/>
      <c r="BG13" s="769"/>
      <c r="BH13" s="769"/>
      <c r="BI13" s="769"/>
      <c r="BJ13" s="769"/>
      <c r="BK13" s="770"/>
      <c r="BL13" s="734">
        <f>VLOOKUP(BD13,'DATABASE '!A2:B51,2)</f>
        <v>48</v>
      </c>
      <c r="BM13" s="736"/>
      <c r="BN13" s="641"/>
      <c r="BO13" s="641"/>
      <c r="BP13" s="641"/>
      <c r="BQ13" s="641">
        <v>1</v>
      </c>
      <c r="BR13" s="641"/>
      <c r="BS13" s="641"/>
      <c r="BT13" s="641"/>
      <c r="BU13" s="641"/>
      <c r="BV13" s="641"/>
      <c r="BW13" s="641"/>
      <c r="BX13" s="641"/>
      <c r="BY13" s="641"/>
      <c r="BZ13" s="641"/>
      <c r="CA13" s="641"/>
      <c r="CB13" s="526">
        <f t="shared" si="2"/>
        <v>1</v>
      </c>
      <c r="CC13" s="790"/>
      <c r="CD13" s="200"/>
      <c r="CE13" s="200"/>
      <c r="CF13" s="201"/>
    </row>
    <row r="14" spans="1:84" x14ac:dyDescent="0.25">
      <c r="A14" s="300"/>
      <c r="B14" s="768" t="s">
        <v>116</v>
      </c>
      <c r="C14" s="769"/>
      <c r="D14" s="769"/>
      <c r="E14" s="769"/>
      <c r="F14" s="769"/>
      <c r="G14" s="769"/>
      <c r="H14" s="769"/>
      <c r="I14" s="770"/>
      <c r="J14" s="734">
        <f>VLOOKUP(B14,'DATABASE '!A2:B51,2)</f>
        <v>0</v>
      </c>
      <c r="K14" s="736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526">
        <f t="shared" si="0"/>
        <v>0</v>
      </c>
      <c r="AA14" s="790"/>
      <c r="AB14" s="200"/>
      <c r="AC14" s="768" t="s">
        <v>187</v>
      </c>
      <c r="AD14" s="769"/>
      <c r="AE14" s="769"/>
      <c r="AF14" s="769"/>
      <c r="AG14" s="769"/>
      <c r="AH14" s="769"/>
      <c r="AI14" s="769"/>
      <c r="AJ14" s="770"/>
      <c r="AK14" s="734">
        <f>VLOOKUP(AC14,'DATABASE '!A2:B51,2)</f>
        <v>84</v>
      </c>
      <c r="AL14" s="736"/>
      <c r="AM14" s="641">
        <v>2</v>
      </c>
      <c r="AN14" s="641"/>
      <c r="AO14" s="641"/>
      <c r="AP14" s="641"/>
      <c r="AQ14" s="641">
        <v>1</v>
      </c>
      <c r="AR14" s="641"/>
      <c r="AS14" s="641"/>
      <c r="AT14" s="641"/>
      <c r="AU14" s="641"/>
      <c r="AV14" s="641"/>
      <c r="AW14" s="641"/>
      <c r="AX14" s="641"/>
      <c r="AY14" s="641"/>
      <c r="AZ14" s="641"/>
      <c r="BA14" s="526">
        <f t="shared" si="1"/>
        <v>3</v>
      </c>
      <c r="BB14" s="790"/>
      <c r="BC14" s="200"/>
      <c r="BD14" s="768" t="s">
        <v>116</v>
      </c>
      <c r="BE14" s="769"/>
      <c r="BF14" s="769"/>
      <c r="BG14" s="769"/>
      <c r="BH14" s="769"/>
      <c r="BI14" s="769"/>
      <c r="BJ14" s="769"/>
      <c r="BK14" s="770"/>
      <c r="BL14" s="734">
        <f>VLOOKUP(BD14,'DATABASE '!A2:B51,2)</f>
        <v>0</v>
      </c>
      <c r="BM14" s="736"/>
      <c r="BN14" s="641"/>
      <c r="BO14" s="641"/>
      <c r="BP14" s="641"/>
      <c r="BQ14" s="641"/>
      <c r="BR14" s="641"/>
      <c r="BS14" s="641"/>
      <c r="BT14" s="641"/>
      <c r="BU14" s="641"/>
      <c r="BV14" s="641"/>
      <c r="BW14" s="641"/>
      <c r="BX14" s="641"/>
      <c r="BY14" s="641"/>
      <c r="BZ14" s="641"/>
      <c r="CA14" s="641"/>
      <c r="CB14" s="526">
        <f t="shared" si="2"/>
        <v>0</v>
      </c>
      <c r="CC14" s="790"/>
      <c r="CD14" s="200"/>
      <c r="CE14" s="200"/>
      <c r="CF14" s="201"/>
    </row>
    <row r="15" spans="1:84" x14ac:dyDescent="0.25">
      <c r="A15" s="300"/>
      <c r="B15" s="768" t="s">
        <v>116</v>
      </c>
      <c r="C15" s="769"/>
      <c r="D15" s="769"/>
      <c r="E15" s="769"/>
      <c r="F15" s="769"/>
      <c r="G15" s="769"/>
      <c r="H15" s="769"/>
      <c r="I15" s="770"/>
      <c r="J15" s="734">
        <f>VLOOKUP(B15,'DATABASE '!A2:B51,2)</f>
        <v>0</v>
      </c>
      <c r="K15" s="736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526">
        <f t="shared" si="0"/>
        <v>0</v>
      </c>
      <c r="AA15" s="790"/>
      <c r="AB15" s="200"/>
      <c r="AC15" s="768" t="s">
        <v>116</v>
      </c>
      <c r="AD15" s="769"/>
      <c r="AE15" s="769"/>
      <c r="AF15" s="769"/>
      <c r="AG15" s="769"/>
      <c r="AH15" s="769"/>
      <c r="AI15" s="769"/>
      <c r="AJ15" s="770"/>
      <c r="AK15" s="734">
        <f>VLOOKUP(AC15,'DATABASE '!A2:B51,2)</f>
        <v>0</v>
      </c>
      <c r="AL15" s="736"/>
      <c r="AM15" s="641"/>
      <c r="AN15" s="641"/>
      <c r="AO15" s="641"/>
      <c r="AP15" s="641"/>
      <c r="AQ15" s="641"/>
      <c r="AR15" s="641"/>
      <c r="AS15" s="641"/>
      <c r="AT15" s="641"/>
      <c r="AU15" s="641"/>
      <c r="AV15" s="641"/>
      <c r="AW15" s="641"/>
      <c r="AX15" s="641"/>
      <c r="AY15" s="641"/>
      <c r="AZ15" s="641"/>
      <c r="BA15" s="526">
        <f t="shared" si="1"/>
        <v>0</v>
      </c>
      <c r="BB15" s="790"/>
      <c r="BC15" s="200"/>
      <c r="BD15" s="768" t="s">
        <v>116</v>
      </c>
      <c r="BE15" s="769"/>
      <c r="BF15" s="769"/>
      <c r="BG15" s="769"/>
      <c r="BH15" s="769"/>
      <c r="BI15" s="769"/>
      <c r="BJ15" s="769"/>
      <c r="BK15" s="770"/>
      <c r="BL15" s="734">
        <f>VLOOKUP(BD15,'DATABASE '!A2:B51,2)</f>
        <v>0</v>
      </c>
      <c r="BM15" s="736"/>
      <c r="BN15" s="641"/>
      <c r="BO15" s="641"/>
      <c r="BP15" s="641"/>
      <c r="BQ15" s="641"/>
      <c r="BR15" s="641"/>
      <c r="BS15" s="641"/>
      <c r="BT15" s="641"/>
      <c r="BU15" s="641"/>
      <c r="BV15" s="641"/>
      <c r="BW15" s="641"/>
      <c r="BX15" s="641"/>
      <c r="BY15" s="641"/>
      <c r="BZ15" s="641"/>
      <c r="CA15" s="641"/>
      <c r="CB15" s="526">
        <f t="shared" si="2"/>
        <v>0</v>
      </c>
      <c r="CC15" s="790"/>
      <c r="CD15" s="200"/>
      <c r="CE15" s="200"/>
      <c r="CF15" s="201"/>
    </row>
    <row r="16" spans="1:84" x14ac:dyDescent="0.25">
      <c r="A16" s="300"/>
      <c r="B16" s="768" t="s">
        <v>116</v>
      </c>
      <c r="C16" s="769"/>
      <c r="D16" s="769"/>
      <c r="E16" s="769"/>
      <c r="F16" s="769"/>
      <c r="G16" s="769"/>
      <c r="H16" s="769"/>
      <c r="I16" s="770"/>
      <c r="J16" s="734">
        <f>VLOOKUP(B16,'DATABASE '!A2:B51,2)</f>
        <v>0</v>
      </c>
      <c r="K16" s="736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526">
        <f t="shared" si="0"/>
        <v>0</v>
      </c>
      <c r="AA16" s="790"/>
      <c r="AB16" s="200"/>
      <c r="AC16" s="768" t="s">
        <v>116</v>
      </c>
      <c r="AD16" s="769"/>
      <c r="AE16" s="769"/>
      <c r="AF16" s="769"/>
      <c r="AG16" s="769"/>
      <c r="AH16" s="769"/>
      <c r="AI16" s="769"/>
      <c r="AJ16" s="770"/>
      <c r="AK16" s="734">
        <f>VLOOKUP(AC16,'DATABASE '!A2:B51,2)</f>
        <v>0</v>
      </c>
      <c r="AL16" s="736"/>
      <c r="AM16" s="641"/>
      <c r="AN16" s="641"/>
      <c r="AO16" s="641"/>
      <c r="AP16" s="641"/>
      <c r="AQ16" s="641"/>
      <c r="AR16" s="641"/>
      <c r="AS16" s="641"/>
      <c r="AT16" s="641"/>
      <c r="AU16" s="641"/>
      <c r="AV16" s="641"/>
      <c r="AW16" s="641"/>
      <c r="AX16" s="641"/>
      <c r="AY16" s="641"/>
      <c r="AZ16" s="641"/>
      <c r="BA16" s="526">
        <f t="shared" si="1"/>
        <v>0</v>
      </c>
      <c r="BB16" s="790"/>
      <c r="BC16" s="200"/>
      <c r="BD16" s="768" t="s">
        <v>116</v>
      </c>
      <c r="BE16" s="769"/>
      <c r="BF16" s="769"/>
      <c r="BG16" s="769"/>
      <c r="BH16" s="769"/>
      <c r="BI16" s="769"/>
      <c r="BJ16" s="769"/>
      <c r="BK16" s="770"/>
      <c r="BL16" s="734">
        <f>VLOOKUP(BD16,'DATABASE '!A2:B51,2)</f>
        <v>0</v>
      </c>
      <c r="BM16" s="736"/>
      <c r="BN16" s="641"/>
      <c r="BO16" s="641"/>
      <c r="BP16" s="641"/>
      <c r="BQ16" s="641"/>
      <c r="BR16" s="641"/>
      <c r="BS16" s="641"/>
      <c r="BT16" s="641"/>
      <c r="BU16" s="641"/>
      <c r="BV16" s="641"/>
      <c r="BW16" s="641"/>
      <c r="BX16" s="641"/>
      <c r="BY16" s="641"/>
      <c r="BZ16" s="641"/>
      <c r="CA16" s="641"/>
      <c r="CB16" s="526">
        <f t="shared" si="2"/>
        <v>0</v>
      </c>
      <c r="CC16" s="790"/>
      <c r="CD16" s="200"/>
      <c r="CE16" s="200"/>
      <c r="CF16" s="201"/>
    </row>
    <row r="17" spans="1:84" x14ac:dyDescent="0.25">
      <c r="A17" s="324"/>
      <c r="B17" s="768" t="s">
        <v>116</v>
      </c>
      <c r="C17" s="769"/>
      <c r="D17" s="769"/>
      <c r="E17" s="769"/>
      <c r="F17" s="769"/>
      <c r="G17" s="769"/>
      <c r="H17" s="769"/>
      <c r="I17" s="770"/>
      <c r="J17" s="734">
        <f>VLOOKUP(B17,'DATABASE '!A2:B51,2)</f>
        <v>0</v>
      </c>
      <c r="K17" s="736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526">
        <f t="shared" si="0"/>
        <v>0</v>
      </c>
      <c r="AA17" s="790"/>
      <c r="AB17" s="200"/>
      <c r="AC17" s="768" t="s">
        <v>116</v>
      </c>
      <c r="AD17" s="769"/>
      <c r="AE17" s="769"/>
      <c r="AF17" s="769"/>
      <c r="AG17" s="769"/>
      <c r="AH17" s="769"/>
      <c r="AI17" s="769"/>
      <c r="AJ17" s="770"/>
      <c r="AK17" s="734">
        <f>VLOOKUP(AC17,'DATABASE '!A2:B51,2)</f>
        <v>0</v>
      </c>
      <c r="AL17" s="736"/>
      <c r="AM17" s="641"/>
      <c r="AN17" s="641"/>
      <c r="AO17" s="641"/>
      <c r="AP17" s="641"/>
      <c r="AQ17" s="641"/>
      <c r="AR17" s="641"/>
      <c r="AS17" s="641"/>
      <c r="AT17" s="641"/>
      <c r="AU17" s="641"/>
      <c r="AV17" s="641"/>
      <c r="AW17" s="641"/>
      <c r="AX17" s="641"/>
      <c r="AY17" s="641"/>
      <c r="AZ17" s="641"/>
      <c r="BA17" s="526">
        <f t="shared" si="1"/>
        <v>0</v>
      </c>
      <c r="BB17" s="790"/>
      <c r="BC17" s="200"/>
      <c r="BD17" s="768" t="s">
        <v>116</v>
      </c>
      <c r="BE17" s="769"/>
      <c r="BF17" s="769"/>
      <c r="BG17" s="769"/>
      <c r="BH17" s="769"/>
      <c r="BI17" s="769"/>
      <c r="BJ17" s="769"/>
      <c r="BK17" s="770"/>
      <c r="BL17" s="734">
        <f>VLOOKUP(BD17,'DATABASE '!A2:B51,2)</f>
        <v>0</v>
      </c>
      <c r="BM17" s="736"/>
      <c r="BN17" s="641"/>
      <c r="BO17" s="641"/>
      <c r="BP17" s="641"/>
      <c r="BQ17" s="641"/>
      <c r="BR17" s="641"/>
      <c r="BS17" s="641"/>
      <c r="BT17" s="641"/>
      <c r="BU17" s="641"/>
      <c r="BV17" s="641"/>
      <c r="BW17" s="641"/>
      <c r="BX17" s="641"/>
      <c r="BY17" s="641"/>
      <c r="BZ17" s="641"/>
      <c r="CA17" s="641"/>
      <c r="CB17" s="526">
        <f t="shared" si="2"/>
        <v>0</v>
      </c>
      <c r="CC17" s="790"/>
      <c r="CD17" s="200"/>
      <c r="CE17" s="200"/>
      <c r="CF17" s="201"/>
    </row>
    <row r="18" spans="1:84" x14ac:dyDescent="0.25">
      <c r="A18" s="324"/>
      <c r="B18" s="768" t="s">
        <v>116</v>
      </c>
      <c r="C18" s="769"/>
      <c r="D18" s="769"/>
      <c r="E18" s="769"/>
      <c r="F18" s="769"/>
      <c r="G18" s="769"/>
      <c r="H18" s="769"/>
      <c r="I18" s="770"/>
      <c r="J18" s="734">
        <f>VLOOKUP(B18,'DATABASE '!A2:B51,2)</f>
        <v>0</v>
      </c>
      <c r="K18" s="736"/>
      <c r="L18" s="641"/>
      <c r="M18" s="641"/>
      <c r="N18" s="641"/>
      <c r="O18" s="641"/>
      <c r="P18" s="641"/>
      <c r="Q18" s="641"/>
      <c r="R18" s="641"/>
      <c r="S18" s="641"/>
      <c r="T18" s="641"/>
      <c r="U18" s="641"/>
      <c r="V18" s="641"/>
      <c r="W18" s="641"/>
      <c r="X18" s="641"/>
      <c r="Y18" s="641"/>
      <c r="Z18" s="526">
        <f t="shared" si="0"/>
        <v>0</v>
      </c>
      <c r="AA18" s="790"/>
      <c r="AB18" s="200"/>
      <c r="AC18" s="768" t="s">
        <v>116</v>
      </c>
      <c r="AD18" s="769"/>
      <c r="AE18" s="769"/>
      <c r="AF18" s="769"/>
      <c r="AG18" s="769"/>
      <c r="AH18" s="769"/>
      <c r="AI18" s="769"/>
      <c r="AJ18" s="770"/>
      <c r="AK18" s="734">
        <f>VLOOKUP(AC18,'DATABASE '!A2:B51,2)</f>
        <v>0</v>
      </c>
      <c r="AL18" s="736"/>
      <c r="AM18" s="641"/>
      <c r="AN18" s="641"/>
      <c r="AO18" s="641"/>
      <c r="AP18" s="641"/>
      <c r="AQ18" s="641"/>
      <c r="AR18" s="641"/>
      <c r="AS18" s="641"/>
      <c r="AT18" s="641"/>
      <c r="AU18" s="641"/>
      <c r="AV18" s="641"/>
      <c r="AW18" s="641"/>
      <c r="AX18" s="641"/>
      <c r="AY18" s="641"/>
      <c r="AZ18" s="641"/>
      <c r="BA18" s="526">
        <f t="shared" si="1"/>
        <v>0</v>
      </c>
      <c r="BB18" s="790"/>
      <c r="BC18" s="200"/>
      <c r="BD18" s="768" t="s">
        <v>116</v>
      </c>
      <c r="BE18" s="769"/>
      <c r="BF18" s="769"/>
      <c r="BG18" s="769"/>
      <c r="BH18" s="769"/>
      <c r="BI18" s="769"/>
      <c r="BJ18" s="769"/>
      <c r="BK18" s="770"/>
      <c r="BL18" s="734">
        <f>VLOOKUP(BD18,'DATABASE '!A2:B51,2)</f>
        <v>0</v>
      </c>
      <c r="BM18" s="736"/>
      <c r="BN18" s="641"/>
      <c r="BO18" s="641"/>
      <c r="BP18" s="641"/>
      <c r="BQ18" s="641"/>
      <c r="BR18" s="641"/>
      <c r="BS18" s="641"/>
      <c r="BT18" s="641"/>
      <c r="BU18" s="641"/>
      <c r="BV18" s="641"/>
      <c r="BW18" s="641"/>
      <c r="BX18" s="641"/>
      <c r="BY18" s="641"/>
      <c r="BZ18" s="641"/>
      <c r="CA18" s="641"/>
      <c r="CB18" s="526">
        <f t="shared" si="2"/>
        <v>0</v>
      </c>
      <c r="CC18" s="790"/>
      <c r="CD18" s="200"/>
      <c r="CE18" s="200"/>
      <c r="CF18" s="201"/>
    </row>
    <row r="19" spans="1:84" x14ac:dyDescent="0.25">
      <c r="A19" s="324"/>
      <c r="B19" s="768" t="s">
        <v>116</v>
      </c>
      <c r="C19" s="769"/>
      <c r="D19" s="769"/>
      <c r="E19" s="769"/>
      <c r="F19" s="769"/>
      <c r="G19" s="769"/>
      <c r="H19" s="769"/>
      <c r="I19" s="770"/>
      <c r="J19" s="734">
        <f>VLOOKUP(B19,'DATABASE '!A2:B51,2)</f>
        <v>0</v>
      </c>
      <c r="K19" s="736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526">
        <f t="shared" si="0"/>
        <v>0</v>
      </c>
      <c r="AA19" s="790"/>
      <c r="AB19" s="200"/>
      <c r="AC19" s="768" t="s">
        <v>116</v>
      </c>
      <c r="AD19" s="769"/>
      <c r="AE19" s="769"/>
      <c r="AF19" s="769"/>
      <c r="AG19" s="769"/>
      <c r="AH19" s="769"/>
      <c r="AI19" s="769"/>
      <c r="AJ19" s="770"/>
      <c r="AK19" s="734">
        <f>VLOOKUP(AC19,'DATABASE '!A2:B51,2)</f>
        <v>0</v>
      </c>
      <c r="AL19" s="736"/>
      <c r="AM19" s="641"/>
      <c r="AN19" s="641"/>
      <c r="AO19" s="641"/>
      <c r="AP19" s="641"/>
      <c r="AQ19" s="641"/>
      <c r="AR19" s="641"/>
      <c r="AS19" s="641"/>
      <c r="AT19" s="641"/>
      <c r="AU19" s="641"/>
      <c r="AV19" s="641"/>
      <c r="AW19" s="641"/>
      <c r="AX19" s="641"/>
      <c r="AY19" s="641"/>
      <c r="AZ19" s="641"/>
      <c r="BA19" s="526">
        <f t="shared" si="1"/>
        <v>0</v>
      </c>
      <c r="BB19" s="790"/>
      <c r="BC19" s="200"/>
      <c r="BD19" s="768" t="s">
        <v>116</v>
      </c>
      <c r="BE19" s="769"/>
      <c r="BF19" s="769"/>
      <c r="BG19" s="769"/>
      <c r="BH19" s="769"/>
      <c r="BI19" s="769"/>
      <c r="BJ19" s="769"/>
      <c r="BK19" s="770"/>
      <c r="BL19" s="734">
        <f>VLOOKUP(BD19,'DATABASE '!A2:B51,2)</f>
        <v>0</v>
      </c>
      <c r="BM19" s="736"/>
      <c r="BN19" s="641"/>
      <c r="BO19" s="641"/>
      <c r="BP19" s="641"/>
      <c r="BQ19" s="641"/>
      <c r="BR19" s="641"/>
      <c r="BS19" s="641"/>
      <c r="BT19" s="641"/>
      <c r="BU19" s="641"/>
      <c r="BV19" s="641"/>
      <c r="BW19" s="641"/>
      <c r="BX19" s="641"/>
      <c r="BY19" s="641"/>
      <c r="BZ19" s="641"/>
      <c r="CA19" s="641"/>
      <c r="CB19" s="526">
        <f t="shared" si="2"/>
        <v>0</v>
      </c>
      <c r="CC19" s="790"/>
      <c r="CD19" s="200"/>
      <c r="CE19" s="200"/>
      <c r="CF19" s="201"/>
    </row>
    <row r="20" spans="1:84" x14ac:dyDescent="0.25">
      <c r="A20" s="324"/>
      <c r="B20" s="768" t="s">
        <v>116</v>
      </c>
      <c r="C20" s="769"/>
      <c r="D20" s="769"/>
      <c r="E20" s="769"/>
      <c r="F20" s="769"/>
      <c r="G20" s="769"/>
      <c r="H20" s="769"/>
      <c r="I20" s="770"/>
      <c r="J20" s="734">
        <f>VLOOKUP(B20,'DATABASE '!A2:B51,2)</f>
        <v>0</v>
      </c>
      <c r="K20" s="736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526">
        <f t="shared" si="0"/>
        <v>0</v>
      </c>
      <c r="AA20" s="790"/>
      <c r="AB20" s="200"/>
      <c r="AC20" s="768" t="s">
        <v>116</v>
      </c>
      <c r="AD20" s="769"/>
      <c r="AE20" s="769"/>
      <c r="AF20" s="769"/>
      <c r="AG20" s="769"/>
      <c r="AH20" s="769"/>
      <c r="AI20" s="769"/>
      <c r="AJ20" s="770"/>
      <c r="AK20" s="734">
        <f>VLOOKUP(AC20,'DATABASE '!A2:B51,2)</f>
        <v>0</v>
      </c>
      <c r="AL20" s="736"/>
      <c r="AM20" s="641"/>
      <c r="AN20" s="641"/>
      <c r="AO20" s="641"/>
      <c r="AP20" s="641"/>
      <c r="AQ20" s="641"/>
      <c r="AR20" s="641"/>
      <c r="AS20" s="641"/>
      <c r="AT20" s="641"/>
      <c r="AU20" s="641"/>
      <c r="AV20" s="641"/>
      <c r="AW20" s="641"/>
      <c r="AX20" s="641"/>
      <c r="AY20" s="641"/>
      <c r="AZ20" s="641"/>
      <c r="BA20" s="526">
        <f t="shared" si="1"/>
        <v>0</v>
      </c>
      <c r="BB20" s="790"/>
      <c r="BC20" s="200"/>
      <c r="BD20" s="768" t="s">
        <v>116</v>
      </c>
      <c r="BE20" s="769"/>
      <c r="BF20" s="769"/>
      <c r="BG20" s="769"/>
      <c r="BH20" s="769"/>
      <c r="BI20" s="769"/>
      <c r="BJ20" s="769"/>
      <c r="BK20" s="770"/>
      <c r="BL20" s="734">
        <f>VLOOKUP(BD20,'DATABASE '!A2:B51,2)</f>
        <v>0</v>
      </c>
      <c r="BM20" s="736"/>
      <c r="BN20" s="641"/>
      <c r="BO20" s="641"/>
      <c r="BP20" s="641"/>
      <c r="BQ20" s="641"/>
      <c r="BR20" s="641"/>
      <c r="BS20" s="641"/>
      <c r="BT20" s="641"/>
      <c r="BU20" s="641"/>
      <c r="BV20" s="641"/>
      <c r="BW20" s="641"/>
      <c r="BX20" s="641"/>
      <c r="BY20" s="641"/>
      <c r="BZ20" s="641"/>
      <c r="CA20" s="641"/>
      <c r="CB20" s="526">
        <f t="shared" si="2"/>
        <v>0</v>
      </c>
      <c r="CC20" s="790"/>
      <c r="CD20" s="200"/>
      <c r="CE20" s="200"/>
      <c r="CF20" s="201"/>
    </row>
    <row r="21" spans="1:84" x14ac:dyDescent="0.25">
      <c r="A21" s="324"/>
      <c r="B21" s="768" t="s">
        <v>116</v>
      </c>
      <c r="C21" s="769"/>
      <c r="D21" s="769"/>
      <c r="E21" s="769"/>
      <c r="F21" s="769"/>
      <c r="G21" s="769"/>
      <c r="H21" s="769"/>
      <c r="I21" s="770"/>
      <c r="J21" s="734">
        <f>VLOOKUP(B21,'DATABASE '!A2:B51,2)</f>
        <v>0</v>
      </c>
      <c r="K21" s="736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526">
        <f t="shared" si="0"/>
        <v>0</v>
      </c>
      <c r="AA21" s="790"/>
      <c r="AB21" s="200"/>
      <c r="AC21" s="768" t="s">
        <v>116</v>
      </c>
      <c r="AD21" s="769"/>
      <c r="AE21" s="769"/>
      <c r="AF21" s="769"/>
      <c r="AG21" s="769"/>
      <c r="AH21" s="769"/>
      <c r="AI21" s="769"/>
      <c r="AJ21" s="770"/>
      <c r="AK21" s="734">
        <f>VLOOKUP(AC21,'DATABASE '!A2:B51,2)</f>
        <v>0</v>
      </c>
      <c r="AL21" s="736"/>
      <c r="AM21" s="641"/>
      <c r="AN21" s="641"/>
      <c r="AO21" s="641"/>
      <c r="AP21" s="641"/>
      <c r="AQ21" s="641"/>
      <c r="AR21" s="641"/>
      <c r="AS21" s="641"/>
      <c r="AT21" s="641"/>
      <c r="AU21" s="641"/>
      <c r="AV21" s="641"/>
      <c r="AW21" s="641"/>
      <c r="AX21" s="641"/>
      <c r="AY21" s="641"/>
      <c r="AZ21" s="641"/>
      <c r="BA21" s="526">
        <f t="shared" si="1"/>
        <v>0</v>
      </c>
      <c r="BB21" s="790"/>
      <c r="BC21" s="200"/>
      <c r="BD21" s="768" t="s">
        <v>116</v>
      </c>
      <c r="BE21" s="769"/>
      <c r="BF21" s="769"/>
      <c r="BG21" s="769"/>
      <c r="BH21" s="769"/>
      <c r="BI21" s="769"/>
      <c r="BJ21" s="769"/>
      <c r="BK21" s="770"/>
      <c r="BL21" s="734">
        <f>VLOOKUP(BD21,'DATABASE '!A2:B51,2)</f>
        <v>0</v>
      </c>
      <c r="BM21" s="736"/>
      <c r="BN21" s="641"/>
      <c r="BO21" s="641"/>
      <c r="BP21" s="641"/>
      <c r="BQ21" s="641"/>
      <c r="BR21" s="641"/>
      <c r="BS21" s="641"/>
      <c r="BT21" s="641"/>
      <c r="BU21" s="641"/>
      <c r="BV21" s="641"/>
      <c r="BW21" s="641"/>
      <c r="BX21" s="641"/>
      <c r="BY21" s="641"/>
      <c r="BZ21" s="641"/>
      <c r="CA21" s="641"/>
      <c r="CB21" s="526">
        <f t="shared" si="2"/>
        <v>0</v>
      </c>
      <c r="CC21" s="790"/>
      <c r="CD21" s="200"/>
      <c r="CE21" s="200"/>
      <c r="CF21" s="201"/>
    </row>
    <row r="22" spans="1:84" x14ac:dyDescent="0.25">
      <c r="A22" s="324"/>
      <c r="B22" s="768" t="s">
        <v>116</v>
      </c>
      <c r="C22" s="769"/>
      <c r="D22" s="769"/>
      <c r="E22" s="769"/>
      <c r="F22" s="769"/>
      <c r="G22" s="769"/>
      <c r="H22" s="769"/>
      <c r="I22" s="770"/>
      <c r="J22" s="734">
        <f>VLOOKUP(B22,'DATABASE '!A2:B51,2)</f>
        <v>0</v>
      </c>
      <c r="K22" s="736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526">
        <f t="shared" si="0"/>
        <v>0</v>
      </c>
      <c r="AA22" s="790"/>
      <c r="AB22" s="200"/>
      <c r="AC22" s="768" t="s">
        <v>116</v>
      </c>
      <c r="AD22" s="769"/>
      <c r="AE22" s="769"/>
      <c r="AF22" s="769"/>
      <c r="AG22" s="769"/>
      <c r="AH22" s="769"/>
      <c r="AI22" s="769"/>
      <c r="AJ22" s="770"/>
      <c r="AK22" s="734">
        <f>VLOOKUP(AC22,'DATABASE '!A2:B51,2)</f>
        <v>0</v>
      </c>
      <c r="AL22" s="736"/>
      <c r="AM22" s="641"/>
      <c r="AN22" s="641"/>
      <c r="AO22" s="641"/>
      <c r="AP22" s="641"/>
      <c r="AQ22" s="641"/>
      <c r="AR22" s="641"/>
      <c r="AS22" s="641"/>
      <c r="AT22" s="641"/>
      <c r="AU22" s="641"/>
      <c r="AV22" s="641"/>
      <c r="AW22" s="641"/>
      <c r="AX22" s="641"/>
      <c r="AY22" s="641"/>
      <c r="AZ22" s="641"/>
      <c r="BA22" s="526">
        <f t="shared" si="1"/>
        <v>0</v>
      </c>
      <c r="BB22" s="790"/>
      <c r="BC22" s="200"/>
      <c r="BD22" s="768" t="s">
        <v>116</v>
      </c>
      <c r="BE22" s="769"/>
      <c r="BF22" s="769"/>
      <c r="BG22" s="769"/>
      <c r="BH22" s="769"/>
      <c r="BI22" s="769"/>
      <c r="BJ22" s="769"/>
      <c r="BK22" s="770"/>
      <c r="BL22" s="734">
        <f>VLOOKUP(BD22,'DATABASE '!A2:B51,2)</f>
        <v>0</v>
      </c>
      <c r="BM22" s="736"/>
      <c r="BN22" s="641"/>
      <c r="BO22" s="641"/>
      <c r="BP22" s="641"/>
      <c r="BQ22" s="641"/>
      <c r="BR22" s="641"/>
      <c r="BS22" s="641"/>
      <c r="BT22" s="641"/>
      <c r="BU22" s="641"/>
      <c r="BV22" s="641"/>
      <c r="BW22" s="641"/>
      <c r="BX22" s="641"/>
      <c r="BY22" s="641"/>
      <c r="BZ22" s="641"/>
      <c r="CA22" s="641"/>
      <c r="CB22" s="526">
        <f t="shared" si="2"/>
        <v>0</v>
      </c>
      <c r="CC22" s="790"/>
      <c r="CD22" s="200"/>
      <c r="CE22" s="200"/>
      <c r="CF22" s="201"/>
    </row>
    <row r="23" spans="1:84" x14ac:dyDescent="0.25">
      <c r="A23" s="324"/>
      <c r="B23" s="768" t="s">
        <v>116</v>
      </c>
      <c r="C23" s="769"/>
      <c r="D23" s="769"/>
      <c r="E23" s="769"/>
      <c r="F23" s="769"/>
      <c r="G23" s="769"/>
      <c r="H23" s="769"/>
      <c r="I23" s="770"/>
      <c r="J23" s="734">
        <f>VLOOKUP(B23,'DATABASE '!A2:B51,2)</f>
        <v>0</v>
      </c>
      <c r="K23" s="736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1"/>
      <c r="Z23" s="526">
        <f t="shared" si="0"/>
        <v>0</v>
      </c>
      <c r="AA23" s="790"/>
      <c r="AB23" s="200"/>
      <c r="AC23" s="768" t="s">
        <v>116</v>
      </c>
      <c r="AD23" s="769"/>
      <c r="AE23" s="769"/>
      <c r="AF23" s="769"/>
      <c r="AG23" s="769"/>
      <c r="AH23" s="769"/>
      <c r="AI23" s="769"/>
      <c r="AJ23" s="770"/>
      <c r="AK23" s="734">
        <f>VLOOKUP(AC23,'DATABASE '!A2:B51,2)</f>
        <v>0</v>
      </c>
      <c r="AL23" s="736"/>
      <c r="AM23" s="641"/>
      <c r="AN23" s="641"/>
      <c r="AO23" s="641"/>
      <c r="AP23" s="641"/>
      <c r="AQ23" s="641"/>
      <c r="AR23" s="641"/>
      <c r="AS23" s="641"/>
      <c r="AT23" s="641"/>
      <c r="AU23" s="641"/>
      <c r="AV23" s="641"/>
      <c r="AW23" s="641"/>
      <c r="AX23" s="641"/>
      <c r="AY23" s="641"/>
      <c r="AZ23" s="641"/>
      <c r="BA23" s="526">
        <f t="shared" si="1"/>
        <v>0</v>
      </c>
      <c r="BB23" s="790"/>
      <c r="BC23" s="200"/>
      <c r="BD23" s="768" t="s">
        <v>116</v>
      </c>
      <c r="BE23" s="769"/>
      <c r="BF23" s="769"/>
      <c r="BG23" s="769"/>
      <c r="BH23" s="769"/>
      <c r="BI23" s="769"/>
      <c r="BJ23" s="769"/>
      <c r="BK23" s="770"/>
      <c r="BL23" s="734">
        <f>VLOOKUP(BD23,'DATABASE '!A2:B51,2)</f>
        <v>0</v>
      </c>
      <c r="BM23" s="736"/>
      <c r="BN23" s="641"/>
      <c r="BO23" s="641"/>
      <c r="BP23" s="641"/>
      <c r="BQ23" s="641"/>
      <c r="BR23" s="641"/>
      <c r="BS23" s="641"/>
      <c r="BT23" s="641"/>
      <c r="BU23" s="641"/>
      <c r="BV23" s="641"/>
      <c r="BW23" s="641"/>
      <c r="BX23" s="641"/>
      <c r="BY23" s="641"/>
      <c r="BZ23" s="641"/>
      <c r="CA23" s="641"/>
      <c r="CB23" s="526">
        <f t="shared" si="2"/>
        <v>0</v>
      </c>
      <c r="CC23" s="790"/>
      <c r="CD23" s="200"/>
      <c r="CE23" s="200"/>
      <c r="CF23" s="201"/>
    </row>
    <row r="24" spans="1:84" x14ac:dyDescent="0.25">
      <c r="A24" s="300"/>
      <c r="B24" s="768" t="s">
        <v>116</v>
      </c>
      <c r="C24" s="769"/>
      <c r="D24" s="769"/>
      <c r="E24" s="769"/>
      <c r="F24" s="769"/>
      <c r="G24" s="769"/>
      <c r="H24" s="769"/>
      <c r="I24" s="770"/>
      <c r="J24" s="734">
        <f>VLOOKUP(B24,'DATABASE '!A2:B51,2)</f>
        <v>0</v>
      </c>
      <c r="K24" s="736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526">
        <f t="shared" si="0"/>
        <v>0</v>
      </c>
      <c r="AA24" s="790"/>
      <c r="AB24" s="200"/>
      <c r="AC24" s="768" t="s">
        <v>116</v>
      </c>
      <c r="AD24" s="769"/>
      <c r="AE24" s="769"/>
      <c r="AF24" s="769"/>
      <c r="AG24" s="769"/>
      <c r="AH24" s="769"/>
      <c r="AI24" s="769"/>
      <c r="AJ24" s="770"/>
      <c r="AK24" s="734">
        <f>VLOOKUP(AC24,'DATABASE '!A2:B51,2)</f>
        <v>0</v>
      </c>
      <c r="AL24" s="736"/>
      <c r="AM24" s="641"/>
      <c r="AN24" s="641"/>
      <c r="AO24" s="641"/>
      <c r="AP24" s="641"/>
      <c r="AQ24" s="641"/>
      <c r="AR24" s="641"/>
      <c r="AS24" s="641"/>
      <c r="AT24" s="641"/>
      <c r="AU24" s="641"/>
      <c r="AV24" s="641"/>
      <c r="AW24" s="641"/>
      <c r="AX24" s="641"/>
      <c r="AY24" s="641"/>
      <c r="AZ24" s="641"/>
      <c r="BA24" s="526">
        <f t="shared" si="1"/>
        <v>0</v>
      </c>
      <c r="BB24" s="790"/>
      <c r="BC24" s="200"/>
      <c r="BD24" s="768" t="s">
        <v>116</v>
      </c>
      <c r="BE24" s="769"/>
      <c r="BF24" s="769"/>
      <c r="BG24" s="769"/>
      <c r="BH24" s="769"/>
      <c r="BI24" s="769"/>
      <c r="BJ24" s="769"/>
      <c r="BK24" s="770"/>
      <c r="BL24" s="734">
        <f>VLOOKUP(BD24,'DATABASE '!A2:B51,2)</f>
        <v>0</v>
      </c>
      <c r="BM24" s="736"/>
      <c r="BN24" s="641"/>
      <c r="BO24" s="641"/>
      <c r="BP24" s="641"/>
      <c r="BQ24" s="641"/>
      <c r="BR24" s="641"/>
      <c r="BS24" s="641"/>
      <c r="BT24" s="641"/>
      <c r="BU24" s="641"/>
      <c r="BV24" s="641"/>
      <c r="BW24" s="641"/>
      <c r="BX24" s="641"/>
      <c r="BY24" s="641"/>
      <c r="BZ24" s="641"/>
      <c r="CA24" s="641"/>
      <c r="CB24" s="526">
        <f t="shared" si="2"/>
        <v>0</v>
      </c>
      <c r="CC24" s="790"/>
      <c r="CD24" s="200"/>
      <c r="CE24" s="200"/>
      <c r="CF24" s="201"/>
    </row>
    <row r="25" spans="1:84" x14ac:dyDescent="0.25">
      <c r="A25" s="300"/>
      <c r="B25" s="734" t="s">
        <v>10</v>
      </c>
      <c r="C25" s="735"/>
      <c r="D25" s="735"/>
      <c r="E25" s="735"/>
      <c r="F25" s="735"/>
      <c r="G25" s="735"/>
      <c r="H25" s="735"/>
      <c r="I25" s="735"/>
      <c r="J25" s="735"/>
      <c r="K25" s="736"/>
      <c r="L25" s="323">
        <v>1</v>
      </c>
      <c r="M25" s="323">
        <v>2</v>
      </c>
      <c r="N25" s="323">
        <v>3</v>
      </c>
      <c r="O25" s="323">
        <v>4</v>
      </c>
      <c r="P25" s="323">
        <v>5</v>
      </c>
      <c r="Q25" s="323">
        <v>6</v>
      </c>
      <c r="R25" s="496">
        <v>7</v>
      </c>
      <c r="S25" s="496">
        <v>8</v>
      </c>
      <c r="T25" s="496">
        <v>9</v>
      </c>
      <c r="U25" s="496">
        <v>10</v>
      </c>
      <c r="V25" s="496">
        <v>11</v>
      </c>
      <c r="W25" s="496">
        <v>12</v>
      </c>
      <c r="X25" s="496">
        <v>13</v>
      </c>
      <c r="Y25" s="496">
        <v>14</v>
      </c>
      <c r="Z25" s="297"/>
      <c r="AA25" s="790"/>
      <c r="AB25" s="200"/>
      <c r="AC25" s="734" t="s">
        <v>10</v>
      </c>
      <c r="AD25" s="735"/>
      <c r="AE25" s="735"/>
      <c r="AF25" s="735"/>
      <c r="AG25" s="735"/>
      <c r="AH25" s="735"/>
      <c r="AI25" s="735"/>
      <c r="AJ25" s="735"/>
      <c r="AK25" s="735"/>
      <c r="AL25" s="736"/>
      <c r="AM25" s="323">
        <v>1</v>
      </c>
      <c r="AN25" s="323">
        <v>2</v>
      </c>
      <c r="AO25" s="323">
        <v>3</v>
      </c>
      <c r="AP25" s="323">
        <v>4</v>
      </c>
      <c r="AQ25" s="323">
        <v>5</v>
      </c>
      <c r="AR25" s="323">
        <v>6</v>
      </c>
      <c r="AS25" s="496">
        <v>7</v>
      </c>
      <c r="AT25" s="496">
        <v>8</v>
      </c>
      <c r="AU25" s="496">
        <v>9</v>
      </c>
      <c r="AV25" s="496">
        <v>10</v>
      </c>
      <c r="AW25" s="496">
        <v>11</v>
      </c>
      <c r="AX25" s="496">
        <v>12</v>
      </c>
      <c r="AY25" s="496">
        <v>13</v>
      </c>
      <c r="AZ25" s="496">
        <v>14</v>
      </c>
      <c r="BA25" s="297"/>
      <c r="BB25" s="790"/>
      <c r="BC25" s="200"/>
      <c r="BD25" s="734" t="s">
        <v>10</v>
      </c>
      <c r="BE25" s="735"/>
      <c r="BF25" s="735"/>
      <c r="BG25" s="735"/>
      <c r="BH25" s="735"/>
      <c r="BI25" s="735"/>
      <c r="BJ25" s="735"/>
      <c r="BK25" s="735"/>
      <c r="BL25" s="735"/>
      <c r="BM25" s="736"/>
      <c r="BN25" s="323">
        <v>1</v>
      </c>
      <c r="BO25" s="323">
        <v>2</v>
      </c>
      <c r="BP25" s="323">
        <v>3</v>
      </c>
      <c r="BQ25" s="323">
        <v>4</v>
      </c>
      <c r="BR25" s="323">
        <v>5</v>
      </c>
      <c r="BS25" s="323">
        <v>6</v>
      </c>
      <c r="BT25" s="496">
        <v>7</v>
      </c>
      <c r="BU25" s="496">
        <v>8</v>
      </c>
      <c r="BV25" s="496">
        <v>9</v>
      </c>
      <c r="BW25" s="496">
        <v>10</v>
      </c>
      <c r="BX25" s="496">
        <v>11</v>
      </c>
      <c r="BY25" s="496">
        <v>12</v>
      </c>
      <c r="BZ25" s="496">
        <v>13</v>
      </c>
      <c r="CA25" s="496">
        <v>14</v>
      </c>
      <c r="CB25" s="297"/>
      <c r="CC25" s="790"/>
      <c r="CD25" s="200"/>
      <c r="CE25" s="200"/>
      <c r="CF25" s="201"/>
    </row>
    <row r="26" spans="1:84" x14ac:dyDescent="0.25">
      <c r="A26" s="300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297"/>
      <c r="AA26" s="297"/>
      <c r="AB26" s="200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297"/>
      <c r="BB26" s="297"/>
      <c r="BC26" s="200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297"/>
      <c r="CC26" s="297"/>
      <c r="CD26" s="200"/>
      <c r="CE26" s="200"/>
      <c r="CF26" s="201"/>
    </row>
    <row r="27" spans="1:84" ht="23.25" customHeight="1" x14ac:dyDescent="0.25">
      <c r="A27" s="300"/>
      <c r="B27" s="792" t="s">
        <v>198</v>
      </c>
      <c r="C27" s="792"/>
      <c r="D27" s="792"/>
      <c r="E27" s="792"/>
      <c r="F27" s="792"/>
      <c r="G27" s="792"/>
      <c r="H27" s="792"/>
      <c r="I27" s="792"/>
      <c r="J27" s="792"/>
      <c r="K27" s="322"/>
      <c r="L27" s="590" t="s">
        <v>107</v>
      </c>
      <c r="M27" s="590"/>
      <c r="N27" s="590"/>
      <c r="O27" s="590"/>
      <c r="P27" s="590"/>
      <c r="Q27" s="590"/>
      <c r="R27" s="590"/>
      <c r="S27" s="590" t="s">
        <v>107</v>
      </c>
      <c r="T27" s="590"/>
      <c r="U27" s="590"/>
      <c r="V27" s="590"/>
      <c r="W27" s="590"/>
      <c r="X27" s="590"/>
      <c r="Y27" s="590"/>
      <c r="Z27" s="254"/>
      <c r="AA27" s="254"/>
      <c r="AB27" s="254"/>
      <c r="AC27" s="792" t="s">
        <v>198</v>
      </c>
      <c r="AD27" s="792"/>
      <c r="AE27" s="792"/>
      <c r="AF27" s="792"/>
      <c r="AG27" s="792"/>
      <c r="AH27" s="792"/>
      <c r="AI27" s="792"/>
      <c r="AJ27" s="792"/>
      <c r="AK27" s="792"/>
      <c r="AL27" s="254"/>
      <c r="AM27" s="590" t="s">
        <v>107</v>
      </c>
      <c r="AN27" s="590" t="s">
        <v>107</v>
      </c>
      <c r="AO27" s="590" t="s">
        <v>107</v>
      </c>
      <c r="AP27" s="590"/>
      <c r="AQ27" s="590"/>
      <c r="AR27" s="590"/>
      <c r="AS27" s="590" t="s">
        <v>107</v>
      </c>
      <c r="AT27" s="590"/>
      <c r="AU27" s="590"/>
      <c r="AV27" s="590"/>
      <c r="AW27" s="590" t="s">
        <v>107</v>
      </c>
      <c r="AX27" s="590" t="s">
        <v>107</v>
      </c>
      <c r="AY27" s="590"/>
      <c r="AZ27" s="590"/>
      <c r="BA27" s="254"/>
      <c r="BB27" s="254"/>
      <c r="BC27" s="254"/>
      <c r="BD27" s="792" t="s">
        <v>198</v>
      </c>
      <c r="BE27" s="792"/>
      <c r="BF27" s="792"/>
      <c r="BG27" s="792"/>
      <c r="BH27" s="792"/>
      <c r="BI27" s="792"/>
      <c r="BJ27" s="792"/>
      <c r="BK27" s="792"/>
      <c r="BL27" s="792"/>
      <c r="BM27" s="254"/>
      <c r="BN27" s="590"/>
      <c r="BO27" s="590" t="s">
        <v>107</v>
      </c>
      <c r="BP27" s="590"/>
      <c r="BQ27" s="590"/>
      <c r="BR27" s="590"/>
      <c r="BS27" s="590"/>
      <c r="BT27" s="590"/>
      <c r="BU27" s="590" t="s">
        <v>107</v>
      </c>
      <c r="BV27" s="590"/>
      <c r="BW27" s="590"/>
      <c r="BX27" s="590"/>
      <c r="BY27" s="590"/>
      <c r="BZ27" s="590"/>
      <c r="CA27" s="590"/>
      <c r="CB27" s="254"/>
      <c r="CC27" s="254"/>
      <c r="CD27" s="254"/>
      <c r="CE27" s="254"/>
      <c r="CF27" s="201"/>
    </row>
    <row r="28" spans="1:84" s="588" customFormat="1" ht="13.5" customHeight="1" x14ac:dyDescent="0.25">
      <c r="A28" s="583"/>
      <c r="B28" s="584"/>
      <c r="C28" s="584"/>
      <c r="D28" s="584"/>
      <c r="E28" s="584"/>
      <c r="F28" s="584"/>
      <c r="G28" s="584"/>
      <c r="H28" s="584"/>
      <c r="I28" s="584"/>
      <c r="J28" s="584"/>
      <c r="K28" s="585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6"/>
      <c r="AA28" s="586"/>
      <c r="AB28" s="586"/>
      <c r="AC28" s="584"/>
      <c r="AD28" s="584"/>
      <c r="AE28" s="584"/>
      <c r="AF28" s="584"/>
      <c r="AG28" s="584"/>
      <c r="AH28" s="584"/>
      <c r="AI28" s="584"/>
      <c r="AJ28" s="584"/>
      <c r="AK28" s="584"/>
      <c r="AL28" s="586"/>
      <c r="AM28" s="589"/>
      <c r="AN28" s="589"/>
      <c r="AO28" s="589"/>
      <c r="AP28" s="589"/>
      <c r="AQ28" s="589"/>
      <c r="AR28" s="589"/>
      <c r="AS28" s="589"/>
      <c r="AT28" s="589"/>
      <c r="AU28" s="589"/>
      <c r="AV28" s="589"/>
      <c r="AW28" s="589"/>
      <c r="AX28" s="589"/>
      <c r="AY28" s="589"/>
      <c r="AZ28" s="589"/>
      <c r="BA28" s="586"/>
      <c r="BB28" s="586"/>
      <c r="BC28" s="586"/>
      <c r="BD28" s="584"/>
      <c r="BE28" s="584"/>
      <c r="BF28" s="584"/>
      <c r="BG28" s="584"/>
      <c r="BH28" s="584"/>
      <c r="BI28" s="584"/>
      <c r="BJ28" s="584"/>
      <c r="BK28" s="584"/>
      <c r="BL28" s="584"/>
      <c r="BM28" s="586"/>
      <c r="BN28" s="589"/>
      <c r="BO28" s="589"/>
      <c r="BP28" s="589"/>
      <c r="BQ28" s="589"/>
      <c r="BR28" s="589"/>
      <c r="BS28" s="589"/>
      <c r="BT28" s="589"/>
      <c r="BU28" s="589"/>
      <c r="BV28" s="589"/>
      <c r="BW28" s="589"/>
      <c r="BX28" s="589"/>
      <c r="BY28" s="589"/>
      <c r="BZ28" s="589"/>
      <c r="CA28" s="589"/>
      <c r="CB28" s="586"/>
      <c r="CC28" s="586"/>
      <c r="CD28" s="586"/>
      <c r="CE28" s="586"/>
      <c r="CF28" s="587"/>
    </row>
    <row r="29" spans="1:84" ht="23.25" customHeight="1" x14ac:dyDescent="0.25">
      <c r="A29" s="300"/>
      <c r="B29" s="792"/>
      <c r="C29" s="792"/>
      <c r="D29" s="792"/>
      <c r="E29" s="792"/>
      <c r="F29" s="792"/>
      <c r="G29" s="792"/>
      <c r="H29" s="792"/>
      <c r="I29" s="792"/>
      <c r="J29" s="792"/>
      <c r="K29" s="322"/>
      <c r="L29" s="590"/>
      <c r="M29" s="590"/>
      <c r="N29" s="590"/>
      <c r="O29" s="590"/>
      <c r="P29" s="590"/>
      <c r="Q29" s="590"/>
      <c r="R29" s="590"/>
      <c r="S29" s="590"/>
      <c r="T29" s="590"/>
      <c r="U29" s="590" t="s">
        <v>107</v>
      </c>
      <c r="V29" s="590"/>
      <c r="W29" s="590"/>
      <c r="X29" s="590"/>
      <c r="Y29" s="590" t="s">
        <v>107</v>
      </c>
      <c r="Z29" s="254"/>
      <c r="AA29" s="254"/>
      <c r="AB29" s="254"/>
      <c r="AC29" s="792"/>
      <c r="AD29" s="792"/>
      <c r="AE29" s="792"/>
      <c r="AF29" s="792"/>
      <c r="AG29" s="792"/>
      <c r="AH29" s="792"/>
      <c r="AI29" s="792"/>
      <c r="AJ29" s="792"/>
      <c r="AK29" s="792"/>
      <c r="AL29" s="254"/>
      <c r="AM29" s="590" t="s">
        <v>107</v>
      </c>
      <c r="AN29" s="590"/>
      <c r="AO29" s="590"/>
      <c r="AP29" s="590" t="s">
        <v>107</v>
      </c>
      <c r="AQ29" s="590"/>
      <c r="AR29" s="590"/>
      <c r="AS29" s="590"/>
      <c r="AT29" s="590"/>
      <c r="AU29" s="590"/>
      <c r="AV29" s="590" t="s">
        <v>107</v>
      </c>
      <c r="AW29" s="590"/>
      <c r="AX29" s="590"/>
      <c r="AY29" s="590"/>
      <c r="AZ29" s="590" t="s">
        <v>107</v>
      </c>
      <c r="BA29" s="254"/>
      <c r="BB29" s="254"/>
      <c r="BC29" s="254"/>
      <c r="BD29" s="792"/>
      <c r="BE29" s="792"/>
      <c r="BF29" s="792"/>
      <c r="BG29" s="792"/>
      <c r="BH29" s="792"/>
      <c r="BI29" s="792"/>
      <c r="BJ29" s="792"/>
      <c r="BK29" s="792"/>
      <c r="BL29" s="792"/>
      <c r="BM29" s="254"/>
      <c r="BN29" s="590"/>
      <c r="BO29" s="590" t="s">
        <v>107</v>
      </c>
      <c r="BP29" s="590"/>
      <c r="BQ29" s="590"/>
      <c r="BR29" s="590"/>
      <c r="BS29" s="590"/>
      <c r="BT29" s="590"/>
      <c r="BU29" s="590" t="s">
        <v>107</v>
      </c>
      <c r="BV29" s="590"/>
      <c r="BW29" s="590"/>
      <c r="BX29" s="590" t="s">
        <v>107</v>
      </c>
      <c r="BY29" s="590"/>
      <c r="BZ29" s="590"/>
      <c r="CA29" s="590"/>
      <c r="CB29" s="254"/>
      <c r="CC29" s="254"/>
      <c r="CD29" s="254"/>
      <c r="CE29" s="254"/>
      <c r="CF29" s="201"/>
    </row>
    <row r="30" spans="1:84" ht="23.25" customHeight="1" x14ac:dyDescent="0.25">
      <c r="A30" s="300"/>
      <c r="B30" s="497"/>
      <c r="C30" s="497"/>
      <c r="D30" s="497"/>
      <c r="E30" s="497"/>
      <c r="F30" s="497"/>
      <c r="G30" s="497"/>
      <c r="H30" s="497"/>
      <c r="I30" s="497"/>
      <c r="J30" s="497"/>
      <c r="K30" s="322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254"/>
      <c r="AA30" s="254"/>
      <c r="AB30" s="254"/>
      <c r="AC30" s="285"/>
      <c r="AD30" s="285"/>
      <c r="AE30" s="285"/>
      <c r="AF30" s="285"/>
      <c r="AG30" s="285"/>
      <c r="AH30" s="285"/>
      <c r="AI30" s="285"/>
      <c r="AJ30" s="285"/>
      <c r="AK30" s="285"/>
      <c r="AL30" s="254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254"/>
      <c r="BB30" s="254"/>
      <c r="BC30" s="254"/>
      <c r="BD30" s="285"/>
      <c r="BE30" s="285"/>
      <c r="BF30" s="285"/>
      <c r="BG30" s="285"/>
      <c r="BH30" s="285"/>
      <c r="BI30" s="285"/>
      <c r="BJ30" s="285"/>
      <c r="BK30" s="285"/>
      <c r="BL30" s="285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01"/>
    </row>
    <row r="31" spans="1:84" ht="23.25" customHeight="1" x14ac:dyDescent="0.25">
      <c r="A31" s="300"/>
      <c r="B31" s="497"/>
      <c r="C31" s="497"/>
      <c r="D31" s="497"/>
      <c r="E31" s="497"/>
      <c r="F31" s="497"/>
      <c r="G31" s="497"/>
      <c r="H31" s="497"/>
      <c r="I31" s="497"/>
      <c r="J31" s="497"/>
      <c r="K31" s="322"/>
      <c r="L31" s="639" t="s">
        <v>134</v>
      </c>
      <c r="M31" s="639" t="s">
        <v>134</v>
      </c>
      <c r="N31" s="639" t="s">
        <v>134</v>
      </c>
      <c r="O31" s="639" t="s">
        <v>134</v>
      </c>
      <c r="P31" s="639" t="s">
        <v>134</v>
      </c>
      <c r="Q31" s="639" t="s">
        <v>134</v>
      </c>
      <c r="R31" s="639" t="s">
        <v>134</v>
      </c>
      <c r="S31" s="639" t="s">
        <v>134</v>
      </c>
      <c r="T31" s="639" t="s">
        <v>134</v>
      </c>
      <c r="U31" s="639" t="s">
        <v>134</v>
      </c>
      <c r="V31" s="639" t="s">
        <v>134</v>
      </c>
      <c r="W31" s="639" t="s">
        <v>134</v>
      </c>
      <c r="X31" s="639" t="s">
        <v>134</v>
      </c>
      <c r="Y31" s="639" t="s">
        <v>134</v>
      </c>
      <c r="Z31" s="254"/>
      <c r="AA31" s="254"/>
      <c r="AB31" s="254"/>
      <c r="AC31" s="285"/>
      <c r="AD31" s="285"/>
      <c r="AE31" s="285"/>
      <c r="AF31" s="285"/>
      <c r="AG31" s="285"/>
      <c r="AH31" s="285"/>
      <c r="AI31" s="285"/>
      <c r="AJ31" s="285"/>
      <c r="AK31" s="285"/>
      <c r="AL31" s="254"/>
      <c r="AM31" s="639" t="s">
        <v>134</v>
      </c>
      <c r="AN31" s="639" t="s">
        <v>134</v>
      </c>
      <c r="AO31" s="639" t="s">
        <v>134</v>
      </c>
      <c r="AP31" s="639" t="s">
        <v>134</v>
      </c>
      <c r="AQ31" s="639" t="s">
        <v>134</v>
      </c>
      <c r="AR31" s="639" t="s">
        <v>134</v>
      </c>
      <c r="AS31" s="639" t="s">
        <v>134</v>
      </c>
      <c r="AT31" s="639" t="s">
        <v>134</v>
      </c>
      <c r="AU31" s="639" t="s">
        <v>134</v>
      </c>
      <c r="AV31" s="639" t="s">
        <v>134</v>
      </c>
      <c r="AW31" s="639" t="s">
        <v>134</v>
      </c>
      <c r="AX31" s="639" t="s">
        <v>134</v>
      </c>
      <c r="AY31" s="639" t="s">
        <v>134</v>
      </c>
      <c r="AZ31" s="639" t="s">
        <v>134</v>
      </c>
      <c r="BA31" s="254"/>
      <c r="BB31" s="254"/>
      <c r="BC31" s="254"/>
      <c r="BD31" s="285"/>
      <c r="BE31" s="285"/>
      <c r="BF31" s="285"/>
      <c r="BG31" s="285"/>
      <c r="BH31" s="285"/>
      <c r="BI31" s="285"/>
      <c r="BJ31" s="285"/>
      <c r="BK31" s="285"/>
      <c r="BL31" s="285"/>
      <c r="BM31" s="254"/>
      <c r="BN31" s="639" t="s">
        <v>134</v>
      </c>
      <c r="BO31" s="639" t="s">
        <v>134</v>
      </c>
      <c r="BP31" s="639" t="s">
        <v>134</v>
      </c>
      <c r="BQ31" s="639" t="s">
        <v>134</v>
      </c>
      <c r="BR31" s="639" t="s">
        <v>134</v>
      </c>
      <c r="BS31" s="639" t="s">
        <v>134</v>
      </c>
      <c r="BT31" s="639" t="s">
        <v>134</v>
      </c>
      <c r="BU31" s="639" t="s">
        <v>134</v>
      </c>
      <c r="BV31" s="639" t="s">
        <v>134</v>
      </c>
      <c r="BW31" s="639" t="s">
        <v>134</v>
      </c>
      <c r="BX31" s="639" t="s">
        <v>134</v>
      </c>
      <c r="BY31" s="639" t="s">
        <v>134</v>
      </c>
      <c r="BZ31" s="639" t="s">
        <v>134</v>
      </c>
      <c r="CA31" s="639" t="s">
        <v>134</v>
      </c>
      <c r="CB31" s="254"/>
      <c r="CC31" s="254"/>
      <c r="CD31" s="254"/>
      <c r="CE31" s="254"/>
      <c r="CF31" s="201"/>
    </row>
    <row r="32" spans="1:84" ht="15.75" thickBot="1" x14ac:dyDescent="0.3">
      <c r="A32" s="300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54"/>
      <c r="M32" s="254"/>
      <c r="N32" s="307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 t="s">
        <v>127</v>
      </c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 t="s">
        <v>127</v>
      </c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U32" s="254"/>
      <c r="BV32" s="254"/>
      <c r="BW32" s="254"/>
      <c r="BX32" s="254"/>
      <c r="BY32" s="254"/>
      <c r="BZ32" s="254"/>
      <c r="CA32" s="254"/>
      <c r="CB32" s="254" t="s">
        <v>127</v>
      </c>
      <c r="CC32" s="254"/>
      <c r="CD32" s="254"/>
      <c r="CE32" s="254"/>
      <c r="CF32" s="201"/>
    </row>
    <row r="33" spans="1:84" x14ac:dyDescent="0.25">
      <c r="A33" s="300"/>
      <c r="B33" s="264"/>
      <c r="C33" s="264"/>
      <c r="D33" s="264"/>
      <c r="F33" s="264"/>
      <c r="G33" s="264"/>
      <c r="H33" s="264"/>
      <c r="I33" s="264"/>
      <c r="J33" s="264"/>
      <c r="K33" s="264"/>
      <c r="L33" s="265"/>
      <c r="M33" s="265"/>
      <c r="N33" s="316"/>
      <c r="O33" s="316"/>
      <c r="P33" s="265"/>
      <c r="Q33" s="265"/>
      <c r="R33" s="265"/>
      <c r="S33" s="266"/>
      <c r="T33" s="265"/>
      <c r="U33" s="265"/>
      <c r="V33" s="265"/>
      <c r="W33" s="265"/>
      <c r="X33" s="265"/>
      <c r="Y33" s="265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64"/>
      <c r="AL33" s="264"/>
      <c r="AM33" s="265"/>
      <c r="AN33" s="265"/>
      <c r="AO33" s="265"/>
      <c r="AP33" s="265"/>
      <c r="AQ33" s="265"/>
      <c r="AR33" s="265"/>
      <c r="AS33" s="265"/>
      <c r="AT33" s="266"/>
      <c r="AU33" s="265"/>
      <c r="AV33" s="265"/>
      <c r="AW33" s="265"/>
      <c r="AX33" s="265"/>
      <c r="AY33" s="265"/>
      <c r="AZ33" s="265"/>
      <c r="BA33" s="254"/>
      <c r="BB33" s="254"/>
      <c r="BC33" s="254"/>
      <c r="BD33" s="254"/>
      <c r="BE33" s="643"/>
      <c r="BF33" s="254"/>
      <c r="BG33" s="254"/>
      <c r="BH33" s="254"/>
      <c r="BI33" s="254"/>
      <c r="BJ33" s="254"/>
      <c r="BK33" s="254"/>
      <c r="BL33" s="254"/>
      <c r="BM33" s="264"/>
      <c r="BN33" s="265"/>
      <c r="BO33" s="265"/>
      <c r="BP33" s="265"/>
      <c r="BQ33" s="265"/>
      <c r="BR33" s="265"/>
      <c r="BS33" s="265"/>
      <c r="BT33" s="265"/>
      <c r="BU33" s="266"/>
      <c r="BV33" s="265"/>
      <c r="BW33" s="265"/>
      <c r="BX33" s="265"/>
      <c r="BY33" s="265"/>
      <c r="BZ33" s="265"/>
      <c r="CA33" s="265"/>
      <c r="CB33" s="254"/>
      <c r="CC33" s="254"/>
      <c r="CD33" s="254"/>
      <c r="CE33" s="254"/>
      <c r="CF33" s="201"/>
    </row>
    <row r="34" spans="1:84" x14ac:dyDescent="0.25">
      <c r="A34" s="300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307"/>
      <c r="O34" s="304"/>
      <c r="P34" s="275"/>
      <c r="Q34" s="275"/>
      <c r="R34" s="275"/>
      <c r="S34" s="276"/>
      <c r="T34" s="275"/>
      <c r="U34" s="275"/>
      <c r="V34" s="275"/>
      <c r="W34" s="275"/>
      <c r="X34" s="275"/>
      <c r="Y34" s="275"/>
      <c r="Z34" s="275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75"/>
      <c r="AP34" s="275"/>
      <c r="AQ34" s="275"/>
      <c r="AR34" s="275"/>
      <c r="AS34" s="275"/>
      <c r="AT34" s="276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6"/>
      <c r="BV34" s="275"/>
      <c r="BW34" s="275"/>
      <c r="BX34" s="275"/>
      <c r="BY34" s="275"/>
      <c r="BZ34" s="275"/>
      <c r="CA34" s="254"/>
      <c r="CB34" s="254"/>
      <c r="CC34" s="254"/>
      <c r="CD34" s="254"/>
      <c r="CE34" s="254"/>
      <c r="CF34" s="201"/>
    </row>
    <row r="35" spans="1:84" ht="15" customHeight="1" x14ac:dyDescent="0.25">
      <c r="A35" s="300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307"/>
      <c r="O35" s="319"/>
      <c r="P35" s="304"/>
      <c r="Q35" s="304"/>
      <c r="R35" s="304"/>
      <c r="S35" s="304"/>
      <c r="T35" s="791" t="s">
        <v>110</v>
      </c>
      <c r="U35" s="791"/>
      <c r="V35" s="791"/>
      <c r="W35" s="791"/>
      <c r="X35" s="499"/>
      <c r="Y35" s="499"/>
      <c r="Z35" s="499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75"/>
      <c r="AP35" s="275"/>
      <c r="AQ35" s="275"/>
      <c r="AR35" s="275"/>
      <c r="AS35" s="275"/>
      <c r="AT35" s="275"/>
      <c r="AU35" s="791" t="s">
        <v>110</v>
      </c>
      <c r="AV35" s="791"/>
      <c r="AW35" s="791"/>
      <c r="AX35" s="791"/>
      <c r="AY35" s="516"/>
      <c r="AZ35" s="516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304"/>
      <c r="BO35" s="304"/>
      <c r="BP35" s="304"/>
      <c r="BQ35" s="304"/>
      <c r="BR35" s="304"/>
      <c r="BS35" s="304"/>
      <c r="BT35" s="304"/>
      <c r="BU35" s="304"/>
      <c r="BV35" s="791" t="s">
        <v>110</v>
      </c>
      <c r="BW35" s="791"/>
      <c r="BX35" s="791"/>
      <c r="BY35" s="791"/>
      <c r="BZ35" s="499"/>
      <c r="CA35" s="307"/>
      <c r="CB35" s="254"/>
      <c r="CC35" s="254"/>
      <c r="CD35" s="254"/>
      <c r="CE35" s="254"/>
      <c r="CF35" s="201"/>
    </row>
    <row r="36" spans="1:84" x14ac:dyDescent="0.25">
      <c r="A36" s="300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307"/>
      <c r="O36" s="319"/>
      <c r="P36" s="304"/>
      <c r="Q36" s="304"/>
      <c r="R36" s="304"/>
      <c r="S36" s="304"/>
      <c r="T36" s="791"/>
      <c r="U36" s="791"/>
      <c r="V36" s="791"/>
      <c r="W36" s="791"/>
      <c r="X36" s="499"/>
      <c r="Y36" s="499"/>
      <c r="Z36" s="499"/>
      <c r="AA36" s="297"/>
      <c r="AB36" s="200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307"/>
      <c r="AN36" s="307"/>
      <c r="AO36" s="304"/>
      <c r="AP36" s="304"/>
      <c r="AQ36" s="304"/>
      <c r="AR36" s="304"/>
      <c r="AS36" s="304"/>
      <c r="AT36" s="304"/>
      <c r="AU36" s="791"/>
      <c r="AV36" s="791"/>
      <c r="AW36" s="791"/>
      <c r="AX36" s="791"/>
      <c r="AY36" s="516"/>
      <c r="AZ36" s="516"/>
      <c r="BA36" s="286"/>
      <c r="BB36" s="286"/>
      <c r="BC36" s="271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304"/>
      <c r="BO36" s="304"/>
      <c r="BP36" s="304"/>
      <c r="BQ36" s="304"/>
      <c r="BR36" s="304"/>
      <c r="BS36" s="304"/>
      <c r="BT36" s="304"/>
      <c r="BU36" s="304"/>
      <c r="BV36" s="791"/>
      <c r="BW36" s="791"/>
      <c r="BX36" s="791"/>
      <c r="BY36" s="791"/>
      <c r="BZ36" s="499"/>
      <c r="CA36" s="307"/>
      <c r="CB36" s="297"/>
      <c r="CC36" s="297"/>
      <c r="CD36" s="200"/>
      <c r="CE36" s="200"/>
      <c r="CF36" s="201"/>
    </row>
    <row r="37" spans="1:84" x14ac:dyDescent="0.25">
      <c r="A37" s="796"/>
      <c r="B37" s="797"/>
      <c r="C37" s="797"/>
      <c r="D37" s="797"/>
      <c r="E37" s="797"/>
      <c r="F37" s="797"/>
      <c r="G37" s="797"/>
      <c r="H37" s="797"/>
      <c r="I37" s="797"/>
      <c r="J37" s="797"/>
      <c r="K37" s="315"/>
      <c r="L37" s="309"/>
      <c r="M37" s="264"/>
      <c r="N37" s="307"/>
      <c r="O37" s="304"/>
      <c r="P37" s="310"/>
      <c r="Q37" s="304"/>
      <c r="R37" s="500"/>
      <c r="S37" s="304"/>
      <c r="T37" s="311"/>
      <c r="U37" s="304"/>
      <c r="V37" s="304"/>
      <c r="W37" s="304"/>
      <c r="X37" s="304"/>
      <c r="Y37" s="304"/>
      <c r="Z37" s="286"/>
      <c r="AA37" s="297"/>
      <c r="AB37" s="200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307"/>
      <c r="AN37" s="307"/>
      <c r="AO37" s="304"/>
      <c r="AP37" s="304"/>
      <c r="AQ37" s="304"/>
      <c r="AR37" s="304"/>
      <c r="AS37" s="304"/>
      <c r="AT37" s="312"/>
      <c r="AU37" s="311"/>
      <c r="AV37" s="304"/>
      <c r="AW37" s="304"/>
      <c r="AX37" s="304"/>
      <c r="AY37" s="304"/>
      <c r="AZ37" s="304"/>
      <c r="BA37" s="286"/>
      <c r="BB37" s="286"/>
      <c r="BC37" s="271"/>
      <c r="BD37" s="286"/>
      <c r="BE37" s="286"/>
      <c r="BF37" s="286"/>
      <c r="BG37" s="286"/>
      <c r="BH37" s="286"/>
      <c r="BI37" s="286"/>
      <c r="BJ37" s="286"/>
      <c r="BK37" s="286"/>
      <c r="BL37" s="286"/>
      <c r="BM37" s="286"/>
      <c r="BN37" s="320"/>
      <c r="BO37" s="310"/>
      <c r="BP37" s="304"/>
      <c r="BQ37" s="319"/>
      <c r="BR37" s="310"/>
      <c r="BS37" s="304"/>
      <c r="BT37" s="304"/>
      <c r="BU37" s="312"/>
      <c r="BV37" s="311"/>
      <c r="BW37" s="304"/>
      <c r="BX37" s="304"/>
      <c r="BY37" s="304"/>
      <c r="BZ37" s="304"/>
      <c r="CA37" s="307"/>
      <c r="CB37" s="297"/>
      <c r="CC37" s="297"/>
      <c r="CD37" s="200"/>
      <c r="CE37" s="200"/>
      <c r="CF37" s="201"/>
    </row>
    <row r="38" spans="1:84" x14ac:dyDescent="0.25">
      <c r="A38" s="796"/>
      <c r="B38" s="797"/>
      <c r="C38" s="797"/>
      <c r="D38" s="797"/>
      <c r="E38" s="797"/>
      <c r="F38" s="797"/>
      <c r="G38" s="797"/>
      <c r="H38" s="797"/>
      <c r="I38" s="797"/>
      <c r="J38" s="797"/>
      <c r="K38" s="315"/>
      <c r="L38" s="309"/>
      <c r="M38" s="264"/>
      <c r="N38" s="307"/>
      <c r="O38" s="307"/>
      <c r="P38" s="309"/>
      <c r="Q38" s="307"/>
      <c r="R38" s="501"/>
      <c r="S38" s="307"/>
      <c r="T38" s="307"/>
      <c r="U38" s="307"/>
      <c r="V38" s="307"/>
      <c r="W38" s="307"/>
      <c r="X38" s="307"/>
      <c r="Y38" s="307"/>
      <c r="Z38" s="297"/>
      <c r="AA38" s="297"/>
      <c r="AB38" s="200"/>
      <c r="AC38" s="748"/>
      <c r="AD38" s="748"/>
      <c r="AE38" s="748"/>
      <c r="AF38" s="748"/>
      <c r="AG38" s="748"/>
      <c r="AH38" s="748"/>
      <c r="AI38" s="748"/>
      <c r="AJ38" s="748"/>
      <c r="AK38" s="748"/>
      <c r="AL38" s="748"/>
      <c r="AM38" s="315"/>
      <c r="AN38" s="309"/>
      <c r="AO38" s="307"/>
      <c r="AP38" s="318"/>
      <c r="AQ38" s="309"/>
      <c r="AR38" s="307"/>
      <c r="AS38" s="307"/>
      <c r="AT38" s="317"/>
      <c r="AU38" s="313"/>
      <c r="AV38" s="307"/>
      <c r="AW38" s="307"/>
      <c r="AX38" s="307"/>
      <c r="AY38" s="307"/>
      <c r="AZ38" s="307"/>
      <c r="BA38" s="297"/>
      <c r="BB38" s="297"/>
      <c r="BC38" s="200"/>
      <c r="BD38" s="748"/>
      <c r="BE38" s="748"/>
      <c r="BF38" s="748"/>
      <c r="BG38" s="748"/>
      <c r="BH38" s="748"/>
      <c r="BI38" s="748"/>
      <c r="BJ38" s="748"/>
      <c r="BK38" s="748"/>
      <c r="BL38" s="748"/>
      <c r="BM38" s="748"/>
      <c r="BN38" s="315"/>
      <c r="BO38" s="309"/>
      <c r="BP38" s="307"/>
      <c r="BQ38" s="318"/>
      <c r="BR38" s="309"/>
      <c r="BS38" s="307"/>
      <c r="BT38" s="307"/>
      <c r="BU38" s="317"/>
      <c r="BV38" s="307"/>
      <c r="BW38" s="307"/>
      <c r="BX38" s="307"/>
      <c r="BY38" s="307"/>
      <c r="BZ38" s="307"/>
      <c r="CA38" s="307"/>
      <c r="CB38" s="297"/>
      <c r="CC38" s="297"/>
      <c r="CD38" s="200"/>
      <c r="CE38" s="200"/>
      <c r="CF38" s="201"/>
    </row>
    <row r="39" spans="1:84" x14ac:dyDescent="0.25">
      <c r="A39" s="298"/>
      <c r="B39" s="297"/>
      <c r="C39" s="297"/>
      <c r="D39" s="297"/>
      <c r="E39" s="297"/>
      <c r="F39" s="297"/>
      <c r="G39" s="297"/>
      <c r="H39" s="297"/>
      <c r="I39" s="315"/>
      <c r="J39" s="309"/>
      <c r="K39" s="307"/>
      <c r="L39" s="307" t="s">
        <v>109</v>
      </c>
      <c r="M39" s="1"/>
      <c r="N39" s="307"/>
      <c r="O39" s="307"/>
      <c r="P39" s="307"/>
      <c r="Q39" s="307"/>
      <c r="R39" s="502"/>
      <c r="S39" s="503"/>
      <c r="T39" s="504"/>
      <c r="U39" s="307"/>
      <c r="V39" s="307"/>
      <c r="W39" s="307"/>
      <c r="X39" s="307"/>
      <c r="Y39" s="307"/>
      <c r="Z39" s="297"/>
      <c r="AA39" s="297"/>
      <c r="AB39" s="200"/>
      <c r="AC39" s="748"/>
      <c r="AD39" s="748"/>
      <c r="AE39" s="748"/>
      <c r="AF39" s="748"/>
      <c r="AG39" s="748"/>
      <c r="AH39" s="748"/>
      <c r="AI39" s="748"/>
      <c r="AJ39" s="748"/>
      <c r="AK39" s="748"/>
      <c r="AL39" s="748"/>
      <c r="AM39" s="315"/>
      <c r="AN39" s="309"/>
      <c r="AO39" s="307"/>
      <c r="AP39" s="318"/>
      <c r="AQ39" s="309"/>
      <c r="AR39" s="307"/>
      <c r="AS39" s="307"/>
      <c r="AT39" s="312"/>
      <c r="AU39" s="307"/>
      <c r="AV39" s="307"/>
      <c r="AW39" s="307"/>
      <c r="AX39" s="307"/>
      <c r="AY39" s="307"/>
      <c r="AZ39" s="307"/>
      <c r="BA39" s="297"/>
      <c r="BB39" s="297"/>
      <c r="BC39" s="200"/>
      <c r="BD39" s="748"/>
      <c r="BE39" s="748"/>
      <c r="BF39" s="748"/>
      <c r="BG39" s="748"/>
      <c r="BH39" s="748"/>
      <c r="BI39" s="748"/>
      <c r="BJ39" s="748"/>
      <c r="BK39" s="748"/>
      <c r="BL39" s="748"/>
      <c r="BM39" s="748"/>
      <c r="BN39" s="307"/>
      <c r="BO39" s="307"/>
      <c r="BP39" s="307"/>
      <c r="BQ39" s="307"/>
      <c r="BR39" s="307"/>
      <c r="BS39" s="307"/>
      <c r="BT39" s="307"/>
      <c r="BU39" s="317"/>
      <c r="BV39" s="313"/>
      <c r="BW39" s="307"/>
      <c r="BX39" s="307"/>
      <c r="BY39" s="307"/>
      <c r="BZ39" s="307"/>
      <c r="CA39" s="307"/>
      <c r="CB39" s="297"/>
      <c r="CC39" s="297"/>
      <c r="CD39" s="200"/>
      <c r="CE39" s="200"/>
      <c r="CF39" s="201"/>
    </row>
    <row r="40" spans="1:84" ht="15.75" customHeight="1" x14ac:dyDescent="0.25">
      <c r="A40" s="298"/>
      <c r="B40" s="297"/>
      <c r="C40" s="297"/>
      <c r="D40" s="297"/>
      <c r="E40" s="297"/>
      <c r="F40" s="297"/>
      <c r="G40" s="297"/>
      <c r="H40" s="297"/>
      <c r="I40" s="297"/>
      <c r="J40" s="297"/>
      <c r="K40" s="307"/>
      <c r="L40" s="304"/>
      <c r="M40" s="304"/>
      <c r="N40" s="287"/>
      <c r="O40" s="810"/>
      <c r="P40" s="810"/>
      <c r="Q40" s="810"/>
      <c r="R40" s="505"/>
      <c r="S40" s="505"/>
      <c r="T40" s="811" t="s">
        <v>215</v>
      </c>
      <c r="U40" s="811"/>
      <c r="V40" s="811"/>
      <c r="W40" s="811"/>
      <c r="X40" s="499"/>
      <c r="Y40" s="499"/>
      <c r="Z40" s="499"/>
      <c r="AA40" s="297"/>
      <c r="AB40" s="200"/>
      <c r="AC40" s="297"/>
      <c r="AD40" s="297"/>
      <c r="AE40" s="297"/>
      <c r="AF40" s="297"/>
      <c r="AG40" s="297"/>
      <c r="AH40" s="297"/>
      <c r="AI40" s="297"/>
      <c r="AJ40" s="297"/>
      <c r="AK40" s="315"/>
      <c r="AL40" s="309"/>
      <c r="AM40" s="307"/>
      <c r="AN40" s="307"/>
      <c r="AO40" s="304"/>
      <c r="AP40" s="304"/>
      <c r="AQ40" s="304"/>
      <c r="AR40" s="304"/>
      <c r="AS40" s="304"/>
      <c r="AT40" s="1"/>
      <c r="AU40" s="812" t="s">
        <v>215</v>
      </c>
      <c r="AV40" s="812"/>
      <c r="AW40" s="812"/>
      <c r="AX40" s="812"/>
      <c r="AY40" s="812"/>
      <c r="AZ40" s="304"/>
      <c r="BA40" s="286"/>
      <c r="BB40" s="286"/>
      <c r="BC40" s="271"/>
      <c r="BD40" s="286"/>
      <c r="BE40" s="286"/>
      <c r="BF40" s="286"/>
      <c r="BG40" s="286"/>
      <c r="BH40" s="286"/>
      <c r="BI40" s="286"/>
      <c r="BJ40" s="297"/>
      <c r="BK40" s="297"/>
      <c r="BL40" s="315"/>
      <c r="BM40" s="309"/>
      <c r="BN40" s="307"/>
      <c r="BO40" s="307"/>
      <c r="BP40" s="307"/>
      <c r="BQ40" s="307"/>
      <c r="BR40" s="307"/>
      <c r="BS40" s="307"/>
      <c r="BT40" s="307"/>
      <c r="BU40" s="307"/>
      <c r="BV40" s="812" t="s">
        <v>215</v>
      </c>
      <c r="BW40" s="812"/>
      <c r="BX40" s="812"/>
      <c r="BY40" s="812"/>
      <c r="BZ40" s="812"/>
      <c r="CA40" s="307"/>
      <c r="CB40" s="297"/>
      <c r="CC40" s="297"/>
      <c r="CD40" s="200"/>
      <c r="CE40" s="200"/>
      <c r="CF40" s="201"/>
    </row>
    <row r="41" spans="1:84" ht="15" customHeight="1" x14ac:dyDescent="0.25">
      <c r="A41" s="514"/>
      <c r="B41" s="308"/>
      <c r="C41" s="268"/>
      <c r="D41" s="269"/>
      <c r="E41" s="798" t="s">
        <v>119</v>
      </c>
      <c r="F41" s="799"/>
      <c r="G41" s="800"/>
      <c r="H41" s="801" t="s">
        <v>118</v>
      </c>
      <c r="I41" s="802"/>
      <c r="J41" s="803"/>
      <c r="K41" s="307"/>
      <c r="L41" s="287"/>
      <c r="M41" s="793"/>
      <c r="N41" s="793"/>
      <c r="O41" s="794"/>
      <c r="P41" s="794"/>
      <c r="Q41" s="794"/>
      <c r="R41" s="506"/>
      <c r="S41" s="507"/>
      <c r="T41" s="811"/>
      <c r="U41" s="811"/>
      <c r="V41" s="811"/>
      <c r="W41" s="811"/>
      <c r="X41" s="499"/>
      <c r="Y41" s="499"/>
      <c r="Z41" s="499"/>
      <c r="AA41" s="297"/>
      <c r="AB41" s="200"/>
      <c r="AC41" s="297"/>
      <c r="AD41" s="268"/>
      <c r="AE41" s="269"/>
      <c r="AF41" s="798" t="s">
        <v>119</v>
      </c>
      <c r="AG41" s="799"/>
      <c r="AH41" s="800"/>
      <c r="AI41" s="801" t="s">
        <v>118</v>
      </c>
      <c r="AJ41" s="802"/>
      <c r="AK41" s="803"/>
      <c r="AL41" s="297"/>
      <c r="AM41" s="307"/>
      <c r="AN41" s="307"/>
      <c r="AO41" s="304"/>
      <c r="AP41" s="304"/>
      <c r="AQ41" s="304"/>
      <c r="AR41" s="304"/>
      <c r="AS41" s="304"/>
      <c r="AT41" s="312"/>
      <c r="AU41" s="812"/>
      <c r="AV41" s="812"/>
      <c r="AW41" s="812"/>
      <c r="AX41" s="812"/>
      <c r="AY41" s="812"/>
      <c r="AZ41" s="515"/>
      <c r="BA41" s="515"/>
      <c r="BB41" s="515"/>
      <c r="BC41" s="515"/>
      <c r="BD41" s="515"/>
      <c r="BE41" s="268"/>
      <c r="BF41" s="269"/>
      <c r="BG41" s="798" t="s">
        <v>119</v>
      </c>
      <c r="BH41" s="799"/>
      <c r="BI41" s="800"/>
      <c r="BJ41" s="801" t="s">
        <v>118</v>
      </c>
      <c r="BK41" s="802"/>
      <c r="BL41" s="803"/>
      <c r="BM41" s="297"/>
      <c r="BN41" s="307"/>
      <c r="BO41" s="307"/>
      <c r="BP41" s="307"/>
      <c r="BQ41" s="307"/>
      <c r="BR41" s="307"/>
      <c r="BS41" s="307"/>
      <c r="BT41" s="307"/>
      <c r="BU41" s="317"/>
      <c r="BV41" s="812"/>
      <c r="BW41" s="812"/>
      <c r="BX41" s="812"/>
      <c r="BY41" s="812"/>
      <c r="BZ41" s="812"/>
      <c r="CA41" s="307"/>
      <c r="CB41" s="297"/>
      <c r="CC41" s="297"/>
      <c r="CD41" s="200"/>
      <c r="CE41" s="200"/>
      <c r="CF41" s="198"/>
    </row>
    <row r="42" spans="1:84" ht="15" customHeight="1" x14ac:dyDescent="0.25">
      <c r="A42" s="314"/>
      <c r="B42" s="309"/>
      <c r="C42" s="489" t="s">
        <v>120</v>
      </c>
      <c r="D42" s="490"/>
      <c r="E42" s="804">
        <f>L8/1000</f>
        <v>0</v>
      </c>
      <c r="F42" s="805"/>
      <c r="G42" s="806"/>
      <c r="H42" s="807">
        <f>(E42/16)*1000</f>
        <v>0</v>
      </c>
      <c r="I42" s="808"/>
      <c r="J42" s="809"/>
      <c r="K42" s="307"/>
      <c r="L42" s="304"/>
      <c r="M42" s="793"/>
      <c r="N42" s="793"/>
      <c r="O42" s="795"/>
      <c r="P42" s="795"/>
      <c r="Q42" s="795"/>
      <c r="R42" s="508"/>
      <c r="S42" s="509"/>
      <c r="T42" s="509"/>
      <c r="U42" s="304"/>
      <c r="V42" s="307"/>
      <c r="W42" s="307"/>
      <c r="X42" s="307"/>
      <c r="Y42" s="307"/>
      <c r="Z42" s="297"/>
      <c r="AA42" s="297"/>
      <c r="AB42" s="200"/>
      <c r="AC42" s="309"/>
      <c r="AD42" s="489" t="s">
        <v>120</v>
      </c>
      <c r="AE42" s="490"/>
      <c r="AF42" s="804">
        <f>AM8/1000</f>
        <v>0.55000000000000004</v>
      </c>
      <c r="AG42" s="805"/>
      <c r="AH42" s="806"/>
      <c r="AI42" s="807">
        <f>(AF42/196)*1000</f>
        <v>2.806122448979592</v>
      </c>
      <c r="AJ42" s="808"/>
      <c r="AK42" s="809"/>
      <c r="AL42" s="309"/>
      <c r="AM42" s="307"/>
      <c r="AN42" s="307"/>
      <c r="AO42" s="304"/>
      <c r="AP42" s="304"/>
      <c r="AQ42" s="304"/>
      <c r="AR42" s="304"/>
      <c r="AS42" s="304"/>
      <c r="AT42" s="312"/>
      <c r="AU42" s="517"/>
      <c r="AV42" s="515"/>
      <c r="AW42" s="515"/>
      <c r="AX42" s="515"/>
      <c r="AY42" s="515"/>
      <c r="AZ42" s="515"/>
      <c r="BA42" s="515"/>
      <c r="BB42" s="515"/>
      <c r="BC42" s="515"/>
      <c r="BD42" s="515"/>
      <c r="BE42" s="489" t="s">
        <v>120</v>
      </c>
      <c r="BF42" s="490"/>
      <c r="BG42" s="804">
        <f>BN8/1000</f>
        <v>9.1999999999999998E-2</v>
      </c>
      <c r="BH42" s="805"/>
      <c r="BI42" s="806"/>
      <c r="BJ42" s="807">
        <f>(BG42/196)*1000</f>
        <v>0.46938775510204084</v>
      </c>
      <c r="BK42" s="808"/>
      <c r="BL42" s="809"/>
      <c r="BM42" s="309"/>
      <c r="BN42" s="307"/>
      <c r="BO42" s="307"/>
      <c r="BP42" s="307"/>
      <c r="BQ42" s="307"/>
      <c r="BR42" s="307"/>
      <c r="BS42" s="307"/>
      <c r="BT42" s="307"/>
      <c r="BU42" s="317"/>
      <c r="BV42" s="313"/>
      <c r="BW42" s="307"/>
      <c r="BX42" s="307"/>
      <c r="BY42" s="307"/>
      <c r="BZ42" s="307"/>
      <c r="CA42" s="307"/>
      <c r="CB42" s="297"/>
      <c r="CC42" s="297"/>
      <c r="CD42" s="200"/>
      <c r="CE42" s="200"/>
      <c r="CF42" s="198"/>
    </row>
    <row r="43" spans="1:84" ht="18" x14ac:dyDescent="0.25">
      <c r="A43" s="314"/>
      <c r="B43" s="309"/>
      <c r="C43" s="489" t="s">
        <v>121</v>
      </c>
      <c r="D43" s="490"/>
      <c r="E43" s="804">
        <f>L6/1000</f>
        <v>0</v>
      </c>
      <c r="F43" s="805"/>
      <c r="G43" s="806"/>
      <c r="H43" s="807">
        <f>(E43/196)*1000</f>
        <v>0</v>
      </c>
      <c r="I43" s="808"/>
      <c r="J43" s="809"/>
      <c r="K43" s="307"/>
      <c r="L43" s="304"/>
      <c r="M43" s="287"/>
      <c r="N43" s="287"/>
      <c r="O43" s="304"/>
      <c r="P43" s="304"/>
      <c r="Q43" s="304"/>
      <c r="R43" s="510"/>
      <c r="S43" s="511"/>
      <c r="T43" s="497"/>
      <c r="U43" s="304"/>
      <c r="V43" s="307"/>
      <c r="W43" s="307"/>
      <c r="X43" s="307"/>
      <c r="Y43" s="307"/>
      <c r="Z43" s="297"/>
      <c r="AA43" s="297"/>
      <c r="AB43" s="200"/>
      <c r="AC43" s="309"/>
      <c r="AD43" s="489" t="s">
        <v>121</v>
      </c>
      <c r="AE43" s="490"/>
      <c r="AF43" s="804">
        <f>AM6/1000</f>
        <v>0.55000000000000004</v>
      </c>
      <c r="AG43" s="805"/>
      <c r="AH43" s="806"/>
      <c r="AI43" s="807">
        <f>(AF43/196)*1000</f>
        <v>2.806122448979592</v>
      </c>
      <c r="AJ43" s="808"/>
      <c r="AK43" s="809"/>
      <c r="AL43" s="309"/>
      <c r="AM43" s="307"/>
      <c r="AN43" s="307"/>
      <c r="AO43" s="304"/>
      <c r="AP43" s="304"/>
      <c r="AQ43" s="304"/>
      <c r="AR43" s="304"/>
      <c r="AS43" s="304"/>
      <c r="AT43" s="312"/>
      <c r="AU43" s="311"/>
      <c r="AV43" s="304"/>
      <c r="AW43" s="304"/>
      <c r="AX43" s="304"/>
      <c r="AY43" s="304"/>
      <c r="AZ43" s="304"/>
      <c r="BA43" s="286"/>
      <c r="BB43" s="286"/>
      <c r="BC43" s="271"/>
      <c r="BD43" s="310"/>
      <c r="BE43" s="489" t="s">
        <v>121</v>
      </c>
      <c r="BF43" s="490"/>
      <c r="BG43" s="804">
        <f>BN6/1000</f>
        <v>7.3600000000000013E-2</v>
      </c>
      <c r="BH43" s="805"/>
      <c r="BI43" s="806"/>
      <c r="BJ43" s="807">
        <f>(BG43/196)*1000</f>
        <v>0.37551020408163271</v>
      </c>
      <c r="BK43" s="808"/>
      <c r="BL43" s="809"/>
      <c r="BM43" s="309"/>
      <c r="BN43" s="307"/>
      <c r="BO43" s="307"/>
      <c r="BP43" s="307"/>
      <c r="BQ43" s="307"/>
      <c r="BR43" s="307"/>
      <c r="BS43" s="307"/>
      <c r="BT43" s="307"/>
      <c r="BU43" s="317"/>
      <c r="BV43" s="313"/>
      <c r="BW43" s="307"/>
      <c r="BX43" s="307"/>
      <c r="BY43" s="307"/>
      <c r="BZ43" s="307"/>
      <c r="CA43" s="307"/>
      <c r="CB43" s="297"/>
      <c r="CC43" s="297"/>
      <c r="CD43" s="200"/>
      <c r="CE43" s="200"/>
      <c r="CF43" s="198"/>
    </row>
    <row r="44" spans="1:84" x14ac:dyDescent="0.25">
      <c r="A44" s="298"/>
      <c r="B44" s="297"/>
      <c r="C44" s="297"/>
      <c r="D44" s="297"/>
      <c r="E44" s="297"/>
      <c r="F44" s="297"/>
      <c r="G44" s="297"/>
      <c r="H44" s="297"/>
      <c r="I44" s="297"/>
      <c r="J44" s="297"/>
      <c r="K44" s="307"/>
      <c r="L44" s="304"/>
      <c r="M44" s="287"/>
      <c r="N44" s="287"/>
      <c r="O44" s="287"/>
      <c r="P44" s="304"/>
      <c r="Q44" s="305"/>
      <c r="R44" s="512"/>
      <c r="S44" s="513"/>
      <c r="T44" s="513"/>
      <c r="U44" s="304"/>
      <c r="V44" s="307"/>
      <c r="W44" s="307"/>
      <c r="X44" s="307"/>
      <c r="Y44" s="307"/>
      <c r="Z44" s="297"/>
      <c r="AA44" s="297"/>
      <c r="AB44" s="200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7"/>
      <c r="AN44" s="307"/>
      <c r="AO44" s="304"/>
      <c r="AP44" s="304"/>
      <c r="AQ44" s="304"/>
      <c r="AR44" s="304"/>
      <c r="AS44" s="304"/>
      <c r="AT44" s="312"/>
      <c r="AU44" s="311"/>
      <c r="AV44" s="304"/>
      <c r="AW44" s="304"/>
      <c r="AX44" s="304"/>
      <c r="AY44" s="304"/>
      <c r="AZ44" s="304"/>
      <c r="BA44" s="286"/>
      <c r="BB44" s="286"/>
      <c r="BC44" s="271"/>
      <c r="BD44" s="310"/>
      <c r="BE44" s="310"/>
      <c r="BF44" s="310"/>
      <c r="BG44" s="310"/>
      <c r="BH44" s="310"/>
      <c r="BI44" s="310"/>
      <c r="BJ44" s="309"/>
      <c r="BK44" s="309"/>
      <c r="BL44" s="309"/>
      <c r="BM44" s="309"/>
      <c r="BN44" s="307"/>
      <c r="BO44" s="307"/>
      <c r="BP44" s="307"/>
      <c r="BQ44" s="307"/>
      <c r="BR44" s="307"/>
      <c r="BS44" s="308"/>
      <c r="BT44" s="308"/>
      <c r="BU44" s="514"/>
      <c r="BV44" s="308"/>
      <c r="BW44" s="307"/>
      <c r="BX44" s="307"/>
      <c r="BY44" s="307"/>
      <c r="BZ44" s="307"/>
      <c r="CA44" s="307"/>
      <c r="CB44" s="297"/>
      <c r="CC44" s="297"/>
      <c r="CD44" s="200"/>
      <c r="CE44" s="200"/>
      <c r="CF44" s="198"/>
    </row>
    <row r="45" spans="1:84" ht="15" customHeight="1" x14ac:dyDescent="0.25">
      <c r="A45" s="300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88"/>
      <c r="M45" s="270"/>
      <c r="N45" s="287"/>
      <c r="O45" s="287"/>
      <c r="P45" s="304"/>
      <c r="Q45" s="304"/>
      <c r="R45" s="510"/>
      <c r="S45" s="511"/>
      <c r="T45" s="792" t="s">
        <v>206</v>
      </c>
      <c r="U45" s="792"/>
      <c r="V45" s="792"/>
      <c r="W45" s="792"/>
      <c r="X45" s="792"/>
      <c r="Y45" s="792"/>
      <c r="Z45" s="792"/>
      <c r="AA45" s="297"/>
      <c r="AB45" s="200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307"/>
      <c r="AN45" s="307"/>
      <c r="AO45" s="304"/>
      <c r="AP45" s="304"/>
      <c r="AQ45" s="304"/>
      <c r="AR45" s="305"/>
      <c r="AS45" s="305"/>
      <c r="AT45" s="306"/>
      <c r="AU45" s="792" t="s">
        <v>202</v>
      </c>
      <c r="AV45" s="792"/>
      <c r="AW45" s="792"/>
      <c r="AX45" s="792"/>
      <c r="AY45" s="792"/>
      <c r="AZ45" s="792"/>
      <c r="BA45" s="792"/>
      <c r="BB45" s="518"/>
      <c r="BC45" s="518"/>
      <c r="BD45" s="518"/>
      <c r="BE45" s="518"/>
      <c r="BF45" s="518"/>
      <c r="BG45" s="518"/>
      <c r="BH45" s="518"/>
      <c r="BI45" s="518"/>
      <c r="BJ45" s="297"/>
      <c r="BK45" s="297"/>
      <c r="BL45" s="297"/>
      <c r="BM45" s="297"/>
      <c r="BN45" s="200"/>
      <c r="BO45" s="200"/>
      <c r="BP45" s="200"/>
      <c r="BQ45" s="200"/>
      <c r="BR45" s="200"/>
      <c r="BS45" s="200"/>
      <c r="BT45" s="200"/>
      <c r="BU45" s="242"/>
      <c r="BV45" s="792" t="s">
        <v>175</v>
      </c>
      <c r="BW45" s="792"/>
      <c r="BX45" s="792"/>
      <c r="BY45" s="792"/>
      <c r="BZ45" s="792"/>
      <c r="CA45" s="792"/>
      <c r="CB45" s="792"/>
      <c r="CC45" s="297"/>
      <c r="CD45" s="200"/>
      <c r="CE45" s="200"/>
      <c r="CF45" s="198"/>
    </row>
    <row r="46" spans="1:84" x14ac:dyDescent="0.25">
      <c r="A46" s="300"/>
      <c r="B46" s="295"/>
      <c r="C46" s="491" t="s">
        <v>122</v>
      </c>
      <c r="D46" s="492"/>
      <c r="E46" s="493"/>
      <c r="F46" s="494"/>
      <c r="G46" s="828" t="str">
        <f>B2</f>
        <v>DB-L-S</v>
      </c>
      <c r="H46" s="829"/>
      <c r="I46" s="829"/>
      <c r="J46" s="829"/>
      <c r="K46" s="829"/>
      <c r="L46" s="829"/>
      <c r="M46" s="829"/>
      <c r="N46" s="830"/>
      <c r="O46" s="287"/>
      <c r="P46" s="522"/>
      <c r="Q46" s="522"/>
      <c r="R46" s="524"/>
      <c r="S46" s="522"/>
      <c r="T46" s="792"/>
      <c r="U46" s="792"/>
      <c r="V46" s="792"/>
      <c r="W46" s="792"/>
      <c r="X46" s="792"/>
      <c r="Y46" s="792"/>
      <c r="Z46" s="792"/>
      <c r="AA46" s="297"/>
      <c r="AB46" s="200"/>
      <c r="AC46" s="200"/>
      <c r="AD46" s="491" t="s">
        <v>122</v>
      </c>
      <c r="AE46" s="492"/>
      <c r="AF46" s="493"/>
      <c r="AG46" s="494"/>
      <c r="AH46" s="828" t="str">
        <f>AC2</f>
        <v>DB-L-S</v>
      </c>
      <c r="AI46" s="829"/>
      <c r="AJ46" s="829"/>
      <c r="AK46" s="829"/>
      <c r="AL46" s="829"/>
      <c r="AM46" s="829"/>
      <c r="AN46" s="829"/>
      <c r="AO46" s="830"/>
      <c r="AP46" s="271"/>
      <c r="AQ46" s="522"/>
      <c r="AR46" s="522"/>
      <c r="AS46" s="523" t="s">
        <v>176</v>
      </c>
      <c r="AT46" s="522"/>
      <c r="AU46" s="792"/>
      <c r="AV46" s="792"/>
      <c r="AW46" s="792"/>
      <c r="AX46" s="792"/>
      <c r="AY46" s="792"/>
      <c r="AZ46" s="792"/>
      <c r="BA46" s="792"/>
      <c r="BB46" s="518"/>
      <c r="BC46" s="518"/>
      <c r="BD46" s="518"/>
      <c r="BE46" s="491" t="s">
        <v>122</v>
      </c>
      <c r="BF46" s="492"/>
      <c r="BG46" s="493"/>
      <c r="BH46" s="494"/>
      <c r="BI46" s="828" t="str">
        <f>BD2</f>
        <v xml:space="preserve">DB Name: </v>
      </c>
      <c r="BJ46" s="829"/>
      <c r="BK46" s="829"/>
      <c r="BL46" s="829"/>
      <c r="BM46" s="829"/>
      <c r="BN46" s="829"/>
      <c r="BO46" s="829"/>
      <c r="BP46" s="830"/>
      <c r="BQ46" s="186"/>
      <c r="BR46" s="522"/>
      <c r="BS46" s="522"/>
      <c r="BT46" s="523"/>
      <c r="BU46" s="522"/>
      <c r="BV46" s="792"/>
      <c r="BW46" s="792"/>
      <c r="BX46" s="792"/>
      <c r="BY46" s="792"/>
      <c r="BZ46" s="792"/>
      <c r="CA46" s="792"/>
      <c r="CB46" s="792"/>
      <c r="CC46" s="200"/>
      <c r="CD46" s="200"/>
      <c r="CE46" s="200"/>
      <c r="CF46" s="198"/>
    </row>
    <row r="47" spans="1:84" x14ac:dyDescent="0.25">
      <c r="A47" s="300"/>
      <c r="B47" s="295"/>
      <c r="C47" s="491" t="s">
        <v>123</v>
      </c>
      <c r="D47" s="492"/>
      <c r="E47" s="493"/>
      <c r="F47" s="494"/>
      <c r="G47" s="828" t="s">
        <v>125</v>
      </c>
      <c r="H47" s="829"/>
      <c r="I47" s="829"/>
      <c r="J47" s="829"/>
      <c r="K47" s="829"/>
      <c r="L47" s="829"/>
      <c r="M47" s="829"/>
      <c r="N47" s="830"/>
      <c r="O47" s="287"/>
      <c r="R47" s="519"/>
      <c r="V47" s="296"/>
      <c r="W47" s="296"/>
      <c r="X47" s="296"/>
      <c r="Y47" s="296"/>
      <c r="Z47" s="296"/>
      <c r="AA47" s="295"/>
      <c r="AB47" s="295"/>
      <c r="AC47" s="186"/>
      <c r="AD47" s="491" t="s">
        <v>123</v>
      </c>
      <c r="AE47" s="492"/>
      <c r="AF47" s="493"/>
      <c r="AG47" s="494"/>
      <c r="AH47" s="828" t="s">
        <v>192</v>
      </c>
      <c r="AI47" s="829"/>
      <c r="AJ47" s="829"/>
      <c r="AK47" s="829"/>
      <c r="AL47" s="829"/>
      <c r="AM47" s="829"/>
      <c r="AN47" s="829"/>
      <c r="AO47" s="830"/>
      <c r="AP47" s="270"/>
      <c r="AS47" s="20"/>
      <c r="AW47" s="270"/>
      <c r="AX47" s="270"/>
      <c r="AY47" s="270"/>
      <c r="AZ47" s="270"/>
      <c r="BA47" s="270"/>
      <c r="BB47" s="270"/>
      <c r="BC47" s="270"/>
      <c r="BD47" s="270"/>
      <c r="BE47" s="491" t="s">
        <v>123</v>
      </c>
      <c r="BF47" s="492"/>
      <c r="BG47" s="493"/>
      <c r="BH47" s="494"/>
      <c r="BI47" s="828" t="s">
        <v>125</v>
      </c>
      <c r="BJ47" s="829"/>
      <c r="BK47" s="829"/>
      <c r="BL47" s="829"/>
      <c r="BM47" s="829"/>
      <c r="BN47" s="829"/>
      <c r="BO47" s="829"/>
      <c r="BP47" s="830"/>
      <c r="BQ47" s="186"/>
      <c r="BT47" s="20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x14ac:dyDescent="0.25">
      <c r="A48" s="300"/>
      <c r="B48" s="295"/>
      <c r="C48" s="491" t="s">
        <v>124</v>
      </c>
      <c r="D48" s="492"/>
      <c r="E48" s="493"/>
      <c r="F48" s="494"/>
      <c r="G48" s="828" t="s">
        <v>126</v>
      </c>
      <c r="H48" s="829"/>
      <c r="I48" s="829"/>
      <c r="J48" s="829"/>
      <c r="K48" s="829"/>
      <c r="L48" s="829"/>
      <c r="M48" s="829"/>
      <c r="N48" s="830"/>
      <c r="O48" s="287"/>
      <c r="P48" s="287"/>
      <c r="Q48" s="287"/>
      <c r="R48" s="538"/>
      <c r="S48" s="287"/>
      <c r="T48" s="287"/>
      <c r="U48" s="287"/>
      <c r="V48" s="296"/>
      <c r="W48" s="296"/>
      <c r="X48" s="296"/>
      <c r="Y48" s="296"/>
      <c r="Z48" s="296"/>
      <c r="AA48" s="295"/>
      <c r="AB48" s="295"/>
      <c r="AC48" s="186"/>
      <c r="AD48" s="491" t="s">
        <v>124</v>
      </c>
      <c r="AE48" s="492"/>
      <c r="AF48" s="493"/>
      <c r="AG48" s="494"/>
      <c r="AH48" s="828" t="s">
        <v>126</v>
      </c>
      <c r="AI48" s="829"/>
      <c r="AJ48" s="829"/>
      <c r="AK48" s="829"/>
      <c r="AL48" s="829"/>
      <c r="AM48" s="829"/>
      <c r="AN48" s="829"/>
      <c r="AO48" s="830"/>
      <c r="AP48" s="270"/>
      <c r="AQ48" s="270"/>
      <c r="AR48" s="270"/>
      <c r="AS48" s="284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491" t="s">
        <v>124</v>
      </c>
      <c r="BF48" s="492"/>
      <c r="BG48" s="493"/>
      <c r="BH48" s="494"/>
      <c r="BI48" s="828" t="s">
        <v>126</v>
      </c>
      <c r="BJ48" s="829"/>
      <c r="BK48" s="829"/>
      <c r="BL48" s="829"/>
      <c r="BM48" s="829"/>
      <c r="BN48" s="829"/>
      <c r="BO48" s="829"/>
      <c r="BP48" s="830"/>
      <c r="BQ48" s="186"/>
      <c r="BR48" s="186"/>
      <c r="BS48" s="186"/>
      <c r="BT48" s="198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8" x14ac:dyDescent="0.25">
      <c r="A49" s="300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6"/>
      <c r="N49" s="296"/>
      <c r="O49" s="296"/>
      <c r="P49" s="296"/>
      <c r="Q49" s="296"/>
      <c r="R49" s="539"/>
      <c r="S49" s="296"/>
      <c r="T49" s="296"/>
      <c r="U49" s="296"/>
      <c r="V49" s="296"/>
      <c r="W49" s="296"/>
      <c r="X49" s="296"/>
      <c r="Y49" s="296"/>
      <c r="Z49" s="296"/>
      <c r="AA49" s="295"/>
      <c r="AB49" s="295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270"/>
      <c r="AP49" s="270"/>
      <c r="AS49" s="2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4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98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98"/>
    </row>
    <row r="50" spans="1:84" x14ac:dyDescent="0.25">
      <c r="A50" s="300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6"/>
      <c r="N50" s="296"/>
      <c r="O50" s="296"/>
      <c r="P50" s="831" t="s">
        <v>169</v>
      </c>
      <c r="Q50" s="831"/>
      <c r="R50" s="831"/>
      <c r="S50" s="831"/>
      <c r="T50" s="831"/>
      <c r="U50" s="831"/>
      <c r="V50" s="296"/>
      <c r="W50" s="296"/>
      <c r="X50" s="296"/>
      <c r="Y50" s="296"/>
      <c r="Z50" s="296"/>
      <c r="AA50" s="295"/>
      <c r="AB50" s="295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270"/>
      <c r="AP50" s="270"/>
      <c r="AQ50" s="831" t="s">
        <v>169</v>
      </c>
      <c r="AR50" s="831"/>
      <c r="AS50" s="831"/>
      <c r="AT50" s="831"/>
      <c r="AU50" s="831"/>
      <c r="AV50" s="831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186"/>
      <c r="BK50" s="186"/>
      <c r="BL50" s="186"/>
      <c r="BM50" s="186"/>
      <c r="BN50" s="186"/>
      <c r="BO50" s="186"/>
      <c r="BP50" s="186"/>
      <c r="BQ50" s="186"/>
      <c r="BR50" s="831" t="s">
        <v>169</v>
      </c>
      <c r="BS50" s="831"/>
      <c r="BT50" s="831"/>
      <c r="BU50" s="831"/>
      <c r="BV50" s="831"/>
      <c r="BW50" s="831"/>
      <c r="BX50" s="186"/>
      <c r="BY50" s="186"/>
      <c r="BZ50" s="186"/>
      <c r="CA50" s="186"/>
      <c r="CB50" s="186"/>
      <c r="CC50" s="186"/>
      <c r="CD50" s="186"/>
      <c r="CE50" s="186"/>
      <c r="CF50" s="198"/>
    </row>
    <row r="51" spans="1:84" x14ac:dyDescent="0.25">
      <c r="A51" s="300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5"/>
      <c r="AB51" s="295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98"/>
    </row>
    <row r="52" spans="1:84" ht="15.75" thickBot="1" x14ac:dyDescent="0.3">
      <c r="A52" s="300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2"/>
      <c r="Z52" s="296"/>
      <c r="AA52" s="295"/>
      <c r="AB52" s="295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98"/>
    </row>
    <row r="53" spans="1:84" ht="15.75" x14ac:dyDescent="0.25">
      <c r="A53" s="591" t="s">
        <v>52</v>
      </c>
      <c r="B53" s="592"/>
      <c r="C53" s="592"/>
      <c r="D53" s="592"/>
      <c r="E53" s="592"/>
      <c r="F53" s="592"/>
      <c r="G53" s="592"/>
      <c r="H53" s="592"/>
      <c r="I53" s="592"/>
      <c r="J53" s="592"/>
      <c r="K53" s="592"/>
      <c r="L53" s="592"/>
      <c r="M53" s="593"/>
      <c r="N53" s="593"/>
      <c r="O53" s="593"/>
      <c r="P53" s="593"/>
      <c r="Q53" s="593"/>
      <c r="R53" s="593"/>
      <c r="S53" s="593"/>
      <c r="T53" s="593"/>
      <c r="U53" s="593"/>
      <c r="V53" s="593"/>
      <c r="W53" s="593"/>
      <c r="X53" s="593"/>
      <c r="Y53" s="640"/>
      <c r="Z53" s="593"/>
      <c r="AA53" s="592"/>
      <c r="AB53" s="592"/>
      <c r="AC53" s="594"/>
      <c r="AD53" s="594"/>
      <c r="AE53" s="594"/>
      <c r="AF53" s="594"/>
      <c r="AG53" s="594"/>
      <c r="AH53" s="594"/>
      <c r="AI53" s="594"/>
      <c r="AJ53" s="595"/>
      <c r="AK53" s="596" t="s">
        <v>56</v>
      </c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594"/>
      <c r="BB53" s="594"/>
      <c r="BC53" s="594"/>
      <c r="BD53" s="594"/>
      <c r="BE53" s="594"/>
      <c r="BF53" s="594"/>
      <c r="BG53" s="594"/>
      <c r="BH53" s="595"/>
      <c r="BI53" s="597" t="s">
        <v>102</v>
      </c>
      <c r="BJ53" s="594"/>
      <c r="BK53" s="594"/>
      <c r="BL53" s="594"/>
      <c r="BM53" s="594"/>
      <c r="BN53" s="594"/>
      <c r="BO53" s="598"/>
      <c r="BP53" s="598"/>
      <c r="BQ53" s="598"/>
      <c r="BR53" s="598"/>
      <c r="BS53" s="594"/>
      <c r="BT53" s="594"/>
      <c r="BU53" s="594"/>
      <c r="BV53" s="594"/>
      <c r="BW53" s="594"/>
      <c r="BX53" s="594"/>
      <c r="BY53" s="594"/>
      <c r="BZ53" s="594"/>
      <c r="CA53" s="594"/>
      <c r="CB53" s="594"/>
      <c r="CC53" s="594"/>
      <c r="CD53" s="594"/>
      <c r="CE53" s="594"/>
      <c r="CF53" s="595"/>
    </row>
    <row r="54" spans="1:84" x14ac:dyDescent="0.25">
      <c r="A54" s="599"/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  <c r="Z54" s="601"/>
      <c r="AA54" s="600"/>
      <c r="AB54" s="600"/>
      <c r="AC54" s="602"/>
      <c r="AD54" s="602"/>
      <c r="AE54" s="602"/>
      <c r="AF54" s="602"/>
      <c r="AG54" s="602"/>
      <c r="AH54" s="602"/>
      <c r="AI54" s="602"/>
      <c r="AJ54" s="603"/>
      <c r="AK54" s="604"/>
      <c r="AL54" s="602"/>
      <c r="AM54" s="602"/>
      <c r="AN54" s="602"/>
      <c r="AO54" s="602"/>
      <c r="AP54" s="602"/>
      <c r="AQ54" s="602"/>
      <c r="AR54" s="602"/>
      <c r="AS54" s="602"/>
      <c r="AT54" s="602"/>
      <c r="AU54" s="602"/>
      <c r="AV54" s="602"/>
      <c r="AW54" s="602"/>
      <c r="AX54" s="602"/>
      <c r="AY54" s="602"/>
      <c r="AZ54" s="602"/>
      <c r="BA54" s="602"/>
      <c r="BB54" s="602"/>
      <c r="BC54" s="602"/>
      <c r="BD54" s="602"/>
      <c r="BE54" s="602"/>
      <c r="BF54" s="602"/>
      <c r="BG54" s="602"/>
      <c r="BH54" s="603"/>
      <c r="BI54" s="602"/>
      <c r="BJ54" s="602"/>
      <c r="BK54" s="602"/>
      <c r="BL54" s="602"/>
      <c r="BM54" s="602"/>
      <c r="BN54" s="602"/>
      <c r="BO54" s="605"/>
      <c r="BP54" s="605"/>
      <c r="BQ54" s="605"/>
      <c r="BR54" s="605"/>
      <c r="BS54" s="602"/>
      <c r="BT54" s="602"/>
      <c r="BU54" s="602"/>
      <c r="BV54" s="602"/>
      <c r="BW54" s="602"/>
      <c r="BX54" s="602"/>
      <c r="BY54" s="602"/>
      <c r="BZ54" s="602"/>
      <c r="CA54" s="602"/>
      <c r="CB54" s="602"/>
      <c r="CC54" s="602"/>
      <c r="CD54" s="602"/>
      <c r="CE54" s="602"/>
      <c r="CF54" s="603"/>
    </row>
    <row r="55" spans="1:84" x14ac:dyDescent="0.25">
      <c r="A55" s="606"/>
      <c r="B55" s="607"/>
      <c r="C55" s="607"/>
      <c r="D55" s="607"/>
      <c r="E55" s="607"/>
      <c r="F55" s="607"/>
      <c r="G55" s="607"/>
      <c r="H55" s="607"/>
      <c r="I55" s="600"/>
      <c r="J55" s="600"/>
      <c r="K55" s="600"/>
      <c r="L55" s="600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0"/>
      <c r="AB55" s="600"/>
      <c r="AC55" s="602"/>
      <c r="AD55" s="602"/>
      <c r="AE55" s="602"/>
      <c r="AF55" s="602"/>
      <c r="AG55" s="602"/>
      <c r="AH55" s="602"/>
      <c r="AI55" s="602"/>
      <c r="AJ55" s="603"/>
      <c r="AK55" s="604"/>
      <c r="AL55" s="602"/>
      <c r="AM55" s="602"/>
      <c r="AN55" s="602"/>
      <c r="AO55" s="602"/>
      <c r="AP55" s="602"/>
      <c r="AQ55" s="602"/>
      <c r="AR55" s="602"/>
      <c r="AS55" s="602"/>
      <c r="AT55" s="602"/>
      <c r="AU55" s="602"/>
      <c r="AV55" s="602"/>
      <c r="AW55" s="602"/>
      <c r="AX55" s="602"/>
      <c r="AY55" s="602"/>
      <c r="AZ55" s="602"/>
      <c r="BA55" s="602"/>
      <c r="BB55" s="602"/>
      <c r="BC55" s="602"/>
      <c r="BD55" s="602"/>
      <c r="BE55" s="602"/>
      <c r="BF55" s="602"/>
      <c r="BG55" s="602"/>
      <c r="BH55" s="603"/>
      <c r="BI55" s="602"/>
      <c r="BJ55" s="602"/>
      <c r="BK55" s="602"/>
      <c r="BL55" s="602"/>
      <c r="BM55" s="602"/>
      <c r="BN55" s="602"/>
      <c r="BO55" s="602"/>
      <c r="BP55" s="602"/>
      <c r="BQ55" s="602"/>
      <c r="BR55" s="602"/>
      <c r="BS55" s="602"/>
      <c r="BT55" s="602"/>
      <c r="BU55" s="602"/>
      <c r="BV55" s="602"/>
      <c r="BW55" s="602"/>
      <c r="BX55" s="602"/>
      <c r="BY55" s="602"/>
      <c r="BZ55" s="602"/>
      <c r="CA55" s="602"/>
      <c r="CB55" s="602"/>
      <c r="CC55" s="602"/>
      <c r="CD55" s="602"/>
      <c r="CE55" s="602"/>
      <c r="CF55" s="603"/>
    </row>
    <row r="56" spans="1:84" ht="15.75" thickBot="1" x14ac:dyDescent="0.3">
      <c r="A56" s="608"/>
      <c r="B56" s="609"/>
      <c r="C56" s="609"/>
      <c r="D56" s="609"/>
      <c r="E56" s="609"/>
      <c r="F56" s="609"/>
      <c r="G56" s="609"/>
      <c r="H56" s="609"/>
      <c r="I56" s="610"/>
      <c r="J56" s="610"/>
      <c r="K56" s="610"/>
      <c r="L56" s="610"/>
      <c r="M56" s="611"/>
      <c r="N56" s="611"/>
      <c r="O56" s="611"/>
      <c r="P56" s="611"/>
      <c r="Q56" s="611"/>
      <c r="R56" s="611"/>
      <c r="S56" s="611"/>
      <c r="T56" s="611"/>
      <c r="U56" s="611"/>
      <c r="V56" s="611"/>
      <c r="W56" s="611"/>
      <c r="X56" s="611"/>
      <c r="Y56" s="611"/>
      <c r="Z56" s="611"/>
      <c r="AA56" s="610"/>
      <c r="AB56" s="610"/>
      <c r="AC56" s="612"/>
      <c r="AD56" s="612"/>
      <c r="AE56" s="612"/>
      <c r="AF56" s="612"/>
      <c r="AG56" s="612"/>
      <c r="AH56" s="612"/>
      <c r="AI56" s="612"/>
      <c r="AJ56" s="613"/>
      <c r="AK56" s="614"/>
      <c r="AL56" s="612"/>
      <c r="AM56" s="612"/>
      <c r="AN56" s="612"/>
      <c r="AO56" s="612"/>
      <c r="AP56" s="612"/>
      <c r="AQ56" s="612"/>
      <c r="AR56" s="612"/>
      <c r="AS56" s="612"/>
      <c r="AT56" s="612"/>
      <c r="AU56" s="612"/>
      <c r="AV56" s="612"/>
      <c r="AW56" s="612"/>
      <c r="AX56" s="612"/>
      <c r="AY56" s="612"/>
      <c r="AZ56" s="612"/>
      <c r="BA56" s="612"/>
      <c r="BB56" s="612"/>
      <c r="BC56" s="612"/>
      <c r="BD56" s="612"/>
      <c r="BE56" s="612"/>
      <c r="BF56" s="612"/>
      <c r="BG56" s="612"/>
      <c r="BH56" s="613"/>
      <c r="BI56" s="612"/>
      <c r="BJ56" s="612"/>
      <c r="BK56" s="612"/>
      <c r="BL56" s="612"/>
      <c r="BM56" s="612"/>
      <c r="BN56" s="612"/>
      <c r="BO56" s="612"/>
      <c r="BP56" s="612"/>
      <c r="BQ56" s="612"/>
      <c r="BR56" s="612"/>
      <c r="BS56" s="612"/>
      <c r="BT56" s="612"/>
      <c r="BU56" s="612"/>
      <c r="BV56" s="612"/>
      <c r="BW56" s="612"/>
      <c r="BX56" s="612"/>
      <c r="BY56" s="612"/>
      <c r="BZ56" s="612"/>
      <c r="CA56" s="612"/>
      <c r="CB56" s="612"/>
      <c r="CC56" s="612"/>
      <c r="CD56" s="612"/>
      <c r="CE56" s="612"/>
      <c r="CF56" s="613"/>
    </row>
    <row r="57" spans="1:84" ht="21.75" thickBot="1" x14ac:dyDescent="0.3">
      <c r="A57" s="277" t="s">
        <v>39</v>
      </c>
      <c r="B57" s="231"/>
      <c r="C57" s="231"/>
      <c r="D57" s="231"/>
      <c r="E57" s="231"/>
      <c r="F57" s="231"/>
      <c r="G57" s="231"/>
      <c r="H57" s="231"/>
      <c r="I57" s="231"/>
      <c r="J57" s="289"/>
      <c r="K57" s="289"/>
      <c r="L57" s="289"/>
      <c r="M57" s="289"/>
      <c r="N57" s="289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89"/>
      <c r="AF57" s="289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14"/>
      <c r="AX57" s="21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5"/>
      <c r="BV57" s="236"/>
      <c r="BW57" s="192"/>
      <c r="BX57" s="192"/>
      <c r="BY57" s="192"/>
      <c r="BZ57" s="192"/>
      <c r="CA57" s="192"/>
      <c r="CB57" s="192"/>
      <c r="CC57" s="192"/>
      <c r="CD57" s="192"/>
      <c r="CE57" s="192"/>
      <c r="CF57" s="193"/>
    </row>
    <row r="58" spans="1:84" x14ac:dyDescent="0.25">
      <c r="A58" s="834" t="s">
        <v>49</v>
      </c>
      <c r="B58" s="835"/>
      <c r="C58" s="835"/>
      <c r="D58" s="835"/>
      <c r="E58" s="835"/>
      <c r="F58" s="835"/>
      <c r="G58" s="835"/>
      <c r="H58" s="835"/>
      <c r="I58" s="835"/>
      <c r="J58" s="617"/>
      <c r="K58" s="618"/>
      <c r="L58" s="619"/>
      <c r="M58" s="834" t="s">
        <v>115</v>
      </c>
      <c r="N58" s="835"/>
      <c r="O58" s="835"/>
      <c r="P58" s="835"/>
      <c r="Q58" s="835"/>
      <c r="R58" s="835"/>
      <c r="S58" s="835"/>
      <c r="T58" s="835"/>
      <c r="U58" s="835"/>
      <c r="V58" s="835"/>
      <c r="W58" s="620"/>
      <c r="X58" s="621"/>
      <c r="Y58" s="647" t="s">
        <v>32</v>
      </c>
      <c r="Z58" s="617"/>
      <c r="AA58" s="617"/>
      <c r="AB58" s="617"/>
      <c r="AC58" s="617"/>
      <c r="AD58" s="617"/>
      <c r="AE58" s="617"/>
      <c r="AF58" s="617"/>
      <c r="AG58" s="617"/>
      <c r="AH58" s="617"/>
      <c r="AI58" s="622"/>
      <c r="AJ58" s="623"/>
      <c r="AK58" s="647" t="s">
        <v>44</v>
      </c>
      <c r="AL58" s="617"/>
      <c r="AM58" s="617"/>
      <c r="AN58" s="617"/>
      <c r="AO58" s="617"/>
      <c r="AP58" s="617"/>
      <c r="AQ58" s="617"/>
      <c r="AR58" s="617"/>
      <c r="AS58" s="617"/>
      <c r="AT58" s="617"/>
      <c r="AU58" s="622"/>
      <c r="AV58" s="623"/>
      <c r="AW58" s="834" t="s">
        <v>93</v>
      </c>
      <c r="AX58" s="835"/>
      <c r="AY58" s="835"/>
      <c r="AZ58" s="835"/>
      <c r="BA58" s="835"/>
      <c r="BB58" s="617"/>
      <c r="BC58" s="617"/>
      <c r="BD58" s="617"/>
      <c r="BE58" s="617"/>
      <c r="BF58" s="617"/>
      <c r="BG58" s="622"/>
      <c r="BH58" s="623"/>
      <c r="BI58" s="278"/>
      <c r="BJ58" s="279"/>
      <c r="BK58" s="279"/>
      <c r="BL58" s="279"/>
      <c r="BM58" s="279"/>
      <c r="BN58" s="279"/>
      <c r="BO58" s="279"/>
      <c r="BP58" s="279"/>
      <c r="BQ58" s="279"/>
      <c r="BR58" s="279"/>
      <c r="BS58" s="280"/>
      <c r="BT58" s="280"/>
      <c r="BU58" s="281"/>
      <c r="BV58" s="271" t="s">
        <v>61</v>
      </c>
      <c r="BW58" s="282"/>
      <c r="BX58" s="270"/>
      <c r="BY58" s="270"/>
      <c r="BZ58" s="270"/>
      <c r="CA58" s="283" t="s">
        <v>97</v>
      </c>
      <c r="CB58" s="822"/>
      <c r="CC58" s="822"/>
      <c r="CD58" s="822"/>
      <c r="CE58" s="822"/>
      <c r="CF58" s="823"/>
    </row>
    <row r="59" spans="1:84" x14ac:dyDescent="0.25">
      <c r="A59" s="624"/>
      <c r="B59" s="625"/>
      <c r="C59" s="625"/>
      <c r="D59" s="625"/>
      <c r="E59" s="625"/>
      <c r="F59" s="625"/>
      <c r="G59" s="625"/>
      <c r="H59" s="625"/>
      <c r="I59" s="625"/>
      <c r="J59" s="625"/>
      <c r="K59" s="626"/>
      <c r="L59" s="627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28"/>
      <c r="X59" s="629"/>
      <c r="Y59" s="625"/>
      <c r="Z59" s="625"/>
      <c r="AA59" s="625"/>
      <c r="AB59" s="625"/>
      <c r="AC59" s="625"/>
      <c r="AD59" s="625"/>
      <c r="AE59" s="625"/>
      <c r="AF59" s="625"/>
      <c r="AG59" s="625"/>
      <c r="AH59" s="625"/>
      <c r="AI59" s="615"/>
      <c r="AJ59" s="616"/>
      <c r="AK59" s="625"/>
      <c r="AL59" s="625"/>
      <c r="AM59" s="625"/>
      <c r="AN59" s="625"/>
      <c r="AO59" s="625"/>
      <c r="AP59" s="625"/>
      <c r="AQ59" s="625"/>
      <c r="AR59" s="625"/>
      <c r="AS59" s="625"/>
      <c r="AT59" s="625"/>
      <c r="AU59" s="615"/>
      <c r="AV59" s="616"/>
      <c r="AW59" s="624"/>
      <c r="AX59" s="625"/>
      <c r="AY59" s="625"/>
      <c r="AZ59" s="625"/>
      <c r="BA59" s="625"/>
      <c r="BB59" s="625"/>
      <c r="BC59" s="625"/>
      <c r="BD59" s="625"/>
      <c r="BE59" s="625"/>
      <c r="BF59" s="625"/>
      <c r="BG59" s="615"/>
      <c r="BH59" s="616"/>
      <c r="BI59" s="272"/>
      <c r="BJ59" s="271"/>
      <c r="BK59" s="271"/>
      <c r="BL59" s="271"/>
      <c r="BM59" s="271"/>
      <c r="BN59" s="271"/>
      <c r="BO59" s="271"/>
      <c r="BP59" s="271"/>
      <c r="BQ59" s="271"/>
      <c r="BR59" s="271"/>
      <c r="BS59" s="270"/>
      <c r="BT59" s="270"/>
      <c r="BU59" s="284"/>
      <c r="BV59" s="271" t="s">
        <v>62</v>
      </c>
      <c r="BW59" s="282"/>
      <c r="BX59" s="270"/>
      <c r="BY59" s="270"/>
      <c r="BZ59" s="270"/>
      <c r="CA59" s="283" t="s">
        <v>97</v>
      </c>
      <c r="CB59" s="824"/>
      <c r="CC59" s="822"/>
      <c r="CD59" s="822"/>
      <c r="CE59" s="822"/>
      <c r="CF59" s="823"/>
    </row>
    <row r="60" spans="1:84" x14ac:dyDescent="0.25">
      <c r="A60" s="624"/>
      <c r="B60" s="625"/>
      <c r="C60" s="625"/>
      <c r="D60" s="625"/>
      <c r="E60" s="625"/>
      <c r="F60" s="625"/>
      <c r="G60" s="625"/>
      <c r="H60" s="625"/>
      <c r="I60" s="625"/>
      <c r="J60" s="625"/>
      <c r="K60" s="626"/>
      <c r="L60" s="627"/>
      <c r="M60" s="644"/>
      <c r="N60" s="644"/>
      <c r="O60" s="644"/>
      <c r="P60" s="644"/>
      <c r="Q60" s="644"/>
      <c r="R60" s="644"/>
      <c r="S60" s="644"/>
      <c r="T60" s="644"/>
      <c r="U60" s="644"/>
      <c r="V60" s="644"/>
      <c r="W60" s="628"/>
      <c r="X60" s="629"/>
      <c r="Y60" s="625"/>
      <c r="Z60" s="625"/>
      <c r="AA60" s="625"/>
      <c r="AB60" s="625"/>
      <c r="AC60" s="625"/>
      <c r="AD60" s="625"/>
      <c r="AE60" s="625"/>
      <c r="AF60" s="625"/>
      <c r="AG60" s="625"/>
      <c r="AH60" s="625"/>
      <c r="AI60" s="615"/>
      <c r="AJ60" s="616"/>
      <c r="AK60" s="625"/>
      <c r="AL60" s="625"/>
      <c r="AM60" s="625"/>
      <c r="AN60" s="625"/>
      <c r="AO60" s="625"/>
      <c r="AP60" s="625"/>
      <c r="AQ60" s="625"/>
      <c r="AR60" s="625"/>
      <c r="AS60" s="625"/>
      <c r="AT60" s="625"/>
      <c r="AU60" s="615"/>
      <c r="AV60" s="616"/>
      <c r="AW60" s="624"/>
      <c r="AX60" s="625"/>
      <c r="AY60" s="625"/>
      <c r="AZ60" s="625"/>
      <c r="BA60" s="625"/>
      <c r="BB60" s="625"/>
      <c r="BC60" s="625"/>
      <c r="BD60" s="625"/>
      <c r="BE60" s="625"/>
      <c r="BF60" s="625"/>
      <c r="BG60" s="615"/>
      <c r="BH60" s="616"/>
      <c r="BI60" s="272"/>
      <c r="BJ60" s="271"/>
      <c r="BK60" s="271"/>
      <c r="BL60" s="271"/>
      <c r="BM60" s="271"/>
      <c r="BN60" s="271"/>
      <c r="BO60" s="271"/>
      <c r="BP60" s="271"/>
      <c r="BQ60" s="271"/>
      <c r="BR60" s="271"/>
      <c r="BS60" s="270"/>
      <c r="BT60" s="270"/>
      <c r="BU60" s="284"/>
      <c r="BV60" s="271" t="s">
        <v>63</v>
      </c>
      <c r="BW60" s="282"/>
      <c r="BX60" s="270"/>
      <c r="BY60" s="270"/>
      <c r="BZ60" s="270"/>
      <c r="CA60" s="283" t="s">
        <v>97</v>
      </c>
      <c r="CB60" s="825"/>
      <c r="CC60" s="826"/>
      <c r="CD60" s="826"/>
      <c r="CE60" s="826"/>
      <c r="CF60" s="827"/>
    </row>
    <row r="61" spans="1:84" ht="15" customHeight="1" x14ac:dyDescent="0.25">
      <c r="A61" s="624"/>
      <c r="B61" s="625"/>
      <c r="C61" s="625"/>
      <c r="D61" s="625"/>
      <c r="E61" s="625"/>
      <c r="F61" s="625"/>
      <c r="G61" s="625"/>
      <c r="H61" s="625"/>
      <c r="I61" s="625"/>
      <c r="J61" s="625"/>
      <c r="K61" s="626"/>
      <c r="L61" s="627"/>
      <c r="M61" s="644"/>
      <c r="N61" s="644"/>
      <c r="O61" s="644"/>
      <c r="P61" s="644"/>
      <c r="Q61" s="644"/>
      <c r="R61" s="644"/>
      <c r="S61" s="644"/>
      <c r="T61" s="644"/>
      <c r="U61" s="644"/>
      <c r="V61" s="644"/>
      <c r="W61" s="628"/>
      <c r="X61" s="629"/>
      <c r="Y61" s="625"/>
      <c r="Z61" s="625"/>
      <c r="AA61" s="625"/>
      <c r="AB61" s="625"/>
      <c r="AC61" s="625"/>
      <c r="AD61" s="625"/>
      <c r="AE61" s="625"/>
      <c r="AF61" s="625"/>
      <c r="AG61" s="625"/>
      <c r="AH61" s="625"/>
      <c r="AI61" s="615"/>
      <c r="AJ61" s="616"/>
      <c r="AK61" s="625"/>
      <c r="AL61" s="625"/>
      <c r="AM61" s="625"/>
      <c r="AN61" s="625"/>
      <c r="AO61" s="625"/>
      <c r="AP61" s="625"/>
      <c r="AQ61" s="625"/>
      <c r="AR61" s="625"/>
      <c r="AS61" s="625"/>
      <c r="AT61" s="625"/>
      <c r="AU61" s="615"/>
      <c r="AV61" s="616"/>
      <c r="AW61" s="624"/>
      <c r="AX61" s="625"/>
      <c r="AY61" s="625"/>
      <c r="AZ61" s="625"/>
      <c r="BA61" s="625"/>
      <c r="BB61" s="625"/>
      <c r="BC61" s="625"/>
      <c r="BD61" s="625"/>
      <c r="BE61" s="625"/>
      <c r="BF61" s="625"/>
      <c r="BG61" s="615"/>
      <c r="BH61" s="616"/>
      <c r="BI61" s="272"/>
      <c r="BJ61" s="271"/>
      <c r="BK61" s="271"/>
      <c r="BL61" s="271"/>
      <c r="BM61" s="271"/>
      <c r="BN61" s="271"/>
      <c r="BO61" s="271"/>
      <c r="BP61" s="271"/>
      <c r="BQ61" s="271"/>
      <c r="BR61" s="271"/>
      <c r="BS61" s="270"/>
      <c r="BT61" s="270"/>
      <c r="BU61" s="284"/>
      <c r="BV61" s="271" t="s">
        <v>98</v>
      </c>
      <c r="BW61" s="282"/>
      <c r="BX61" s="270"/>
      <c r="BY61" s="270"/>
      <c r="BZ61" s="270"/>
      <c r="CA61" s="283" t="s">
        <v>97</v>
      </c>
      <c r="CB61" s="822" t="s">
        <v>99</v>
      </c>
      <c r="CC61" s="822"/>
      <c r="CD61" s="822"/>
      <c r="CE61" s="822"/>
      <c r="CF61" s="823"/>
    </row>
    <row r="62" spans="1:84" x14ac:dyDescent="0.25">
      <c r="A62" s="832" t="s">
        <v>226</v>
      </c>
      <c r="B62" s="833"/>
      <c r="C62" s="833"/>
      <c r="D62" s="833"/>
      <c r="E62" s="833"/>
      <c r="F62" s="833"/>
      <c r="G62" s="833"/>
      <c r="H62" s="833"/>
      <c r="I62" s="625"/>
      <c r="J62" s="625"/>
      <c r="K62" s="626"/>
      <c r="L62" s="627"/>
      <c r="M62" s="832" t="s">
        <v>228</v>
      </c>
      <c r="N62" s="833"/>
      <c r="O62" s="833"/>
      <c r="P62" s="833"/>
      <c r="Q62" s="833"/>
      <c r="R62" s="833"/>
      <c r="S62" s="833"/>
      <c r="T62" s="833"/>
      <c r="U62" s="833"/>
      <c r="V62" s="833"/>
      <c r="W62" s="628"/>
      <c r="X62" s="629"/>
      <c r="Y62" s="832" t="s">
        <v>43</v>
      </c>
      <c r="Z62" s="833"/>
      <c r="AA62" s="833"/>
      <c r="AB62" s="833"/>
      <c r="AC62" s="833"/>
      <c r="AD62" s="833"/>
      <c r="AE62" s="833"/>
      <c r="AF62" s="833"/>
      <c r="AG62" s="833"/>
      <c r="AH62" s="644"/>
      <c r="AI62" s="615"/>
      <c r="AJ62" s="616"/>
      <c r="AK62" s="832" t="s">
        <v>231</v>
      </c>
      <c r="AL62" s="833"/>
      <c r="AM62" s="833"/>
      <c r="AN62" s="833"/>
      <c r="AO62" s="833"/>
      <c r="AP62" s="833"/>
      <c r="AQ62" s="833"/>
      <c r="AR62" s="625"/>
      <c r="AS62" s="625"/>
      <c r="AT62" s="625"/>
      <c r="AU62" s="615"/>
      <c r="AV62" s="616"/>
      <c r="AW62" s="832" t="s">
        <v>233</v>
      </c>
      <c r="AX62" s="833"/>
      <c r="AY62" s="833"/>
      <c r="AZ62" s="833"/>
      <c r="BA62" s="833"/>
      <c r="BB62" s="625"/>
      <c r="BC62" s="625"/>
      <c r="BD62" s="625"/>
      <c r="BE62" s="625"/>
      <c r="BF62" s="625"/>
      <c r="BG62" s="615"/>
      <c r="BH62" s="616"/>
      <c r="BI62" s="272"/>
      <c r="BJ62" s="271"/>
      <c r="BK62" s="271"/>
      <c r="BL62" s="271"/>
      <c r="BM62" s="271"/>
      <c r="BN62" s="271"/>
      <c r="BO62" s="271"/>
      <c r="BP62" s="271"/>
      <c r="BQ62" s="271"/>
      <c r="BR62" s="271"/>
      <c r="BS62" s="270"/>
      <c r="BT62" s="270"/>
      <c r="BU62" s="284"/>
      <c r="BV62" s="273" t="s">
        <v>100</v>
      </c>
      <c r="BW62" s="282"/>
      <c r="BX62" s="270"/>
      <c r="BY62" s="270"/>
      <c r="BZ62" s="270"/>
      <c r="CA62" s="283" t="s">
        <v>97</v>
      </c>
      <c r="CB62" s="615"/>
      <c r="CC62" s="615"/>
      <c r="CD62" s="615"/>
      <c r="CE62" s="615"/>
      <c r="CF62" s="616"/>
    </row>
    <row r="63" spans="1:84" x14ac:dyDescent="0.25">
      <c r="A63" s="832" t="s">
        <v>225</v>
      </c>
      <c r="B63" s="833"/>
      <c r="C63" s="833"/>
      <c r="D63" s="833"/>
      <c r="E63" s="833"/>
      <c r="F63" s="833"/>
      <c r="G63" s="833"/>
      <c r="H63" s="833"/>
      <c r="I63" s="922"/>
      <c r="J63" s="630"/>
      <c r="K63" s="626"/>
      <c r="L63" s="627"/>
      <c r="M63" s="832" t="s">
        <v>227</v>
      </c>
      <c r="N63" s="833"/>
      <c r="O63" s="833"/>
      <c r="P63" s="833"/>
      <c r="Q63" s="833"/>
      <c r="R63" s="833"/>
      <c r="S63" s="833"/>
      <c r="T63" s="833"/>
      <c r="U63" s="833"/>
      <c r="V63" s="833"/>
      <c r="W63" s="628"/>
      <c r="X63" s="629"/>
      <c r="Y63" s="832" t="s">
        <v>229</v>
      </c>
      <c r="Z63" s="833"/>
      <c r="AA63" s="833"/>
      <c r="AB63" s="833"/>
      <c r="AC63" s="833"/>
      <c r="AD63" s="833"/>
      <c r="AE63" s="833"/>
      <c r="AF63" s="833"/>
      <c r="AG63" s="833"/>
      <c r="AH63" s="645"/>
      <c r="AI63" s="615"/>
      <c r="AJ63" s="616"/>
      <c r="AK63" s="832" t="s">
        <v>230</v>
      </c>
      <c r="AL63" s="833"/>
      <c r="AM63" s="833"/>
      <c r="AN63" s="833"/>
      <c r="AO63" s="833"/>
      <c r="AP63" s="833"/>
      <c r="AQ63" s="833"/>
      <c r="AR63" s="833"/>
      <c r="AS63" s="833"/>
      <c r="AT63" s="833"/>
      <c r="AU63" s="615"/>
      <c r="AV63" s="616"/>
      <c r="AW63" s="624" t="s">
        <v>232</v>
      </c>
      <c r="AX63" s="630"/>
      <c r="AY63" s="630"/>
      <c r="AZ63" s="630"/>
      <c r="BA63" s="630"/>
      <c r="BB63" s="630"/>
      <c r="BC63" s="630"/>
      <c r="BD63" s="630"/>
      <c r="BE63" s="630"/>
      <c r="BF63" s="630"/>
      <c r="BG63" s="615"/>
      <c r="BH63" s="616"/>
      <c r="BI63" s="272"/>
      <c r="BJ63" s="286"/>
      <c r="BK63" s="286"/>
      <c r="BL63" s="286"/>
      <c r="BM63" s="286"/>
      <c r="BN63" s="286"/>
      <c r="BO63" s="286"/>
      <c r="BP63" s="286"/>
      <c r="BQ63" s="286"/>
      <c r="BR63" s="286"/>
      <c r="BS63" s="270"/>
      <c r="BT63" s="270"/>
      <c r="BU63" s="284"/>
      <c r="BV63" s="813" t="s">
        <v>101</v>
      </c>
      <c r="BW63" s="814"/>
      <c r="BX63" s="814"/>
      <c r="BY63" s="814"/>
      <c r="BZ63" s="814"/>
      <c r="CA63" s="814"/>
      <c r="CB63" s="814"/>
      <c r="CC63" s="814"/>
      <c r="CD63" s="814"/>
      <c r="CE63" s="814"/>
      <c r="CF63" s="815"/>
    </row>
    <row r="64" spans="1:84" ht="15.75" thickBot="1" x14ac:dyDescent="0.3">
      <c r="A64" s="631"/>
      <c r="B64" s="632"/>
      <c r="C64" s="632"/>
      <c r="D64" s="632"/>
      <c r="E64" s="632"/>
      <c r="F64" s="632"/>
      <c r="G64" s="632"/>
      <c r="H64" s="632"/>
      <c r="I64" s="632"/>
      <c r="J64" s="632"/>
      <c r="K64" s="633"/>
      <c r="L64" s="634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35"/>
      <c r="X64" s="636"/>
      <c r="Y64" s="646"/>
      <c r="Z64" s="646"/>
      <c r="AA64" s="646"/>
      <c r="AB64" s="646"/>
      <c r="AC64" s="646"/>
      <c r="AD64" s="646"/>
      <c r="AE64" s="646"/>
      <c r="AF64" s="646"/>
      <c r="AG64" s="646"/>
      <c r="AH64" s="646"/>
      <c r="AI64" s="637"/>
      <c r="AJ64" s="638"/>
      <c r="AK64" s="632"/>
      <c r="AL64" s="632"/>
      <c r="AM64" s="632"/>
      <c r="AN64" s="632"/>
      <c r="AO64" s="632"/>
      <c r="AP64" s="632"/>
      <c r="AQ64" s="632"/>
      <c r="AR64" s="632"/>
      <c r="AS64" s="632"/>
      <c r="AT64" s="632"/>
      <c r="AU64" s="637"/>
      <c r="AV64" s="638"/>
      <c r="AW64" s="631"/>
      <c r="AX64" s="632"/>
      <c r="AY64" s="632"/>
      <c r="AZ64" s="632"/>
      <c r="BA64" s="632"/>
      <c r="BB64" s="632"/>
      <c r="BC64" s="632"/>
      <c r="BD64" s="632"/>
      <c r="BE64" s="632"/>
      <c r="BF64" s="632"/>
      <c r="BG64" s="637"/>
      <c r="BH64" s="638"/>
      <c r="BI64" s="819" t="s">
        <v>51</v>
      </c>
      <c r="BJ64" s="820"/>
      <c r="BK64" s="820"/>
      <c r="BL64" s="820"/>
      <c r="BM64" s="820"/>
      <c r="BN64" s="820"/>
      <c r="BO64" s="820"/>
      <c r="BP64" s="820"/>
      <c r="BQ64" s="820"/>
      <c r="BR64" s="820"/>
      <c r="BS64" s="820"/>
      <c r="BT64" s="820"/>
      <c r="BU64" s="821"/>
      <c r="BV64" s="816"/>
      <c r="BW64" s="817"/>
      <c r="BX64" s="817"/>
      <c r="BY64" s="817"/>
      <c r="BZ64" s="817"/>
      <c r="CA64" s="817"/>
      <c r="CB64" s="817"/>
      <c r="CC64" s="817"/>
      <c r="CD64" s="817"/>
      <c r="CE64" s="817"/>
      <c r="CF64" s="818"/>
    </row>
    <row r="65" spans="12:23" ht="15" customHeight="1" x14ac:dyDescent="0.25">
      <c r="L65" s="1"/>
      <c r="M65" s="18"/>
    </row>
    <row r="66" spans="12:23" ht="15" customHeight="1" x14ac:dyDescent="0.25"/>
    <row r="67" spans="12:23" ht="15.75" customHeight="1" x14ac:dyDescent="0.25"/>
    <row r="68" spans="12:23" x14ac:dyDescent="0.25">
      <c r="V68" s="1"/>
      <c r="W68" s="1"/>
    </row>
  </sheetData>
  <sheetProtection password="CC3D" sheet="1" objects="1" scenarios="1" formatCells="0"/>
  <dataConsolidate/>
  <customSheetViews>
    <customSheetView guid="{3FC66D4A-12C5-4B75-80FB-F3C28F6CE0BD}" topLeftCell="A19">
      <selection activeCell="Z30" sqref="Z3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orientation="landscape" r:id="rId1"/>
    </customSheetView>
  </customSheetViews>
  <mergeCells count="207">
    <mergeCell ref="AK63:AT63"/>
    <mergeCell ref="AK62:AQ62"/>
    <mergeCell ref="AW62:BA62"/>
    <mergeCell ref="AW58:BA58"/>
    <mergeCell ref="A58:I58"/>
    <mergeCell ref="A63:H63"/>
    <mergeCell ref="A62:H62"/>
    <mergeCell ref="M58:V58"/>
    <mergeCell ref="M63:V63"/>
    <mergeCell ref="M62:V62"/>
    <mergeCell ref="Y62:AG62"/>
    <mergeCell ref="Y63:AG63"/>
    <mergeCell ref="AQ50:AV50"/>
    <mergeCell ref="BV45:CB46"/>
    <mergeCell ref="E43:G43"/>
    <mergeCell ref="H43:J43"/>
    <mergeCell ref="G46:N46"/>
    <mergeCell ref="G47:N47"/>
    <mergeCell ref="G48:N48"/>
    <mergeCell ref="P50:U50"/>
    <mergeCell ref="AF43:AH43"/>
    <mergeCell ref="AI43:AK43"/>
    <mergeCell ref="AH46:AO46"/>
    <mergeCell ref="AH47:AO47"/>
    <mergeCell ref="AH48:AO48"/>
    <mergeCell ref="BR50:BW50"/>
    <mergeCell ref="T45:Z46"/>
    <mergeCell ref="AU45:BA46"/>
    <mergeCell ref="BV63:CF64"/>
    <mergeCell ref="BI64:BU64"/>
    <mergeCell ref="CB58:CF58"/>
    <mergeCell ref="CB59:CF59"/>
    <mergeCell ref="CB60:CF60"/>
    <mergeCell ref="CB61:CF61"/>
    <mergeCell ref="BI46:BP46"/>
    <mergeCell ref="BI47:BP47"/>
    <mergeCell ref="BI48:BP48"/>
    <mergeCell ref="BV40:BZ41"/>
    <mergeCell ref="BG41:BI41"/>
    <mergeCell ref="BJ41:BL41"/>
    <mergeCell ref="BG42:BI42"/>
    <mergeCell ref="BJ42:BL42"/>
    <mergeCell ref="BG43:BI43"/>
    <mergeCell ref="BJ43:BL43"/>
    <mergeCell ref="AF41:AH41"/>
    <mergeCell ref="AI41:AK41"/>
    <mergeCell ref="AF42:AH42"/>
    <mergeCell ref="AI42:AK42"/>
    <mergeCell ref="M41:N41"/>
    <mergeCell ref="O41:Q41"/>
    <mergeCell ref="M42:N42"/>
    <mergeCell ref="O42:Q42"/>
    <mergeCell ref="A37:J37"/>
    <mergeCell ref="A38:J38"/>
    <mergeCell ref="AC38:AL38"/>
    <mergeCell ref="BD38:BM38"/>
    <mergeCell ref="AC39:AL39"/>
    <mergeCell ref="BD39:BM39"/>
    <mergeCell ref="E41:G41"/>
    <mergeCell ref="H41:J41"/>
    <mergeCell ref="E42:G42"/>
    <mergeCell ref="H42:J42"/>
    <mergeCell ref="O40:Q40"/>
    <mergeCell ref="T40:W41"/>
    <mergeCell ref="AU40:AY41"/>
    <mergeCell ref="BD23:BK23"/>
    <mergeCell ref="BL23:BM23"/>
    <mergeCell ref="B29:J29"/>
    <mergeCell ref="AC29:AK29"/>
    <mergeCell ref="BD29:BL29"/>
    <mergeCell ref="T35:W36"/>
    <mergeCell ref="B25:K25"/>
    <mergeCell ref="AC25:AL25"/>
    <mergeCell ref="BD25:BM25"/>
    <mergeCell ref="B27:J27"/>
    <mergeCell ref="AC27:AK27"/>
    <mergeCell ref="BD27:BL27"/>
    <mergeCell ref="B18:I18"/>
    <mergeCell ref="J18:K18"/>
    <mergeCell ref="AC18:AJ18"/>
    <mergeCell ref="AK18:AL18"/>
    <mergeCell ref="BD18:BK18"/>
    <mergeCell ref="BV35:BY36"/>
    <mergeCell ref="AU35:AX36"/>
    <mergeCell ref="BL22:BM22"/>
    <mergeCell ref="B21:I21"/>
    <mergeCell ref="J21:K21"/>
    <mergeCell ref="AC21:AJ21"/>
    <mergeCell ref="AK21:AL21"/>
    <mergeCell ref="BD21:BK21"/>
    <mergeCell ref="BL21:BM21"/>
    <mergeCell ref="B24:I24"/>
    <mergeCell ref="J24:K24"/>
    <mergeCell ref="AC24:AJ24"/>
    <mergeCell ref="AK24:AL24"/>
    <mergeCell ref="BD24:BK24"/>
    <mergeCell ref="BL24:BM24"/>
    <mergeCell ref="B23:I23"/>
    <mergeCell ref="J23:K23"/>
    <mergeCell ref="AC23:AJ23"/>
    <mergeCell ref="AK23:AL23"/>
    <mergeCell ref="B20:I20"/>
    <mergeCell ref="J20:K20"/>
    <mergeCell ref="AC20:AJ20"/>
    <mergeCell ref="AK20:AL20"/>
    <mergeCell ref="BD20:BK20"/>
    <mergeCell ref="BL20:BM20"/>
    <mergeCell ref="B19:I19"/>
    <mergeCell ref="J19:K19"/>
    <mergeCell ref="AC19:AJ19"/>
    <mergeCell ref="AK19:AL19"/>
    <mergeCell ref="BD19:BK19"/>
    <mergeCell ref="BL19:BM19"/>
    <mergeCell ref="B16:I16"/>
    <mergeCell ref="J16:K16"/>
    <mergeCell ref="AC16:AJ16"/>
    <mergeCell ref="AK16:AL16"/>
    <mergeCell ref="BD16:BK16"/>
    <mergeCell ref="BL16:BM16"/>
    <mergeCell ref="B15:I15"/>
    <mergeCell ref="J15:K15"/>
    <mergeCell ref="AC15:AJ15"/>
    <mergeCell ref="AK15:AL15"/>
    <mergeCell ref="BD15:BK15"/>
    <mergeCell ref="BL15:BM15"/>
    <mergeCell ref="AA9:AA25"/>
    <mergeCell ref="AC9:AJ9"/>
    <mergeCell ref="AK9:AL9"/>
    <mergeCell ref="BB9:BB25"/>
    <mergeCell ref="BD9:BK9"/>
    <mergeCell ref="BL18:BM18"/>
    <mergeCell ref="B17:I17"/>
    <mergeCell ref="J17:K17"/>
    <mergeCell ref="AC17:AJ17"/>
    <mergeCell ref="AK17:AL17"/>
    <mergeCell ref="BD17:BK17"/>
    <mergeCell ref="BL17:BM17"/>
    <mergeCell ref="CC9:CC25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AC11:AJ11"/>
    <mergeCell ref="AK11:AL11"/>
    <mergeCell ref="BD11:BK11"/>
    <mergeCell ref="BL11:BM11"/>
    <mergeCell ref="B12:I12"/>
    <mergeCell ref="J12:K12"/>
    <mergeCell ref="AC12:AJ12"/>
    <mergeCell ref="AK12:AL12"/>
    <mergeCell ref="BD12:BK12"/>
    <mergeCell ref="BL12:BM12"/>
    <mergeCell ref="B14:I14"/>
    <mergeCell ref="J14:K14"/>
    <mergeCell ref="AC14:AJ14"/>
    <mergeCell ref="AK14:AL14"/>
    <mergeCell ref="BL14:BM14"/>
    <mergeCell ref="B22:I22"/>
    <mergeCell ref="J22:K22"/>
    <mergeCell ref="AC22:AJ22"/>
    <mergeCell ref="AK22:AL22"/>
    <mergeCell ref="BD22:BK22"/>
    <mergeCell ref="BN6:BT6"/>
    <mergeCell ref="BU6:CA6"/>
    <mergeCell ref="B7:K7"/>
    <mergeCell ref="L7:Y7"/>
    <mergeCell ref="AC7:AL7"/>
    <mergeCell ref="AM7:AZ7"/>
    <mergeCell ref="BD7:BM7"/>
    <mergeCell ref="BN7:CA7"/>
    <mergeCell ref="BD8:BM8"/>
    <mergeCell ref="BN8:BT8"/>
    <mergeCell ref="BU8:CA8"/>
    <mergeCell ref="B8:K8"/>
    <mergeCell ref="L8:R8"/>
    <mergeCell ref="S8:Y8"/>
    <mergeCell ref="AC8:AL8"/>
    <mergeCell ref="AM8:AS8"/>
    <mergeCell ref="AT8:AZ8"/>
    <mergeCell ref="B9:I9"/>
    <mergeCell ref="J9:K9"/>
    <mergeCell ref="BD14:BK14"/>
    <mergeCell ref="B1:N1"/>
    <mergeCell ref="B2:K2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AC2:AL2"/>
    <mergeCell ref="BD2:BM2"/>
    <mergeCell ref="BL9:BM9"/>
    <mergeCell ref="B13:I13"/>
    <mergeCell ref="J13:K13"/>
    <mergeCell ref="AC13:AJ13"/>
    <mergeCell ref="AK13:AL13"/>
    <mergeCell ref="BD13:BK13"/>
    <mergeCell ref="BL13:BM13"/>
  </mergeCells>
  <dataValidations count="1">
    <dataValidation type="list" allowBlank="1" showInputMessage="1" showErrorMessage="1" sqref="BN7:CA7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'DATABASE '!$I$2:$I$9</xm:f>
          </x14:formula1>
          <xm:sqref>BV35:BY36 AU35:AX36 T35:W36</xm:sqref>
        </x14:dataValidation>
        <x14:dataValidation type="list" allowBlank="1" showInputMessage="1" showErrorMessage="1">
          <x14:formula1>
            <xm:f>'DATABASE '!$N$2:$N$20</xm:f>
          </x14:formula1>
          <xm:sqref>BV45</xm:sqref>
        </x14:dataValidation>
        <x14:dataValidation type="list" allowBlank="1" showInputMessage="1" showErrorMessage="1">
          <x14:formula1>
            <xm:f>'DATABASE '!$M$2:$M$16</xm:f>
          </x14:formula1>
          <xm:sqref>BV40:BZ41 T40:W41 AU40:AY41</xm:sqref>
        </x14:dataValidation>
        <x14:dataValidation type="list" allowBlank="1" showInputMessage="1" showErrorMessage="1">
          <x14:formula1>
            <xm:f>'[1]DATA DB SINGLE PHASE'!#REF!</xm:f>
          </x14:formula1>
          <xm:sqref>AK31 BD31:BL31 X40:Z41 L30:Y30 Z35:Z36</xm:sqref>
        </x14:dataValidation>
        <x14:dataValidation type="list" allowBlank="1" showInputMessage="1" showErrorMessage="1">
          <x14:formula1>
            <xm:f>'DATABASE '!$K$2:$K$16</xm:f>
          </x14:formula1>
          <xm:sqref>AM7:AZ7</xm:sqref>
        </x14:dataValidation>
        <x14:dataValidation type="list" allowBlank="1" showInputMessage="1" showErrorMessage="1">
          <x14:formula1>
            <xm:f>'DATABASE '!$A$2:$A$51</xm:f>
          </x14:formula1>
          <xm:sqref>B10:I24 AC10:AJ24 BD10:BK24</xm:sqref>
        </x14:dataValidation>
        <x14:dataValidation type="list" allowBlank="1" showInputMessage="1" showErrorMessage="1">
          <x14:formula1>
            <xm:f>'DATABASE '!$G$2:$G$6</xm:f>
          </x14:formula1>
          <xm:sqref>B27:J29 AC29:AK29 AC27:AK27 BD27:BL27 BD29:BL29</xm:sqref>
        </x14:dataValidation>
        <x14:dataValidation type="list" allowBlank="1" showInputMessage="1" showErrorMessage="1">
          <x14:formula1>
            <xm:f>'DATABASE '!$E$2:$E$3</xm:f>
          </x14:formula1>
          <xm:sqref>L27:Y29 AM27:AZ29 BN27:CA29</xm:sqref>
        </x14:dataValidation>
        <x14:dataValidation type="list" allowBlank="1" showInputMessage="1" showErrorMessage="1">
          <x14:formula1>
            <xm:f>'DATABASE '!$F$2:$F$8</xm:f>
          </x14:formula1>
          <xm:sqref>L31:Y31 AM31:AZ31 BN31:CA31</xm:sqref>
        </x14:dataValidation>
        <x14:dataValidation type="list" allowBlank="1" showInputMessage="1" showErrorMessage="1">
          <x14:formula1>
            <xm:f>'DATABASE '!$N$2:$N$19</xm:f>
          </x14:formula1>
          <xm:sqref>T45 AU45</xm:sqref>
        </x14:dataValidation>
        <x14:dataValidation type="list" allowBlank="1" showInputMessage="1" showErrorMessage="1">
          <x14:formula1>
            <xm:f>'DATABASE '!K2:K12</xm:f>
          </x14:formula1>
          <xm:sqref>L7:Y7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U33" sqref="U33"/>
    </sheetView>
  </sheetViews>
  <sheetFormatPr defaultRowHeight="15" x14ac:dyDescent="0.25"/>
  <cols>
    <col min="1" max="12" width="2.7109375" style="92" customWidth="1"/>
    <col min="13" max="26" width="2.7109375" style="93" customWidth="1"/>
    <col min="27" max="28" width="2.7109375" style="92" customWidth="1"/>
    <col min="29" max="149" width="2.7109375" style="90" customWidth="1"/>
    <col min="150" max="16384" width="9.140625" style="90"/>
  </cols>
  <sheetData>
    <row r="1" spans="1:134" ht="18.75" x14ac:dyDescent="0.25">
      <c r="A1" s="120"/>
      <c r="B1" s="161" t="s">
        <v>106</v>
      </c>
      <c r="C1" s="161"/>
      <c r="D1" s="162"/>
      <c r="E1" s="122"/>
      <c r="F1" s="122"/>
      <c r="G1" s="122"/>
      <c r="H1" s="122"/>
      <c r="I1" s="122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1"/>
      <c r="AA1" s="121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86"/>
      <c r="DD1" s="87"/>
      <c r="DE1" s="87"/>
      <c r="DF1" s="87"/>
      <c r="DG1" s="87"/>
      <c r="DH1" s="87"/>
      <c r="DI1" s="87"/>
      <c r="DJ1" s="87"/>
      <c r="DK1" s="87"/>
      <c r="DL1" s="88" t="s">
        <v>87</v>
      </c>
      <c r="DM1" s="88"/>
      <c r="DN1" s="89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87"/>
      <c r="ED1" s="87"/>
    </row>
    <row r="2" spans="1:134" x14ac:dyDescent="0.25">
      <c r="A2" s="86"/>
      <c r="B2" s="87" t="s">
        <v>1</v>
      </c>
      <c r="C2" s="87"/>
      <c r="D2" s="87"/>
      <c r="E2" s="91" t="s">
        <v>81</v>
      </c>
      <c r="F2" s="16"/>
      <c r="G2" s="16"/>
      <c r="H2" s="16"/>
      <c r="I2" s="16"/>
      <c r="J2" s="87"/>
      <c r="K2" s="87"/>
      <c r="L2" s="8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87"/>
      <c r="AA2" s="87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86"/>
      <c r="DD2" s="87"/>
      <c r="DE2" s="87"/>
      <c r="DF2" s="87"/>
      <c r="DG2" s="87"/>
      <c r="DH2" s="87"/>
      <c r="DI2" s="87"/>
      <c r="DJ2" s="87"/>
      <c r="DK2" s="87"/>
      <c r="DL2" s="87" t="s">
        <v>15</v>
      </c>
      <c r="DM2" s="87"/>
      <c r="DN2" s="87"/>
      <c r="DO2" s="91" t="s">
        <v>76</v>
      </c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87"/>
      <c r="ED2" s="87"/>
    </row>
    <row r="3" spans="1:134" ht="12" customHeight="1" x14ac:dyDescent="0.25">
      <c r="A3" s="86"/>
      <c r="B3" s="87"/>
      <c r="C3" s="87"/>
      <c r="D3" s="87"/>
      <c r="E3" s="16"/>
      <c r="F3" s="16"/>
      <c r="G3" s="16"/>
      <c r="H3" s="16"/>
      <c r="I3" s="16"/>
      <c r="J3" s="87"/>
      <c r="K3" s="87"/>
      <c r="L3" s="8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7"/>
      <c r="AA3" s="8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86"/>
      <c r="DD3" s="87"/>
      <c r="DE3" s="87"/>
      <c r="DF3" s="87"/>
      <c r="DG3" s="87"/>
      <c r="DH3" s="87"/>
      <c r="DI3" s="87"/>
      <c r="DJ3" s="87"/>
      <c r="DK3" s="87"/>
      <c r="DL3" s="92"/>
      <c r="DM3" s="92"/>
      <c r="DN3" s="92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2"/>
      <c r="ED3" s="92"/>
    </row>
    <row r="4" spans="1:134" ht="31.5" customHeight="1" x14ac:dyDescent="0.25">
      <c r="A4" s="86"/>
      <c r="B4" s="87" t="s">
        <v>2</v>
      </c>
      <c r="C4" s="87"/>
      <c r="D4" s="87"/>
      <c r="E4" s="845"/>
      <c r="F4" s="846"/>
      <c r="G4" s="847"/>
      <c r="H4" s="87"/>
      <c r="I4" s="87"/>
      <c r="J4" s="87"/>
      <c r="K4" s="87"/>
      <c r="L4" s="87"/>
      <c r="M4" s="16"/>
      <c r="N4" s="16"/>
      <c r="O4" s="16"/>
      <c r="P4" s="1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114"/>
      <c r="AC4" s="87" t="s">
        <v>2</v>
      </c>
      <c r="AD4" s="87"/>
      <c r="AE4" s="87"/>
      <c r="AF4" s="848"/>
      <c r="AG4" s="849"/>
      <c r="AH4" s="850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87" t="s">
        <v>2</v>
      </c>
      <c r="BE4" s="87"/>
      <c r="BF4" s="87"/>
      <c r="BG4" s="854"/>
      <c r="BH4" s="855"/>
      <c r="BI4" s="856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86"/>
      <c r="DD4" s="87"/>
      <c r="DE4" s="87"/>
      <c r="DF4" s="87"/>
      <c r="DG4" s="87"/>
      <c r="DH4" s="87"/>
      <c r="DI4" s="87"/>
      <c r="DJ4" s="87"/>
      <c r="DK4" s="87"/>
      <c r="DL4" s="87" t="s">
        <v>2</v>
      </c>
      <c r="DM4" s="87"/>
      <c r="DN4" s="87"/>
      <c r="DO4" s="94"/>
      <c r="DP4" s="95"/>
      <c r="DQ4" s="9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87"/>
      <c r="ED4" s="87"/>
    </row>
    <row r="5" spans="1:134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87"/>
      <c r="AA5" s="87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86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87"/>
      <c r="ED5" s="87"/>
    </row>
    <row r="6" spans="1:134" x14ac:dyDescent="0.25">
      <c r="A6" s="86"/>
      <c r="B6" s="839" t="s">
        <v>3</v>
      </c>
      <c r="C6" s="840"/>
      <c r="D6" s="840"/>
      <c r="E6" s="840"/>
      <c r="F6" s="840"/>
      <c r="G6" s="840"/>
      <c r="H6" s="840"/>
      <c r="I6" s="840"/>
      <c r="J6" s="840"/>
      <c r="K6" s="841"/>
      <c r="L6" s="839">
        <f>L8*L7</f>
        <v>2280</v>
      </c>
      <c r="M6" s="840"/>
      <c r="N6" s="840"/>
      <c r="O6" s="840"/>
      <c r="P6" s="840"/>
      <c r="Q6" s="840"/>
      <c r="R6" s="841"/>
      <c r="S6" s="836">
        <f>S8*L7</f>
        <v>11.176470588235295</v>
      </c>
      <c r="T6" s="837"/>
      <c r="U6" s="837"/>
      <c r="V6" s="837"/>
      <c r="W6" s="837"/>
      <c r="X6" s="837"/>
      <c r="Y6" s="838"/>
      <c r="Z6" s="142"/>
      <c r="AA6" s="142"/>
      <c r="AB6" s="140"/>
      <c r="AC6" s="839" t="s">
        <v>3</v>
      </c>
      <c r="AD6" s="840"/>
      <c r="AE6" s="840"/>
      <c r="AF6" s="840"/>
      <c r="AG6" s="840"/>
      <c r="AH6" s="840"/>
      <c r="AI6" s="840"/>
      <c r="AJ6" s="840"/>
      <c r="AK6" s="840"/>
      <c r="AL6" s="841"/>
      <c r="AM6" s="839">
        <f>AM8*AM7</f>
        <v>2280</v>
      </c>
      <c r="AN6" s="840"/>
      <c r="AO6" s="840"/>
      <c r="AP6" s="840"/>
      <c r="AQ6" s="840"/>
      <c r="AR6" s="840"/>
      <c r="AS6" s="841"/>
      <c r="AT6" s="836">
        <f>AT8*AM7</f>
        <v>11.176470588235295</v>
      </c>
      <c r="AU6" s="837"/>
      <c r="AV6" s="837"/>
      <c r="AW6" s="837"/>
      <c r="AX6" s="837"/>
      <c r="AY6" s="837"/>
      <c r="AZ6" s="838"/>
      <c r="BA6" s="142"/>
      <c r="BB6" s="142"/>
      <c r="BC6" s="140"/>
      <c r="BD6" s="839" t="s">
        <v>3</v>
      </c>
      <c r="BE6" s="840"/>
      <c r="BF6" s="840"/>
      <c r="BG6" s="840"/>
      <c r="BH6" s="840"/>
      <c r="BI6" s="840"/>
      <c r="BJ6" s="840"/>
      <c r="BK6" s="840"/>
      <c r="BL6" s="840"/>
      <c r="BM6" s="841"/>
      <c r="BN6" s="839">
        <f>BN8*BN7</f>
        <v>2280</v>
      </c>
      <c r="BO6" s="840"/>
      <c r="BP6" s="840"/>
      <c r="BQ6" s="840"/>
      <c r="BR6" s="840"/>
      <c r="BS6" s="840"/>
      <c r="BT6" s="841"/>
      <c r="BU6" s="836">
        <f>BU8*BN7</f>
        <v>11.176470588235295</v>
      </c>
      <c r="BV6" s="837"/>
      <c r="BW6" s="837"/>
      <c r="BX6" s="837"/>
      <c r="BY6" s="837"/>
      <c r="BZ6" s="837"/>
      <c r="CA6" s="838"/>
      <c r="CB6" s="142"/>
      <c r="CC6" s="142"/>
      <c r="CD6" s="140"/>
      <c r="CE6" s="140"/>
      <c r="CF6" s="141"/>
      <c r="CG6" s="166"/>
      <c r="DC6" s="86"/>
      <c r="DD6" s="87"/>
      <c r="DE6" s="873" t="s">
        <v>3</v>
      </c>
      <c r="DF6" s="878"/>
      <c r="DG6" s="878"/>
      <c r="DH6" s="878"/>
      <c r="DI6" s="878"/>
      <c r="DJ6" s="878"/>
      <c r="DK6" s="878"/>
      <c r="DL6" s="878"/>
      <c r="DM6" s="878"/>
      <c r="DN6" s="874"/>
      <c r="DO6" s="83">
        <f>DO8*DO7</f>
        <v>1964.8000000000002</v>
      </c>
      <c r="DP6" s="84"/>
      <c r="DQ6" s="84"/>
      <c r="DR6" s="84"/>
      <c r="DS6" s="84"/>
      <c r="DT6" s="84"/>
      <c r="DU6" s="85"/>
      <c r="DV6" s="128">
        <f>DV8*DO7</f>
        <v>9.6313725490196092</v>
      </c>
      <c r="DW6" s="129"/>
      <c r="DX6" s="129"/>
      <c r="DY6" s="129"/>
      <c r="DZ6" s="129"/>
      <c r="EA6" s="129"/>
      <c r="EB6" s="130"/>
      <c r="EC6" s="87"/>
      <c r="ED6" s="87"/>
    </row>
    <row r="7" spans="1:134" x14ac:dyDescent="0.25">
      <c r="A7" s="86"/>
      <c r="B7" s="839" t="s">
        <v>4</v>
      </c>
      <c r="C7" s="840"/>
      <c r="D7" s="840"/>
      <c r="E7" s="840"/>
      <c r="F7" s="840"/>
      <c r="G7" s="840"/>
      <c r="H7" s="840"/>
      <c r="I7" s="840"/>
      <c r="J7" s="840"/>
      <c r="K7" s="841"/>
      <c r="L7" s="842">
        <v>0.4</v>
      </c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4"/>
      <c r="Z7" s="142"/>
      <c r="AA7" s="142"/>
      <c r="AB7" s="140"/>
      <c r="AC7" s="839" t="s">
        <v>4</v>
      </c>
      <c r="AD7" s="840"/>
      <c r="AE7" s="840"/>
      <c r="AF7" s="840"/>
      <c r="AG7" s="840"/>
      <c r="AH7" s="840"/>
      <c r="AI7" s="840"/>
      <c r="AJ7" s="840"/>
      <c r="AK7" s="840"/>
      <c r="AL7" s="841"/>
      <c r="AM7" s="842">
        <v>0.4</v>
      </c>
      <c r="AN7" s="843"/>
      <c r="AO7" s="843"/>
      <c r="AP7" s="843"/>
      <c r="AQ7" s="843"/>
      <c r="AR7" s="843"/>
      <c r="AS7" s="843"/>
      <c r="AT7" s="843"/>
      <c r="AU7" s="843"/>
      <c r="AV7" s="843"/>
      <c r="AW7" s="843"/>
      <c r="AX7" s="843"/>
      <c r="AY7" s="843"/>
      <c r="AZ7" s="844"/>
      <c r="BA7" s="142"/>
      <c r="BB7" s="142"/>
      <c r="BC7" s="140"/>
      <c r="BD7" s="839" t="s">
        <v>4</v>
      </c>
      <c r="BE7" s="840"/>
      <c r="BF7" s="840"/>
      <c r="BG7" s="840"/>
      <c r="BH7" s="840"/>
      <c r="BI7" s="840"/>
      <c r="BJ7" s="840"/>
      <c r="BK7" s="840"/>
      <c r="BL7" s="840"/>
      <c r="BM7" s="841"/>
      <c r="BN7" s="842">
        <v>0.4</v>
      </c>
      <c r="BO7" s="843"/>
      <c r="BP7" s="843"/>
      <c r="BQ7" s="843"/>
      <c r="BR7" s="843"/>
      <c r="BS7" s="843"/>
      <c r="BT7" s="843"/>
      <c r="BU7" s="843"/>
      <c r="BV7" s="843"/>
      <c r="BW7" s="843"/>
      <c r="BX7" s="843"/>
      <c r="BY7" s="843"/>
      <c r="BZ7" s="843"/>
      <c r="CA7" s="844"/>
      <c r="CB7" s="142"/>
      <c r="CC7" s="142"/>
      <c r="CD7" s="140"/>
      <c r="CE7" s="140"/>
      <c r="CF7" s="141"/>
      <c r="CG7" s="166"/>
      <c r="DC7" s="86"/>
      <c r="DD7" s="87"/>
      <c r="DE7" s="872" t="s">
        <v>4</v>
      </c>
      <c r="DF7" s="872"/>
      <c r="DG7" s="872"/>
      <c r="DH7" s="872"/>
      <c r="DI7" s="872"/>
      <c r="DJ7" s="872"/>
      <c r="DK7" s="872"/>
      <c r="DL7" s="872"/>
      <c r="DM7" s="872"/>
      <c r="DN7" s="872"/>
      <c r="DO7" s="131">
        <v>0.8</v>
      </c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3"/>
      <c r="EC7" s="87"/>
      <c r="ED7" s="87"/>
    </row>
    <row r="8" spans="1:134" x14ac:dyDescent="0.25">
      <c r="A8" s="86"/>
      <c r="B8" s="839" t="s">
        <v>5</v>
      </c>
      <c r="C8" s="840"/>
      <c r="D8" s="840"/>
      <c r="E8" s="840"/>
      <c r="F8" s="840"/>
      <c r="G8" s="840"/>
      <c r="H8" s="840"/>
      <c r="I8" s="840"/>
      <c r="J8" s="840"/>
      <c r="K8" s="841"/>
      <c r="L8" s="851">
        <f>SUM(L9:Y9)</f>
        <v>5700</v>
      </c>
      <c r="M8" s="852"/>
      <c r="N8" s="852"/>
      <c r="O8" s="852"/>
      <c r="P8" s="852"/>
      <c r="Q8" s="852"/>
      <c r="R8" s="853"/>
      <c r="S8" s="836">
        <f>L8/204</f>
        <v>27.941176470588236</v>
      </c>
      <c r="T8" s="837"/>
      <c r="U8" s="837"/>
      <c r="V8" s="837"/>
      <c r="W8" s="837"/>
      <c r="X8" s="837"/>
      <c r="Y8" s="838"/>
      <c r="Z8" s="142"/>
      <c r="AA8" s="142"/>
      <c r="AB8" s="140"/>
      <c r="AC8" s="839" t="s">
        <v>5</v>
      </c>
      <c r="AD8" s="840"/>
      <c r="AE8" s="840"/>
      <c r="AF8" s="840"/>
      <c r="AG8" s="840"/>
      <c r="AH8" s="840"/>
      <c r="AI8" s="840"/>
      <c r="AJ8" s="840"/>
      <c r="AK8" s="840"/>
      <c r="AL8" s="841"/>
      <c r="AM8" s="851">
        <f>SUM(AM9:AZ9)</f>
        <v>5700</v>
      </c>
      <c r="AN8" s="852"/>
      <c r="AO8" s="852"/>
      <c r="AP8" s="852"/>
      <c r="AQ8" s="852"/>
      <c r="AR8" s="852"/>
      <c r="AS8" s="853"/>
      <c r="AT8" s="836">
        <f>AM8/204</f>
        <v>27.941176470588236</v>
      </c>
      <c r="AU8" s="837"/>
      <c r="AV8" s="837"/>
      <c r="AW8" s="837"/>
      <c r="AX8" s="837"/>
      <c r="AY8" s="837"/>
      <c r="AZ8" s="838"/>
      <c r="BA8" s="142"/>
      <c r="BB8" s="142"/>
      <c r="BC8" s="140"/>
      <c r="BD8" s="839" t="s">
        <v>5</v>
      </c>
      <c r="BE8" s="840"/>
      <c r="BF8" s="840"/>
      <c r="BG8" s="840"/>
      <c r="BH8" s="840"/>
      <c r="BI8" s="840"/>
      <c r="BJ8" s="840"/>
      <c r="BK8" s="840"/>
      <c r="BL8" s="840"/>
      <c r="BM8" s="841"/>
      <c r="BN8" s="851">
        <f>SUM(BN9:CA9)</f>
        <v>5700</v>
      </c>
      <c r="BO8" s="852"/>
      <c r="BP8" s="852"/>
      <c r="BQ8" s="852"/>
      <c r="BR8" s="852"/>
      <c r="BS8" s="852"/>
      <c r="BT8" s="853"/>
      <c r="BU8" s="836">
        <f>BN8/204</f>
        <v>27.941176470588236</v>
      </c>
      <c r="BV8" s="837"/>
      <c r="BW8" s="837"/>
      <c r="BX8" s="837"/>
      <c r="BY8" s="837"/>
      <c r="BZ8" s="837"/>
      <c r="CA8" s="838"/>
      <c r="CB8" s="142"/>
      <c r="CC8" s="142"/>
      <c r="CD8" s="140"/>
      <c r="CE8" s="140"/>
      <c r="CF8" s="141"/>
      <c r="CG8" s="166"/>
      <c r="DC8" s="86"/>
      <c r="DD8" s="87"/>
      <c r="DE8" s="872" t="s">
        <v>5</v>
      </c>
      <c r="DF8" s="872"/>
      <c r="DG8" s="872"/>
      <c r="DH8" s="872"/>
      <c r="DI8" s="872"/>
      <c r="DJ8" s="872"/>
      <c r="DK8" s="872"/>
      <c r="DL8" s="872"/>
      <c r="DM8" s="872"/>
      <c r="DN8" s="872"/>
      <c r="DO8" s="134">
        <f>SUM(DO9:EB9)</f>
        <v>2456</v>
      </c>
      <c r="DP8" s="135"/>
      <c r="DQ8" s="135"/>
      <c r="DR8" s="135"/>
      <c r="DS8" s="135"/>
      <c r="DT8" s="135"/>
      <c r="DU8" s="136"/>
      <c r="DV8" s="128">
        <f>DO8/204</f>
        <v>12.03921568627451</v>
      </c>
      <c r="DW8" s="129"/>
      <c r="DX8" s="129"/>
      <c r="DY8" s="129"/>
      <c r="DZ8" s="129"/>
      <c r="EA8" s="129"/>
      <c r="EB8" s="130"/>
      <c r="EC8" s="87"/>
      <c r="ED8" s="87"/>
    </row>
    <row r="9" spans="1:134" ht="42.75" customHeight="1" x14ac:dyDescent="0.25">
      <c r="A9" s="86"/>
      <c r="B9" s="839" t="s">
        <v>6</v>
      </c>
      <c r="C9" s="840"/>
      <c r="D9" s="840"/>
      <c r="E9" s="840"/>
      <c r="F9" s="840"/>
      <c r="G9" s="840"/>
      <c r="H9" s="840"/>
      <c r="I9" s="841"/>
      <c r="J9" s="839" t="s">
        <v>66</v>
      </c>
      <c r="K9" s="841"/>
      <c r="L9" s="167">
        <f>(L10*J10)+(L11*J11)+(L12*J12)</f>
        <v>1250</v>
      </c>
      <c r="M9" s="167">
        <f>(M10*J10)+(M11*J11)+(M12*J12)</f>
        <v>1250</v>
      </c>
      <c r="N9" s="167">
        <f>(N10*J10)+(N11*J11)+(N12*J12)</f>
        <v>1000</v>
      </c>
      <c r="O9" s="167">
        <f>(O10*J10)+(O11*J11)+(O12*J12)</f>
        <v>1100</v>
      </c>
      <c r="P9" s="167">
        <f>(P10*J10)+(P11*J11)+(P12*J12)</f>
        <v>1100</v>
      </c>
      <c r="Q9" s="167">
        <f>(Q10*J10)+(Q11*J11)+(Q12*J12)</f>
        <v>0</v>
      </c>
      <c r="R9" s="168">
        <f>(R10*J10)+(R11*J11)+(R12*J12)</f>
        <v>0</v>
      </c>
      <c r="S9" s="168">
        <f>(S10*J10)+(S11*J11)+(S12*J12)</f>
        <v>0</v>
      </c>
      <c r="T9" s="168">
        <f>(T10*J10)+(T11*J11)+(T12*J12)</f>
        <v>0</v>
      </c>
      <c r="U9" s="168">
        <f>(U10*J10)+(U11*J11)+(U12*J12)</f>
        <v>0</v>
      </c>
      <c r="V9" s="168">
        <f>(V10*J10)+(V11*J11)+(V12*J12)</f>
        <v>0</v>
      </c>
      <c r="W9" s="168">
        <f>(W10*J10)+(W11*J11)+(W12*J12)</f>
        <v>0</v>
      </c>
      <c r="X9" s="168">
        <f>(X10*J10)+(X11*J11)+(X12*J12)</f>
        <v>0</v>
      </c>
      <c r="Y9" s="168">
        <f>(Y10*J10)+(Y11*J11)+(Y12*J12)</f>
        <v>0</v>
      </c>
      <c r="Z9" s="146"/>
      <c r="AA9" s="869" t="s">
        <v>7</v>
      </c>
      <c r="AB9" s="140"/>
      <c r="AC9" s="839" t="s">
        <v>6</v>
      </c>
      <c r="AD9" s="840"/>
      <c r="AE9" s="840"/>
      <c r="AF9" s="840"/>
      <c r="AG9" s="840"/>
      <c r="AH9" s="840"/>
      <c r="AI9" s="840"/>
      <c r="AJ9" s="841"/>
      <c r="AK9" s="839" t="s">
        <v>66</v>
      </c>
      <c r="AL9" s="841"/>
      <c r="AM9" s="167">
        <f>(AM10*AK10)+(AM11*AK11)+(AM12*AK12)</f>
        <v>1250</v>
      </c>
      <c r="AN9" s="167">
        <f>(AN10*AK10)+(AN11*AK11)+(AN12*AK12)</f>
        <v>1250</v>
      </c>
      <c r="AO9" s="167">
        <f>(AO10*AK10)+(AO11*AK11)+(AO12*AK12)</f>
        <v>1000</v>
      </c>
      <c r="AP9" s="167">
        <f>(AP10*AK10)+(AP11*AK11)+(AP12*AK12)</f>
        <v>1100</v>
      </c>
      <c r="AQ9" s="167">
        <f>(AQ10*AK10)+(AQ11*AK11)+(AQ12*AK12)</f>
        <v>1100</v>
      </c>
      <c r="AR9" s="167">
        <f>(AR10*AK10)+(AR11*AK11)+(AR12*AK12)</f>
        <v>0</v>
      </c>
      <c r="AS9" s="168">
        <f>(AS10*AK10)+(AS11*AK11)+(AS12*AK12)</f>
        <v>0</v>
      </c>
      <c r="AT9" s="168">
        <f>(AT10*AK10)+(AT11*AK11)+(AT12*AK12)</f>
        <v>0</v>
      </c>
      <c r="AU9" s="168">
        <f>(AU10*AK10)+(AU11*AK11)+(AU12*AK12)</f>
        <v>0</v>
      </c>
      <c r="AV9" s="168">
        <f>(AV10*AK10)+(AV11*AK11)+(AV12*AK12)</f>
        <v>0</v>
      </c>
      <c r="AW9" s="168">
        <f>(AW10*AK10)+(AW11*AK11)+(AW12*AK12)</f>
        <v>0</v>
      </c>
      <c r="AX9" s="168">
        <f>(AX10*AK10)+(AX11*AK11)+(AX12*AK12)</f>
        <v>0</v>
      </c>
      <c r="AY9" s="168">
        <f>(AY10*AK10)+(AY11*AK11)+(AY12*AK12)</f>
        <v>0</v>
      </c>
      <c r="AZ9" s="168">
        <f>(AZ10*AK10)+(AZ11*AK11)+(AZ12*AK12)</f>
        <v>0</v>
      </c>
      <c r="BA9" s="146"/>
      <c r="BB9" s="869" t="s">
        <v>7</v>
      </c>
      <c r="BC9" s="140"/>
      <c r="BD9" s="839" t="s">
        <v>6</v>
      </c>
      <c r="BE9" s="840"/>
      <c r="BF9" s="840"/>
      <c r="BG9" s="840"/>
      <c r="BH9" s="840"/>
      <c r="BI9" s="840"/>
      <c r="BJ9" s="840"/>
      <c r="BK9" s="841"/>
      <c r="BL9" s="839" t="s">
        <v>66</v>
      </c>
      <c r="BM9" s="841"/>
      <c r="BN9" s="167">
        <f>(BN10*BL10)+(BN11*BL11)+(BN12*BL12)</f>
        <v>1250</v>
      </c>
      <c r="BO9" s="167">
        <f>(BO10*BL10)+(BO11*BL11)+(BO12*BL12)</f>
        <v>1250</v>
      </c>
      <c r="BP9" s="167">
        <f>(BP10*BL10)+(BP11*BL11)+(BP12*BL12)</f>
        <v>1000</v>
      </c>
      <c r="BQ9" s="167">
        <f>(BQ10*BL10)+(BQ11*BL11)+(BQ12*BL12)</f>
        <v>1100</v>
      </c>
      <c r="BR9" s="167">
        <f>(BR10*BL10)+(BR11*BL11)+(BR12*BL12)</f>
        <v>1100</v>
      </c>
      <c r="BS9" s="167">
        <f>(BS10*BL10)+(BS11*BL11)+(BS12*BL12)</f>
        <v>0</v>
      </c>
      <c r="BT9" s="168">
        <f>(BT10*BL10)+(BT11*BL11)+(BT12*BL12)</f>
        <v>0</v>
      </c>
      <c r="BU9" s="168">
        <f>(BU10*BL10)+(BU11*BL11)+(BU12*BL12)</f>
        <v>0</v>
      </c>
      <c r="BV9" s="168">
        <f>(BV10*BL10)+(BV11*BL11)+(BV12*BL12)</f>
        <v>0</v>
      </c>
      <c r="BW9" s="168">
        <f>(BW10*BL10)+(BW11*BL11)+(BW12*BL12)</f>
        <v>0</v>
      </c>
      <c r="BX9" s="168">
        <f>(BX10*BL10)+(BX11*BL11)+(BX12*BL12)</f>
        <v>0</v>
      </c>
      <c r="BY9" s="168">
        <f>(BY10*BL10)+(BY11*BL11)+(BY12*BL12)</f>
        <v>0</v>
      </c>
      <c r="BZ9" s="168">
        <f>(BZ10*BL10)+(BZ11*BL11)+(BZ12*BL12)</f>
        <v>0</v>
      </c>
      <c r="CA9" s="168">
        <f>(CA10*BL10)+(CA11*BL11)+(CA12*BL12)</f>
        <v>0</v>
      </c>
      <c r="CB9" s="146"/>
      <c r="CC9" s="869" t="s">
        <v>7</v>
      </c>
      <c r="CD9" s="140"/>
      <c r="CE9" s="140"/>
      <c r="CF9" s="141"/>
      <c r="CG9" s="166"/>
      <c r="DC9" s="86"/>
      <c r="DD9" s="87"/>
      <c r="DE9" s="872" t="s">
        <v>6</v>
      </c>
      <c r="DF9" s="872"/>
      <c r="DG9" s="872"/>
      <c r="DH9" s="872"/>
      <c r="DI9" s="872"/>
      <c r="DJ9" s="872"/>
      <c r="DK9" s="872"/>
      <c r="DL9" s="872"/>
      <c r="DM9" s="872" t="s">
        <v>66</v>
      </c>
      <c r="DN9" s="872"/>
      <c r="DO9" s="9">
        <f>(DO10*DM10)+(DO11*DM11)+(DO12*DM12)+(DO16*DM16)+(DO17*DM17)+(DO18*DM18)+(DO19*DM19)+(DO20*DM20)+(DO21*DM21)</f>
        <v>442</v>
      </c>
      <c r="DP9" s="9">
        <f>(DP10*DM10)+(DP11*DM11)+(DP12*DM12)+(DP16*DM16)+(DP17*DM17)+(DP18*DM18)+(DP19*DM19)+(DP20*DM20)+(DP21*DM21)</f>
        <v>488</v>
      </c>
      <c r="DQ9" s="9">
        <f>(DQ10*DM10)+(DQ11*DM11)+(DQ12*DM12)+(DQ16*DM16)+(DQ17*DM17)+(DQ18*DM18)+(DQ19*DM19)+(DQ20*DM20)+(DQ21*DM21)</f>
        <v>448</v>
      </c>
      <c r="DR9" s="9">
        <f>(DR10*DM10)+(DR11*DM11)+(DR12*DM12)+(DR16*DM16)+(DR17*DM17)+(DR18*DM18)+(DR19*DM19)+(DR20*DM20)+(DR21*DM21)</f>
        <v>512</v>
      </c>
      <c r="DS9" s="9">
        <f>(DS10*DM10)+(DS11*DM11)+(DS12*DM12)+(DS16*DM16)+(DS17*DM17)+(DS18*DM18)+(DS19*DM19)+(DS20*DM20)+(DS21*DM21)</f>
        <v>402</v>
      </c>
      <c r="DT9" s="9">
        <f>(DT10*DM10)+(DT11*DM11)+(DT12*DM12)+(DT16*DM16)+(DT17*DM17)+(DT18*DM18)+(DT19*DM19)+(DT20*DM20)+(DT21*DM21)</f>
        <v>164</v>
      </c>
      <c r="DU9" s="9">
        <f>(DU10*DM10)+(DU11*DM11)+(DU12*DM12)+(DU16*DM16)+(DU17*DM17)+(DU18*DM18)+(DU19*DM19)+(DU20*DM20)+(DU21*DM21)</f>
        <v>0</v>
      </c>
      <c r="DV9" s="9">
        <f>(DV10*DM10)+(DV11*DM11)+(DV12*DM12)+(DV16*DM16)+(DV17*DM17)+(DV18*DM18)+(DV19*DM19)+(DV20*DM20)+(DV21*DM21)</f>
        <v>0</v>
      </c>
      <c r="DW9" s="77">
        <f>(DW10*DM10)+(DW11*DM11)+(DW12*DM12)+(DW16*DM16)+(DW17*DM17)+(DW18*DM18)+(DW19*DM19)+(DW20*DM20)+(DW21*DM21)</f>
        <v>0</v>
      </c>
      <c r="DX9" s="77">
        <f>(DX10*DM10)+(DX11*DM11)+(DX12*DM12)+(DX16*DM16)+(DX17*DM17)+(DX18*DM18)+(DX19*DM19)+(DX20*DM20)+(DX21*DM21)</f>
        <v>0</v>
      </c>
      <c r="DY9" s="77">
        <f>(DY10*DM10)+(DY11*DM11)+(DY12*DM12)+(DY16*DM16)+(DY17*DM17)+(DY18*DM18)+(DY19*DM19)+(DY20*DM20)+(DY21*DM21)</f>
        <v>0</v>
      </c>
      <c r="DZ9" s="77">
        <f>(DZ10*DM10)+(DZ11*DM11)+(DZ12*DM12)+(DZ16*DM16)+(DZ17*DM17)+(DZ18*DM18)+(DZ19*DM19)+(DZ20*DM20)+(DZ21*DM21)</f>
        <v>0</v>
      </c>
      <c r="EA9" s="77">
        <f>(EA10*DM10)+(EA11*DM11)+(EA12*DM12)+(EA16*DM16)+(EA17*DM17)+(EA18*DM18)+(EA19*DM19)+(EA20*DM20)+(EA21*DM21)</f>
        <v>0</v>
      </c>
      <c r="EB9" s="77">
        <f>(EB10*DM10)+(EB11*DM11)+(EB12*DM12)+(EB16*DM16)+(EB17*DM17)+(EB18*DM18)+(EB19*DM19)+(EB20*DM20)+(EB21*DM21)</f>
        <v>0</v>
      </c>
      <c r="EC9" s="87"/>
      <c r="ED9" s="87"/>
    </row>
    <row r="10" spans="1:134" ht="15" customHeight="1" x14ac:dyDescent="0.25">
      <c r="A10" s="86"/>
      <c r="B10" s="839" t="s">
        <v>8</v>
      </c>
      <c r="C10" s="840"/>
      <c r="D10" s="840"/>
      <c r="E10" s="840"/>
      <c r="F10" s="840"/>
      <c r="G10" s="840"/>
      <c r="H10" s="840"/>
      <c r="I10" s="841"/>
      <c r="J10" s="839">
        <v>250</v>
      </c>
      <c r="K10" s="841"/>
      <c r="L10" s="169">
        <v>1</v>
      </c>
      <c r="M10" s="169">
        <v>1</v>
      </c>
      <c r="N10" s="169">
        <v>2</v>
      </c>
      <c r="O10" s="169"/>
      <c r="P10" s="169"/>
      <c r="Q10" s="169"/>
      <c r="R10" s="170"/>
      <c r="S10" s="170"/>
      <c r="T10" s="170"/>
      <c r="U10" s="170"/>
      <c r="V10" s="170"/>
      <c r="W10" s="170"/>
      <c r="X10" s="170"/>
      <c r="Y10" s="170"/>
      <c r="Z10" s="142"/>
      <c r="AA10" s="870"/>
      <c r="AB10" s="140"/>
      <c r="AC10" s="839" t="s">
        <v>8</v>
      </c>
      <c r="AD10" s="840"/>
      <c r="AE10" s="840"/>
      <c r="AF10" s="840"/>
      <c r="AG10" s="840"/>
      <c r="AH10" s="840"/>
      <c r="AI10" s="840"/>
      <c r="AJ10" s="841"/>
      <c r="AK10" s="839">
        <v>250</v>
      </c>
      <c r="AL10" s="841"/>
      <c r="AM10" s="169">
        <v>1</v>
      </c>
      <c r="AN10" s="169">
        <v>1</v>
      </c>
      <c r="AO10" s="169">
        <v>2</v>
      </c>
      <c r="AP10" s="169"/>
      <c r="AQ10" s="169"/>
      <c r="AR10" s="169"/>
      <c r="AS10" s="170"/>
      <c r="AT10" s="170"/>
      <c r="AU10" s="170"/>
      <c r="AV10" s="170"/>
      <c r="AW10" s="170"/>
      <c r="AX10" s="170"/>
      <c r="AY10" s="170"/>
      <c r="AZ10" s="170"/>
      <c r="BA10" s="142"/>
      <c r="BB10" s="870"/>
      <c r="BC10" s="140"/>
      <c r="BD10" s="839" t="s">
        <v>8</v>
      </c>
      <c r="BE10" s="840"/>
      <c r="BF10" s="840"/>
      <c r="BG10" s="840"/>
      <c r="BH10" s="840"/>
      <c r="BI10" s="840"/>
      <c r="BJ10" s="840"/>
      <c r="BK10" s="841"/>
      <c r="BL10" s="839">
        <v>250</v>
      </c>
      <c r="BM10" s="841"/>
      <c r="BN10" s="169">
        <v>1</v>
      </c>
      <c r="BO10" s="169">
        <v>1</v>
      </c>
      <c r="BP10" s="169">
        <v>2</v>
      </c>
      <c r="BQ10" s="169"/>
      <c r="BR10" s="169"/>
      <c r="BS10" s="169"/>
      <c r="BT10" s="170"/>
      <c r="BU10" s="170"/>
      <c r="BV10" s="170"/>
      <c r="BW10" s="170"/>
      <c r="BX10" s="170"/>
      <c r="BY10" s="170"/>
      <c r="BZ10" s="170"/>
      <c r="CA10" s="170"/>
      <c r="CB10" s="142"/>
      <c r="CC10" s="870"/>
      <c r="CD10" s="140"/>
      <c r="CE10" s="140"/>
      <c r="CF10" s="141"/>
      <c r="CG10" s="166"/>
      <c r="DC10" s="86"/>
      <c r="DD10" s="87"/>
      <c r="DE10" s="872" t="s">
        <v>16</v>
      </c>
      <c r="DF10" s="872"/>
      <c r="DG10" s="872"/>
      <c r="DH10" s="872"/>
      <c r="DI10" s="872"/>
      <c r="DJ10" s="872"/>
      <c r="DK10" s="872"/>
      <c r="DL10" s="872"/>
      <c r="DM10" s="873">
        <v>24</v>
      </c>
      <c r="DN10" s="874"/>
      <c r="DO10" s="8"/>
      <c r="DP10" s="8"/>
      <c r="DQ10" s="8">
        <v>3</v>
      </c>
      <c r="DR10" s="8">
        <v>3</v>
      </c>
      <c r="DS10" s="8"/>
      <c r="DT10" s="8"/>
      <c r="DU10" s="8"/>
      <c r="DV10" s="8"/>
      <c r="DW10" s="78"/>
      <c r="DX10" s="78"/>
      <c r="DY10" s="78"/>
      <c r="DZ10" s="78"/>
      <c r="EA10" s="78"/>
      <c r="EB10" s="78"/>
      <c r="EC10" s="87"/>
      <c r="ED10" s="80" t="s">
        <v>17</v>
      </c>
    </row>
    <row r="11" spans="1:134" ht="15" customHeight="1" x14ac:dyDescent="0.25">
      <c r="A11" s="86"/>
      <c r="B11" s="839" t="s">
        <v>36</v>
      </c>
      <c r="C11" s="840"/>
      <c r="D11" s="840"/>
      <c r="E11" s="840"/>
      <c r="F11" s="840"/>
      <c r="G11" s="840"/>
      <c r="H11" s="840"/>
      <c r="I11" s="841"/>
      <c r="J11" s="839">
        <v>1100</v>
      </c>
      <c r="K11" s="841"/>
      <c r="L11" s="169"/>
      <c r="M11" s="169"/>
      <c r="N11" s="169"/>
      <c r="O11" s="169">
        <v>1</v>
      </c>
      <c r="P11" s="169">
        <v>1</v>
      </c>
      <c r="Q11" s="169"/>
      <c r="R11" s="170"/>
      <c r="S11" s="170"/>
      <c r="T11" s="170"/>
      <c r="U11" s="170"/>
      <c r="V11" s="170"/>
      <c r="W11" s="170"/>
      <c r="X11" s="170"/>
      <c r="Y11" s="170"/>
      <c r="Z11" s="142"/>
      <c r="AA11" s="870"/>
      <c r="AB11" s="140"/>
      <c r="AC11" s="839" t="s">
        <v>36</v>
      </c>
      <c r="AD11" s="840"/>
      <c r="AE11" s="840"/>
      <c r="AF11" s="840"/>
      <c r="AG11" s="840"/>
      <c r="AH11" s="840"/>
      <c r="AI11" s="840"/>
      <c r="AJ11" s="841"/>
      <c r="AK11" s="839">
        <v>1100</v>
      </c>
      <c r="AL11" s="841"/>
      <c r="AM11" s="169"/>
      <c r="AN11" s="169"/>
      <c r="AO11" s="169"/>
      <c r="AP11" s="169">
        <v>1</v>
      </c>
      <c r="AQ11" s="169">
        <v>1</v>
      </c>
      <c r="AR11" s="169"/>
      <c r="AS11" s="170"/>
      <c r="AT11" s="170"/>
      <c r="AU11" s="170"/>
      <c r="AV11" s="170"/>
      <c r="AW11" s="170"/>
      <c r="AX11" s="170"/>
      <c r="AY11" s="170"/>
      <c r="AZ11" s="170"/>
      <c r="BA11" s="142"/>
      <c r="BB11" s="870"/>
      <c r="BC11" s="140"/>
      <c r="BD11" s="839" t="s">
        <v>36</v>
      </c>
      <c r="BE11" s="840"/>
      <c r="BF11" s="840"/>
      <c r="BG11" s="840"/>
      <c r="BH11" s="840"/>
      <c r="BI11" s="840"/>
      <c r="BJ11" s="840"/>
      <c r="BK11" s="841"/>
      <c r="BL11" s="839">
        <v>1100</v>
      </c>
      <c r="BM11" s="841"/>
      <c r="BN11" s="169"/>
      <c r="BO11" s="169"/>
      <c r="BP11" s="169"/>
      <c r="BQ11" s="169">
        <v>1</v>
      </c>
      <c r="BR11" s="169">
        <v>1</v>
      </c>
      <c r="BS11" s="169"/>
      <c r="BT11" s="170"/>
      <c r="BU11" s="170"/>
      <c r="BV11" s="170"/>
      <c r="BW11" s="170"/>
      <c r="BX11" s="170"/>
      <c r="BY11" s="170"/>
      <c r="BZ11" s="170"/>
      <c r="CA11" s="170"/>
      <c r="CB11" s="142"/>
      <c r="CC11" s="870"/>
      <c r="CD11" s="140"/>
      <c r="CE11" s="140"/>
      <c r="CF11" s="141"/>
      <c r="CG11" s="166"/>
      <c r="DC11" s="86"/>
      <c r="DD11" s="87"/>
      <c r="DE11" s="872" t="s">
        <v>18</v>
      </c>
      <c r="DF11" s="872"/>
      <c r="DG11" s="872"/>
      <c r="DH11" s="872"/>
      <c r="DI11" s="872"/>
      <c r="DJ11" s="872"/>
      <c r="DK11" s="872"/>
      <c r="DL11" s="872"/>
      <c r="DM11" s="873">
        <v>48</v>
      </c>
      <c r="DN11" s="874"/>
      <c r="DO11" s="8">
        <v>4</v>
      </c>
      <c r="DP11" s="8">
        <v>6</v>
      </c>
      <c r="DQ11" s="8"/>
      <c r="DR11" s="8"/>
      <c r="DS11" s="8"/>
      <c r="DT11" s="8"/>
      <c r="DU11" s="8"/>
      <c r="DV11" s="8"/>
      <c r="DW11" s="78"/>
      <c r="DX11" s="78"/>
      <c r="DY11" s="78"/>
      <c r="DZ11" s="78"/>
      <c r="EA11" s="78"/>
      <c r="EB11" s="78"/>
      <c r="EC11" s="87"/>
      <c r="ED11" s="81"/>
    </row>
    <row r="12" spans="1:134" ht="15" customHeight="1" x14ac:dyDescent="0.25">
      <c r="A12" s="32"/>
      <c r="B12" s="839" t="s">
        <v>83</v>
      </c>
      <c r="C12" s="840"/>
      <c r="D12" s="840"/>
      <c r="E12" s="840"/>
      <c r="F12" s="840"/>
      <c r="G12" s="840"/>
      <c r="H12" s="840"/>
      <c r="I12" s="841"/>
      <c r="J12" s="839">
        <v>500</v>
      </c>
      <c r="K12" s="841"/>
      <c r="L12" s="169">
        <v>2</v>
      </c>
      <c r="M12" s="169">
        <v>2</v>
      </c>
      <c r="N12" s="169">
        <v>1</v>
      </c>
      <c r="O12" s="169"/>
      <c r="P12" s="169"/>
      <c r="Q12" s="169"/>
      <c r="R12" s="170"/>
      <c r="S12" s="170"/>
      <c r="T12" s="170"/>
      <c r="U12" s="170"/>
      <c r="V12" s="170"/>
      <c r="W12" s="170"/>
      <c r="X12" s="170"/>
      <c r="Y12" s="170"/>
      <c r="Z12" s="142"/>
      <c r="AA12" s="870"/>
      <c r="AB12" s="140"/>
      <c r="AC12" s="839" t="s">
        <v>83</v>
      </c>
      <c r="AD12" s="840"/>
      <c r="AE12" s="840"/>
      <c r="AF12" s="840"/>
      <c r="AG12" s="840"/>
      <c r="AH12" s="840"/>
      <c r="AI12" s="840"/>
      <c r="AJ12" s="841"/>
      <c r="AK12" s="839">
        <v>500</v>
      </c>
      <c r="AL12" s="841"/>
      <c r="AM12" s="169">
        <v>2</v>
      </c>
      <c r="AN12" s="169">
        <v>2</v>
      </c>
      <c r="AO12" s="169">
        <v>1</v>
      </c>
      <c r="AP12" s="169"/>
      <c r="AQ12" s="169"/>
      <c r="AR12" s="169"/>
      <c r="AS12" s="170"/>
      <c r="AT12" s="170"/>
      <c r="AU12" s="170"/>
      <c r="AV12" s="170"/>
      <c r="AW12" s="170"/>
      <c r="AX12" s="170"/>
      <c r="AY12" s="170"/>
      <c r="AZ12" s="170"/>
      <c r="BA12" s="142"/>
      <c r="BB12" s="870"/>
      <c r="BC12" s="140"/>
      <c r="BD12" s="839" t="s">
        <v>83</v>
      </c>
      <c r="BE12" s="840"/>
      <c r="BF12" s="840"/>
      <c r="BG12" s="840"/>
      <c r="BH12" s="840"/>
      <c r="BI12" s="840"/>
      <c r="BJ12" s="840"/>
      <c r="BK12" s="841"/>
      <c r="BL12" s="839">
        <v>500</v>
      </c>
      <c r="BM12" s="841"/>
      <c r="BN12" s="169">
        <v>2</v>
      </c>
      <c r="BO12" s="169">
        <v>2</v>
      </c>
      <c r="BP12" s="169">
        <v>1</v>
      </c>
      <c r="BQ12" s="169"/>
      <c r="BR12" s="169"/>
      <c r="BS12" s="169"/>
      <c r="BT12" s="170"/>
      <c r="BU12" s="170"/>
      <c r="BV12" s="170"/>
      <c r="BW12" s="170"/>
      <c r="BX12" s="170"/>
      <c r="BY12" s="170"/>
      <c r="BZ12" s="170"/>
      <c r="CA12" s="170"/>
      <c r="CB12" s="142"/>
      <c r="CC12" s="870"/>
      <c r="CD12" s="140"/>
      <c r="CE12" s="140"/>
      <c r="CF12" s="141"/>
      <c r="CG12" s="166"/>
      <c r="DC12" s="86"/>
      <c r="DD12" s="87"/>
      <c r="DE12" s="872" t="s">
        <v>19</v>
      </c>
      <c r="DF12" s="872"/>
      <c r="DG12" s="872"/>
      <c r="DH12" s="872"/>
      <c r="DI12" s="872"/>
      <c r="DJ12" s="872"/>
      <c r="DK12" s="872"/>
      <c r="DL12" s="872"/>
      <c r="DM12" s="873">
        <v>42</v>
      </c>
      <c r="DN12" s="874"/>
      <c r="DO12" s="8">
        <v>5</v>
      </c>
      <c r="DP12" s="8"/>
      <c r="DQ12" s="8"/>
      <c r="DR12" s="8"/>
      <c r="DS12" s="8">
        <v>5</v>
      </c>
      <c r="DT12" s="8"/>
      <c r="DU12" s="8"/>
      <c r="DV12" s="8"/>
      <c r="DW12" s="78"/>
      <c r="DX12" s="78"/>
      <c r="DY12" s="78"/>
      <c r="DZ12" s="78"/>
      <c r="EA12" s="78"/>
      <c r="EB12" s="78"/>
      <c r="EC12" s="87"/>
      <c r="ED12" s="81"/>
    </row>
    <row r="13" spans="1:134" ht="15" customHeight="1" x14ac:dyDescent="0.25">
      <c r="A13" s="32"/>
      <c r="B13" s="163"/>
      <c r="C13" s="164"/>
      <c r="D13" s="164"/>
      <c r="E13" s="164"/>
      <c r="F13" s="164"/>
      <c r="G13" s="164"/>
      <c r="H13" s="164"/>
      <c r="I13" s="165"/>
      <c r="J13" s="163"/>
      <c r="K13" s="165"/>
      <c r="L13" s="169"/>
      <c r="M13" s="169"/>
      <c r="N13" s="169"/>
      <c r="O13" s="169"/>
      <c r="P13" s="169"/>
      <c r="Q13" s="169"/>
      <c r="R13" s="170"/>
      <c r="S13" s="170"/>
      <c r="T13" s="170"/>
      <c r="U13" s="170"/>
      <c r="V13" s="170"/>
      <c r="W13" s="170"/>
      <c r="X13" s="170"/>
      <c r="Y13" s="170"/>
      <c r="Z13" s="142"/>
      <c r="AA13" s="870"/>
      <c r="AB13" s="140"/>
      <c r="AC13" s="163"/>
      <c r="AD13" s="164"/>
      <c r="AE13" s="164"/>
      <c r="AF13" s="164"/>
      <c r="AG13" s="164"/>
      <c r="AH13" s="164"/>
      <c r="AI13" s="164"/>
      <c r="AJ13" s="165"/>
      <c r="AK13" s="163"/>
      <c r="AL13" s="165"/>
      <c r="AM13" s="169"/>
      <c r="AN13" s="169"/>
      <c r="AO13" s="169"/>
      <c r="AP13" s="169"/>
      <c r="AQ13" s="169"/>
      <c r="AR13" s="169"/>
      <c r="AS13" s="170"/>
      <c r="AT13" s="170"/>
      <c r="AU13" s="170"/>
      <c r="AV13" s="170"/>
      <c r="AW13" s="170"/>
      <c r="AX13" s="170"/>
      <c r="AY13" s="170"/>
      <c r="AZ13" s="170"/>
      <c r="BA13" s="142"/>
      <c r="BB13" s="870"/>
      <c r="BC13" s="140"/>
      <c r="BD13" s="163"/>
      <c r="BE13" s="164"/>
      <c r="BF13" s="164"/>
      <c r="BG13" s="164"/>
      <c r="BH13" s="164"/>
      <c r="BI13" s="164"/>
      <c r="BJ13" s="164"/>
      <c r="BK13" s="165"/>
      <c r="BL13" s="163"/>
      <c r="BM13" s="165"/>
      <c r="BN13" s="169"/>
      <c r="BO13" s="169"/>
      <c r="BP13" s="169"/>
      <c r="BQ13" s="169"/>
      <c r="BR13" s="169"/>
      <c r="BS13" s="169"/>
      <c r="BT13" s="170"/>
      <c r="BU13" s="170"/>
      <c r="BV13" s="170"/>
      <c r="BW13" s="170"/>
      <c r="BX13" s="170"/>
      <c r="BY13" s="170"/>
      <c r="BZ13" s="170"/>
      <c r="CA13" s="170"/>
      <c r="CB13" s="142"/>
      <c r="CC13" s="870"/>
      <c r="CD13" s="140"/>
      <c r="CE13" s="140"/>
      <c r="CF13" s="141"/>
      <c r="CG13" s="166"/>
      <c r="DC13" s="86"/>
      <c r="DD13" s="87"/>
      <c r="DE13" s="8"/>
      <c r="DF13" s="8"/>
      <c r="DG13" s="8"/>
      <c r="DH13" s="8"/>
      <c r="DI13" s="8"/>
      <c r="DJ13" s="8"/>
      <c r="DK13" s="8"/>
      <c r="DL13" s="8"/>
      <c r="DM13" s="83"/>
      <c r="DN13" s="85"/>
      <c r="DO13" s="8"/>
      <c r="DP13" s="8"/>
      <c r="DQ13" s="8"/>
      <c r="DR13" s="8"/>
      <c r="DS13" s="8"/>
      <c r="DT13" s="8"/>
      <c r="DU13" s="8"/>
      <c r="DV13" s="8"/>
      <c r="DW13" s="78"/>
      <c r="DX13" s="78"/>
      <c r="DY13" s="78"/>
      <c r="DZ13" s="78"/>
      <c r="EA13" s="78"/>
      <c r="EB13" s="78"/>
      <c r="EC13" s="87"/>
      <c r="ED13" s="81"/>
    </row>
    <row r="14" spans="1:134" ht="15" customHeight="1" x14ac:dyDescent="0.25">
      <c r="A14" s="32"/>
      <c r="B14" s="163"/>
      <c r="C14" s="164"/>
      <c r="D14" s="164"/>
      <c r="E14" s="164"/>
      <c r="F14" s="164"/>
      <c r="G14" s="164"/>
      <c r="H14" s="164"/>
      <c r="I14" s="165"/>
      <c r="J14" s="163"/>
      <c r="K14" s="165"/>
      <c r="L14" s="169"/>
      <c r="M14" s="169"/>
      <c r="N14" s="169"/>
      <c r="O14" s="169"/>
      <c r="P14" s="169"/>
      <c r="Q14" s="169"/>
      <c r="R14" s="170"/>
      <c r="S14" s="170"/>
      <c r="T14" s="170"/>
      <c r="U14" s="170"/>
      <c r="V14" s="170"/>
      <c r="W14" s="170"/>
      <c r="X14" s="170"/>
      <c r="Y14" s="170"/>
      <c r="Z14" s="142"/>
      <c r="AA14" s="870"/>
      <c r="AB14" s="140"/>
      <c r="AC14" s="163"/>
      <c r="AD14" s="164"/>
      <c r="AE14" s="164"/>
      <c r="AF14" s="164"/>
      <c r="AG14" s="164"/>
      <c r="AH14" s="164"/>
      <c r="AI14" s="164"/>
      <c r="AJ14" s="165"/>
      <c r="AK14" s="163"/>
      <c r="AL14" s="165"/>
      <c r="AM14" s="169"/>
      <c r="AN14" s="169"/>
      <c r="AO14" s="169"/>
      <c r="AP14" s="169"/>
      <c r="AQ14" s="169"/>
      <c r="AR14" s="169"/>
      <c r="AS14" s="170"/>
      <c r="AT14" s="170"/>
      <c r="AU14" s="170"/>
      <c r="AV14" s="170"/>
      <c r="AW14" s="170"/>
      <c r="AX14" s="170"/>
      <c r="AY14" s="170"/>
      <c r="AZ14" s="170"/>
      <c r="BA14" s="142"/>
      <c r="BB14" s="870"/>
      <c r="BC14" s="140"/>
      <c r="BD14" s="163"/>
      <c r="BE14" s="164"/>
      <c r="BF14" s="164"/>
      <c r="BG14" s="164"/>
      <c r="BH14" s="164"/>
      <c r="BI14" s="164"/>
      <c r="BJ14" s="164"/>
      <c r="BK14" s="165"/>
      <c r="BL14" s="163"/>
      <c r="BM14" s="165"/>
      <c r="BN14" s="169"/>
      <c r="BO14" s="169"/>
      <c r="BP14" s="169"/>
      <c r="BQ14" s="169"/>
      <c r="BR14" s="169"/>
      <c r="BS14" s="169"/>
      <c r="BT14" s="170"/>
      <c r="BU14" s="170"/>
      <c r="BV14" s="170"/>
      <c r="BW14" s="170"/>
      <c r="BX14" s="170"/>
      <c r="BY14" s="170"/>
      <c r="BZ14" s="170"/>
      <c r="CA14" s="170"/>
      <c r="CB14" s="142"/>
      <c r="CC14" s="870"/>
      <c r="CD14" s="140"/>
      <c r="CE14" s="140"/>
      <c r="CF14" s="141"/>
      <c r="CG14" s="166"/>
      <c r="DC14" s="86"/>
      <c r="DD14" s="87"/>
      <c r="DE14" s="8"/>
      <c r="DF14" s="8"/>
      <c r="DG14" s="8"/>
      <c r="DH14" s="8"/>
      <c r="DI14" s="8"/>
      <c r="DJ14" s="8"/>
      <c r="DK14" s="8"/>
      <c r="DL14" s="8"/>
      <c r="DM14" s="83"/>
      <c r="DN14" s="85"/>
      <c r="DO14" s="8"/>
      <c r="DP14" s="8"/>
      <c r="DQ14" s="8"/>
      <c r="DR14" s="8"/>
      <c r="DS14" s="8"/>
      <c r="DT14" s="8"/>
      <c r="DU14" s="8"/>
      <c r="DV14" s="8"/>
      <c r="DW14" s="78"/>
      <c r="DX14" s="78"/>
      <c r="DY14" s="78"/>
      <c r="DZ14" s="78"/>
      <c r="EA14" s="78"/>
      <c r="EB14" s="78"/>
      <c r="EC14" s="87"/>
      <c r="ED14" s="81"/>
    </row>
    <row r="15" spans="1:134" ht="15" customHeight="1" x14ac:dyDescent="0.25">
      <c r="A15" s="32"/>
      <c r="B15" s="163"/>
      <c r="C15" s="164"/>
      <c r="D15" s="164"/>
      <c r="E15" s="164"/>
      <c r="F15" s="164"/>
      <c r="G15" s="164"/>
      <c r="H15" s="164"/>
      <c r="I15" s="165"/>
      <c r="J15" s="163"/>
      <c r="K15" s="165"/>
      <c r="L15" s="169"/>
      <c r="M15" s="169"/>
      <c r="N15" s="169"/>
      <c r="O15" s="169"/>
      <c r="P15" s="169"/>
      <c r="Q15" s="169"/>
      <c r="R15" s="170"/>
      <c r="S15" s="170"/>
      <c r="T15" s="170"/>
      <c r="U15" s="170"/>
      <c r="V15" s="170"/>
      <c r="W15" s="170"/>
      <c r="X15" s="170"/>
      <c r="Y15" s="170"/>
      <c r="Z15" s="142"/>
      <c r="AA15" s="870"/>
      <c r="AB15" s="140"/>
      <c r="AC15" s="163"/>
      <c r="AD15" s="164"/>
      <c r="AE15" s="164"/>
      <c r="AF15" s="164"/>
      <c r="AG15" s="164"/>
      <c r="AH15" s="164"/>
      <c r="AI15" s="164"/>
      <c r="AJ15" s="165"/>
      <c r="AK15" s="163"/>
      <c r="AL15" s="165"/>
      <c r="AM15" s="169"/>
      <c r="AN15" s="169"/>
      <c r="AO15" s="169"/>
      <c r="AP15" s="169"/>
      <c r="AQ15" s="169"/>
      <c r="AR15" s="169"/>
      <c r="AS15" s="170"/>
      <c r="AT15" s="170"/>
      <c r="AU15" s="170"/>
      <c r="AV15" s="170"/>
      <c r="AW15" s="170"/>
      <c r="AX15" s="170"/>
      <c r="AY15" s="170"/>
      <c r="AZ15" s="170"/>
      <c r="BA15" s="142"/>
      <c r="BB15" s="870"/>
      <c r="BC15" s="140"/>
      <c r="BD15" s="163"/>
      <c r="BE15" s="164"/>
      <c r="BF15" s="164"/>
      <c r="BG15" s="164"/>
      <c r="BH15" s="164"/>
      <c r="BI15" s="164"/>
      <c r="BJ15" s="164"/>
      <c r="BK15" s="165"/>
      <c r="BL15" s="163"/>
      <c r="BM15" s="165"/>
      <c r="BN15" s="169"/>
      <c r="BO15" s="169"/>
      <c r="BP15" s="169"/>
      <c r="BQ15" s="169"/>
      <c r="BR15" s="169"/>
      <c r="BS15" s="169"/>
      <c r="BT15" s="170"/>
      <c r="BU15" s="170"/>
      <c r="BV15" s="170"/>
      <c r="BW15" s="170"/>
      <c r="BX15" s="170"/>
      <c r="BY15" s="170"/>
      <c r="BZ15" s="170"/>
      <c r="CA15" s="170"/>
      <c r="CB15" s="142"/>
      <c r="CC15" s="870"/>
      <c r="CD15" s="140"/>
      <c r="CE15" s="140"/>
      <c r="CF15" s="141"/>
      <c r="CG15" s="166"/>
      <c r="DC15" s="86"/>
      <c r="DD15" s="87"/>
      <c r="DE15" s="8"/>
      <c r="DF15" s="8"/>
      <c r="DG15" s="8"/>
      <c r="DH15" s="8"/>
      <c r="DI15" s="8"/>
      <c r="DJ15" s="8"/>
      <c r="DK15" s="8"/>
      <c r="DL15" s="8"/>
      <c r="DM15" s="83"/>
      <c r="DN15" s="85"/>
      <c r="DO15" s="8"/>
      <c r="DP15" s="8"/>
      <c r="DQ15" s="8"/>
      <c r="DR15" s="8"/>
      <c r="DS15" s="8"/>
      <c r="DT15" s="8"/>
      <c r="DU15" s="8"/>
      <c r="DV15" s="8"/>
      <c r="DW15" s="78"/>
      <c r="DX15" s="78"/>
      <c r="DY15" s="78"/>
      <c r="DZ15" s="78"/>
      <c r="EA15" s="78"/>
      <c r="EB15" s="78"/>
      <c r="EC15" s="87"/>
      <c r="ED15" s="81"/>
    </row>
    <row r="16" spans="1:134" ht="15" customHeight="1" x14ac:dyDescent="0.25">
      <c r="A16" s="86"/>
      <c r="B16" s="839"/>
      <c r="C16" s="840"/>
      <c r="D16" s="840"/>
      <c r="E16" s="840"/>
      <c r="F16" s="840"/>
      <c r="G16" s="840"/>
      <c r="H16" s="840"/>
      <c r="I16" s="841"/>
      <c r="J16" s="839"/>
      <c r="K16" s="841"/>
      <c r="L16" s="169"/>
      <c r="M16" s="169"/>
      <c r="N16" s="169"/>
      <c r="O16" s="169"/>
      <c r="P16" s="169"/>
      <c r="Q16" s="169"/>
      <c r="R16" s="170"/>
      <c r="S16" s="170"/>
      <c r="T16" s="170"/>
      <c r="U16" s="170"/>
      <c r="V16" s="170"/>
      <c r="W16" s="170"/>
      <c r="X16" s="170"/>
      <c r="Y16" s="170"/>
      <c r="Z16" s="142"/>
      <c r="AA16" s="870"/>
      <c r="AB16" s="140"/>
      <c r="AC16" s="839"/>
      <c r="AD16" s="840"/>
      <c r="AE16" s="840"/>
      <c r="AF16" s="840"/>
      <c r="AG16" s="840"/>
      <c r="AH16" s="840"/>
      <c r="AI16" s="840"/>
      <c r="AJ16" s="841"/>
      <c r="AK16" s="839"/>
      <c r="AL16" s="841"/>
      <c r="AM16" s="169"/>
      <c r="AN16" s="169"/>
      <c r="AO16" s="169"/>
      <c r="AP16" s="169"/>
      <c r="AQ16" s="169"/>
      <c r="AR16" s="169"/>
      <c r="AS16" s="170"/>
      <c r="AT16" s="170"/>
      <c r="AU16" s="170"/>
      <c r="AV16" s="170"/>
      <c r="AW16" s="170"/>
      <c r="AX16" s="170"/>
      <c r="AY16" s="170"/>
      <c r="AZ16" s="170"/>
      <c r="BA16" s="142"/>
      <c r="BB16" s="870"/>
      <c r="BC16" s="140"/>
      <c r="BD16" s="839"/>
      <c r="BE16" s="840"/>
      <c r="BF16" s="840"/>
      <c r="BG16" s="840"/>
      <c r="BH16" s="840"/>
      <c r="BI16" s="840"/>
      <c r="BJ16" s="840"/>
      <c r="BK16" s="841"/>
      <c r="BL16" s="839"/>
      <c r="BM16" s="841"/>
      <c r="BN16" s="169"/>
      <c r="BO16" s="169"/>
      <c r="BP16" s="169"/>
      <c r="BQ16" s="169"/>
      <c r="BR16" s="169"/>
      <c r="BS16" s="169"/>
      <c r="BT16" s="170"/>
      <c r="BU16" s="170"/>
      <c r="BV16" s="170"/>
      <c r="BW16" s="170"/>
      <c r="BX16" s="170"/>
      <c r="BY16" s="170"/>
      <c r="BZ16" s="170"/>
      <c r="CA16" s="170"/>
      <c r="CB16" s="142"/>
      <c r="CC16" s="870"/>
      <c r="CD16" s="140"/>
      <c r="CE16" s="140"/>
      <c r="CF16" s="141"/>
      <c r="CG16" s="166"/>
      <c r="DC16" s="86"/>
      <c r="DD16" s="87"/>
      <c r="DE16" s="872" t="s">
        <v>20</v>
      </c>
      <c r="DF16" s="872"/>
      <c r="DG16" s="872"/>
      <c r="DH16" s="872"/>
      <c r="DI16" s="872"/>
      <c r="DJ16" s="872"/>
      <c r="DK16" s="872"/>
      <c r="DL16" s="872"/>
      <c r="DM16" s="873">
        <v>84</v>
      </c>
      <c r="DN16" s="874"/>
      <c r="DO16" s="8"/>
      <c r="DP16" s="8"/>
      <c r="DQ16" s="8">
        <v>4</v>
      </c>
      <c r="DR16" s="8"/>
      <c r="DS16" s="8"/>
      <c r="DT16" s="8"/>
      <c r="DU16" s="8"/>
      <c r="DV16" s="8"/>
      <c r="DW16" s="78"/>
      <c r="DX16" s="78"/>
      <c r="DY16" s="78"/>
      <c r="DZ16" s="78"/>
      <c r="EA16" s="78"/>
      <c r="EB16" s="78"/>
      <c r="EC16" s="87"/>
      <c r="ED16" s="81"/>
    </row>
    <row r="17" spans="1:134" ht="15" customHeight="1" x14ac:dyDescent="0.25">
      <c r="A17" s="86"/>
      <c r="B17" s="839" t="s">
        <v>10</v>
      </c>
      <c r="C17" s="840"/>
      <c r="D17" s="840"/>
      <c r="E17" s="840"/>
      <c r="F17" s="840"/>
      <c r="G17" s="840"/>
      <c r="H17" s="840"/>
      <c r="I17" s="840"/>
      <c r="J17" s="840"/>
      <c r="K17" s="841"/>
      <c r="L17" s="169">
        <v>1</v>
      </c>
      <c r="M17" s="169">
        <v>2</v>
      </c>
      <c r="N17" s="169">
        <v>3</v>
      </c>
      <c r="O17" s="169">
        <v>4</v>
      </c>
      <c r="P17" s="169">
        <v>5</v>
      </c>
      <c r="Q17" s="169">
        <v>6</v>
      </c>
      <c r="R17" s="170">
        <v>7</v>
      </c>
      <c r="S17" s="170">
        <v>8</v>
      </c>
      <c r="T17" s="170">
        <v>9</v>
      </c>
      <c r="U17" s="170">
        <v>10</v>
      </c>
      <c r="V17" s="170">
        <v>11</v>
      </c>
      <c r="W17" s="170">
        <v>12</v>
      </c>
      <c r="X17" s="170">
        <v>13</v>
      </c>
      <c r="Y17" s="170">
        <v>14</v>
      </c>
      <c r="Z17" s="142"/>
      <c r="AA17" s="871"/>
      <c r="AB17" s="140"/>
      <c r="AC17" s="839" t="s">
        <v>10</v>
      </c>
      <c r="AD17" s="840"/>
      <c r="AE17" s="840"/>
      <c r="AF17" s="840"/>
      <c r="AG17" s="840"/>
      <c r="AH17" s="840"/>
      <c r="AI17" s="840"/>
      <c r="AJ17" s="840"/>
      <c r="AK17" s="840"/>
      <c r="AL17" s="841"/>
      <c r="AM17" s="169">
        <v>1</v>
      </c>
      <c r="AN17" s="169">
        <v>2</v>
      </c>
      <c r="AO17" s="169">
        <v>3</v>
      </c>
      <c r="AP17" s="169">
        <v>4</v>
      </c>
      <c r="AQ17" s="169">
        <v>5</v>
      </c>
      <c r="AR17" s="169">
        <v>6</v>
      </c>
      <c r="AS17" s="170">
        <v>7</v>
      </c>
      <c r="AT17" s="170">
        <v>8</v>
      </c>
      <c r="AU17" s="170">
        <v>9</v>
      </c>
      <c r="AV17" s="170">
        <v>10</v>
      </c>
      <c r="AW17" s="170">
        <v>11</v>
      </c>
      <c r="AX17" s="170">
        <v>12</v>
      </c>
      <c r="AY17" s="170">
        <v>13</v>
      </c>
      <c r="AZ17" s="170">
        <v>14</v>
      </c>
      <c r="BA17" s="142"/>
      <c r="BB17" s="871"/>
      <c r="BC17" s="140"/>
      <c r="BD17" s="839" t="s">
        <v>10</v>
      </c>
      <c r="BE17" s="840"/>
      <c r="BF17" s="840"/>
      <c r="BG17" s="840"/>
      <c r="BH17" s="840"/>
      <c r="BI17" s="840"/>
      <c r="BJ17" s="840"/>
      <c r="BK17" s="840"/>
      <c r="BL17" s="840"/>
      <c r="BM17" s="841"/>
      <c r="BN17" s="169">
        <v>1</v>
      </c>
      <c r="BO17" s="169">
        <v>2</v>
      </c>
      <c r="BP17" s="169">
        <v>3</v>
      </c>
      <c r="BQ17" s="169">
        <v>4</v>
      </c>
      <c r="BR17" s="169">
        <v>5</v>
      </c>
      <c r="BS17" s="169">
        <v>6</v>
      </c>
      <c r="BT17" s="170">
        <v>7</v>
      </c>
      <c r="BU17" s="170">
        <v>8</v>
      </c>
      <c r="BV17" s="170">
        <v>9</v>
      </c>
      <c r="BW17" s="170">
        <v>10</v>
      </c>
      <c r="BX17" s="170">
        <v>11</v>
      </c>
      <c r="BY17" s="170">
        <v>12</v>
      </c>
      <c r="BZ17" s="170">
        <v>13</v>
      </c>
      <c r="CA17" s="170">
        <v>14</v>
      </c>
      <c r="CB17" s="142"/>
      <c r="CC17" s="871"/>
      <c r="CD17" s="140"/>
      <c r="CE17" s="140"/>
      <c r="CF17" s="141"/>
      <c r="CG17" s="166"/>
      <c r="DC17" s="86"/>
      <c r="DD17" s="87"/>
      <c r="DE17" s="872" t="s">
        <v>22</v>
      </c>
      <c r="DF17" s="872"/>
      <c r="DG17" s="872"/>
      <c r="DH17" s="872"/>
      <c r="DI17" s="872"/>
      <c r="DJ17" s="872"/>
      <c r="DK17" s="872"/>
      <c r="DL17" s="872"/>
      <c r="DM17" s="873">
        <v>24</v>
      </c>
      <c r="DN17" s="874"/>
      <c r="DO17" s="8"/>
      <c r="DP17" s="8"/>
      <c r="DQ17" s="8"/>
      <c r="DR17" s="8"/>
      <c r="DS17" s="8"/>
      <c r="DT17" s="8">
        <v>6</v>
      </c>
      <c r="DU17" s="8"/>
      <c r="DV17" s="8"/>
      <c r="DW17" s="78"/>
      <c r="DX17" s="78"/>
      <c r="DY17" s="78"/>
      <c r="DZ17" s="78"/>
      <c r="EA17" s="78"/>
      <c r="EB17" s="78"/>
      <c r="EC17" s="87"/>
      <c r="ED17" s="81"/>
    </row>
    <row r="18" spans="1:134" ht="15" customHeight="1" x14ac:dyDescent="0.25">
      <c r="A18" s="86"/>
      <c r="B18" s="142"/>
      <c r="C18" s="142"/>
      <c r="D18" s="142"/>
      <c r="E18" s="142"/>
      <c r="F18" s="142"/>
      <c r="G18" s="142"/>
      <c r="H18" s="142"/>
      <c r="I18" s="142" t="s">
        <v>11</v>
      </c>
      <c r="J18" s="142"/>
      <c r="K18" s="142"/>
      <c r="L18" s="146"/>
      <c r="M18" s="148" t="s">
        <v>103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2"/>
      <c r="AA18" s="142"/>
      <c r="AB18" s="140"/>
      <c r="AC18" s="142"/>
      <c r="AD18" s="142"/>
      <c r="AE18" s="142"/>
      <c r="AF18" s="142"/>
      <c r="AG18" s="142"/>
      <c r="AH18" s="142"/>
      <c r="AI18" s="142"/>
      <c r="AJ18" s="142" t="s">
        <v>11</v>
      </c>
      <c r="AK18" s="142"/>
      <c r="AL18" s="142"/>
      <c r="AM18" s="146"/>
      <c r="AN18" s="148" t="s">
        <v>103</v>
      </c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2"/>
      <c r="BB18" s="142"/>
      <c r="BC18" s="140"/>
      <c r="BD18" s="142"/>
      <c r="BE18" s="142"/>
      <c r="BF18" s="142"/>
      <c r="BG18" s="142"/>
      <c r="BH18" s="142"/>
      <c r="BI18" s="142"/>
      <c r="BJ18" s="142"/>
      <c r="BK18" s="142" t="s">
        <v>11</v>
      </c>
      <c r="BL18" s="142"/>
      <c r="BM18" s="142"/>
      <c r="BN18" s="146"/>
      <c r="BO18" s="148" t="s">
        <v>103</v>
      </c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2"/>
      <c r="CC18" s="142"/>
      <c r="CD18" s="140"/>
      <c r="CE18" s="140"/>
      <c r="CF18" s="141"/>
      <c r="CG18" s="166"/>
      <c r="DC18" s="86"/>
      <c r="DD18" s="87"/>
      <c r="DE18" s="872" t="s">
        <v>23</v>
      </c>
      <c r="DF18" s="872"/>
      <c r="DG18" s="872"/>
      <c r="DH18" s="872"/>
      <c r="DI18" s="872"/>
      <c r="DJ18" s="872"/>
      <c r="DK18" s="872"/>
      <c r="DL18" s="872"/>
      <c r="DM18" s="873">
        <v>20</v>
      </c>
      <c r="DN18" s="874"/>
      <c r="DO18" s="8"/>
      <c r="DP18" s="8"/>
      <c r="DQ18" s="8"/>
      <c r="DR18" s="8"/>
      <c r="DS18" s="8"/>
      <c r="DT18" s="8">
        <v>1</v>
      </c>
      <c r="DU18" s="8"/>
      <c r="DV18" s="8"/>
      <c r="DW18" s="78"/>
      <c r="DX18" s="78"/>
      <c r="DY18" s="78"/>
      <c r="DZ18" s="78"/>
      <c r="EA18" s="78"/>
      <c r="EB18" s="78"/>
      <c r="EC18" s="87"/>
      <c r="ED18" s="81"/>
    </row>
    <row r="19" spans="1:134" ht="15" customHeight="1" x14ac:dyDescent="0.25">
      <c r="A19" s="86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2"/>
      <c r="AA19" s="142"/>
      <c r="AB19" s="140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2"/>
      <c r="BB19" s="142"/>
      <c r="BC19" s="140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2"/>
      <c r="CC19" s="142"/>
      <c r="CD19" s="140"/>
      <c r="CE19" s="140"/>
      <c r="CF19" s="141"/>
      <c r="CG19" s="166"/>
      <c r="DC19" s="86"/>
      <c r="DD19" s="87"/>
      <c r="DE19" s="872" t="s">
        <v>34</v>
      </c>
      <c r="DF19" s="872"/>
      <c r="DG19" s="872"/>
      <c r="DH19" s="872"/>
      <c r="DI19" s="872"/>
      <c r="DJ19" s="872"/>
      <c r="DK19" s="872"/>
      <c r="DL19" s="872"/>
      <c r="DM19" s="873">
        <v>40</v>
      </c>
      <c r="DN19" s="874"/>
      <c r="DO19" s="8">
        <v>1</v>
      </c>
      <c r="DP19" s="8">
        <v>1</v>
      </c>
      <c r="DQ19" s="8">
        <v>1</v>
      </c>
      <c r="DR19" s="8">
        <v>1</v>
      </c>
      <c r="DS19" s="8"/>
      <c r="DT19" s="8"/>
      <c r="DU19" s="8"/>
      <c r="DV19" s="8"/>
      <c r="DW19" s="78"/>
      <c r="DX19" s="78"/>
      <c r="DY19" s="78"/>
      <c r="DZ19" s="78"/>
      <c r="EA19" s="78"/>
      <c r="EB19" s="78"/>
      <c r="EC19" s="87"/>
      <c r="ED19" s="81"/>
    </row>
    <row r="20" spans="1:134" ht="15" customHeight="1" x14ac:dyDescent="0.25">
      <c r="A20" s="86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2"/>
      <c r="AA20" s="142"/>
      <c r="AB20" s="140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2"/>
      <c r="BB20" s="142"/>
      <c r="BC20" s="140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2"/>
      <c r="CC20" s="142"/>
      <c r="CD20" s="140"/>
      <c r="CE20" s="140"/>
      <c r="CF20" s="141"/>
      <c r="CG20" s="166"/>
      <c r="DC20" s="86"/>
      <c r="DD20" s="87"/>
      <c r="DE20" s="872" t="s">
        <v>84</v>
      </c>
      <c r="DF20" s="872"/>
      <c r="DG20" s="872"/>
      <c r="DH20" s="872"/>
      <c r="DI20" s="872"/>
      <c r="DJ20" s="872"/>
      <c r="DK20" s="872"/>
      <c r="DL20" s="872"/>
      <c r="DM20" s="873">
        <v>80</v>
      </c>
      <c r="DN20" s="874"/>
      <c r="DO20" s="8"/>
      <c r="DP20" s="8">
        <v>2</v>
      </c>
      <c r="DQ20" s="8"/>
      <c r="DR20" s="8">
        <v>5</v>
      </c>
      <c r="DS20" s="8"/>
      <c r="DT20" s="8"/>
      <c r="DU20" s="8"/>
      <c r="DV20" s="8"/>
      <c r="DW20" s="78"/>
      <c r="DX20" s="78"/>
      <c r="DY20" s="78"/>
      <c r="DZ20" s="78"/>
      <c r="EA20" s="78"/>
      <c r="EB20" s="78"/>
      <c r="EC20" s="87"/>
      <c r="ED20" s="81"/>
    </row>
    <row r="21" spans="1:134" ht="15" customHeight="1" x14ac:dyDescent="0.25">
      <c r="A21" s="86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6"/>
      <c r="M21" s="146"/>
      <c r="N21" s="146"/>
      <c r="O21" s="146"/>
      <c r="P21" s="146"/>
      <c r="Q21" s="146"/>
      <c r="R21" s="146"/>
      <c r="S21" s="146"/>
      <c r="T21" s="148" t="s">
        <v>12</v>
      </c>
      <c r="U21" s="146"/>
      <c r="V21" s="146"/>
      <c r="W21" s="146"/>
      <c r="X21" s="146"/>
      <c r="Y21" s="146"/>
      <c r="Z21" s="142"/>
      <c r="AA21" s="142"/>
      <c r="AB21" s="140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6"/>
      <c r="AN21" s="146"/>
      <c r="AO21" s="146"/>
      <c r="AP21" s="146"/>
      <c r="AQ21" s="146"/>
      <c r="AR21" s="146"/>
      <c r="AS21" s="146"/>
      <c r="AT21" s="146"/>
      <c r="AU21" s="148" t="s">
        <v>12</v>
      </c>
      <c r="AV21" s="146"/>
      <c r="AW21" s="146"/>
      <c r="AX21" s="146"/>
      <c r="AY21" s="146"/>
      <c r="AZ21" s="146"/>
      <c r="BA21" s="142"/>
      <c r="BB21" s="142"/>
      <c r="BC21" s="140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6"/>
      <c r="BO21" s="146"/>
      <c r="BP21" s="146"/>
      <c r="BQ21" s="146"/>
      <c r="BR21" s="146"/>
      <c r="BS21" s="146"/>
      <c r="BT21" s="146"/>
      <c r="BU21" s="146"/>
      <c r="BV21" s="148" t="s">
        <v>12</v>
      </c>
      <c r="BW21" s="146"/>
      <c r="BX21" s="146"/>
      <c r="BY21" s="146"/>
      <c r="BZ21" s="146"/>
      <c r="CA21" s="146"/>
      <c r="CB21" s="142"/>
      <c r="CC21" s="142"/>
      <c r="CD21" s="140"/>
      <c r="CE21" s="140"/>
      <c r="CF21" s="141"/>
      <c r="CG21" s="166"/>
      <c r="DC21" s="86"/>
      <c r="DD21" s="87"/>
      <c r="DE21" s="872" t="s">
        <v>35</v>
      </c>
      <c r="DF21" s="872"/>
      <c r="DG21" s="872"/>
      <c r="DH21" s="872"/>
      <c r="DI21" s="872"/>
      <c r="DJ21" s="872"/>
      <c r="DK21" s="872"/>
      <c r="DL21" s="872"/>
      <c r="DM21" s="873">
        <v>32</v>
      </c>
      <c r="DN21" s="874"/>
      <c r="DO21" s="8"/>
      <c r="DP21" s="8"/>
      <c r="DQ21" s="8"/>
      <c r="DR21" s="8"/>
      <c r="DS21" s="8">
        <v>6</v>
      </c>
      <c r="DT21" s="8"/>
      <c r="DU21" s="8"/>
      <c r="DV21" s="8"/>
      <c r="DW21" s="78"/>
      <c r="DX21" s="78"/>
      <c r="DY21" s="78"/>
      <c r="DZ21" s="78"/>
      <c r="EA21" s="78"/>
      <c r="EB21" s="78"/>
      <c r="EC21" s="87"/>
      <c r="ED21" s="81"/>
    </row>
    <row r="22" spans="1:134" ht="15" customHeight="1" x14ac:dyDescent="0.25">
      <c r="A22" s="86"/>
      <c r="B22" s="863" t="s">
        <v>104</v>
      </c>
      <c r="C22" s="864"/>
      <c r="D22" s="864"/>
      <c r="E22" s="864"/>
      <c r="F22" s="864"/>
      <c r="G22" s="864"/>
      <c r="H22" s="864"/>
      <c r="I22" s="864"/>
      <c r="J22" s="864"/>
      <c r="K22" s="865"/>
      <c r="L22" s="172"/>
      <c r="M22" s="173"/>
      <c r="N22" s="146"/>
      <c r="O22" s="174"/>
      <c r="P22" s="173"/>
      <c r="Q22" s="146"/>
      <c r="R22" s="146"/>
      <c r="S22" s="146"/>
      <c r="T22" s="148" t="s">
        <v>13</v>
      </c>
      <c r="U22" s="146"/>
      <c r="V22" s="146"/>
      <c r="W22" s="146"/>
      <c r="X22" s="146"/>
      <c r="Y22" s="146"/>
      <c r="Z22" s="142"/>
      <c r="AA22" s="142"/>
      <c r="AB22" s="140"/>
      <c r="AC22" s="863" t="s">
        <v>104</v>
      </c>
      <c r="AD22" s="864"/>
      <c r="AE22" s="864"/>
      <c r="AF22" s="864"/>
      <c r="AG22" s="864"/>
      <c r="AH22" s="864"/>
      <c r="AI22" s="864"/>
      <c r="AJ22" s="864"/>
      <c r="AK22" s="864"/>
      <c r="AL22" s="865"/>
      <c r="AM22" s="172"/>
      <c r="AN22" s="173"/>
      <c r="AO22" s="146"/>
      <c r="AP22" s="174"/>
      <c r="AQ22" s="173"/>
      <c r="AR22" s="146"/>
      <c r="AS22" s="146"/>
      <c r="AT22" s="146"/>
      <c r="AU22" s="148" t="s">
        <v>13</v>
      </c>
      <c r="AV22" s="146"/>
      <c r="AW22" s="146"/>
      <c r="AX22" s="146"/>
      <c r="AY22" s="146"/>
      <c r="AZ22" s="146"/>
      <c r="BA22" s="142"/>
      <c r="BB22" s="142"/>
      <c r="BC22" s="140"/>
      <c r="BD22" s="863" t="s">
        <v>104</v>
      </c>
      <c r="BE22" s="864"/>
      <c r="BF22" s="864"/>
      <c r="BG22" s="864"/>
      <c r="BH22" s="864"/>
      <c r="BI22" s="864"/>
      <c r="BJ22" s="864"/>
      <c r="BK22" s="864"/>
      <c r="BL22" s="864"/>
      <c r="BM22" s="865"/>
      <c r="BN22" s="172"/>
      <c r="BO22" s="173"/>
      <c r="BP22" s="146"/>
      <c r="BQ22" s="174"/>
      <c r="BR22" s="173"/>
      <c r="BS22" s="146"/>
      <c r="BT22" s="146"/>
      <c r="BU22" s="146"/>
      <c r="BV22" s="148" t="s">
        <v>13</v>
      </c>
      <c r="BW22" s="146"/>
      <c r="BX22" s="146"/>
      <c r="BY22" s="146"/>
      <c r="BZ22" s="146"/>
      <c r="CA22" s="146"/>
      <c r="CB22" s="142"/>
      <c r="CC22" s="142"/>
      <c r="CD22" s="140"/>
      <c r="CE22" s="140"/>
      <c r="CF22" s="141"/>
      <c r="CG22" s="166"/>
      <c r="DC22" s="86"/>
      <c r="DD22" s="87"/>
      <c r="DE22" s="872"/>
      <c r="DF22" s="872"/>
      <c r="DG22" s="872"/>
      <c r="DH22" s="872"/>
      <c r="DI22" s="872"/>
      <c r="DJ22" s="872"/>
      <c r="DK22" s="872"/>
      <c r="DL22" s="872"/>
      <c r="DM22" s="873"/>
      <c r="DN22" s="874"/>
      <c r="DO22" s="8"/>
      <c r="DP22" s="8"/>
      <c r="DQ22" s="8"/>
      <c r="DR22" s="8"/>
      <c r="DS22" s="8"/>
      <c r="DT22" s="8"/>
      <c r="DU22" s="8"/>
      <c r="DV22" s="8"/>
      <c r="DW22" s="78"/>
      <c r="DX22" s="78"/>
      <c r="DY22" s="78"/>
      <c r="DZ22" s="78"/>
      <c r="EA22" s="78"/>
      <c r="EB22" s="78"/>
      <c r="EC22" s="87"/>
      <c r="ED22" s="81"/>
    </row>
    <row r="23" spans="1:134" ht="15" customHeight="1" x14ac:dyDescent="0.25">
      <c r="A23" s="86"/>
      <c r="B23" s="866" t="s">
        <v>105</v>
      </c>
      <c r="C23" s="867"/>
      <c r="D23" s="867"/>
      <c r="E23" s="867"/>
      <c r="F23" s="867"/>
      <c r="G23" s="867"/>
      <c r="H23" s="867"/>
      <c r="I23" s="867"/>
      <c r="J23" s="867"/>
      <c r="K23" s="868"/>
      <c r="L23" s="172"/>
      <c r="M23" s="173"/>
      <c r="N23" s="146"/>
      <c r="O23" s="174"/>
      <c r="P23" s="173"/>
      <c r="Q23" s="146"/>
      <c r="R23" s="146"/>
      <c r="S23" s="146"/>
      <c r="T23" s="146"/>
      <c r="U23" s="146"/>
      <c r="V23" s="146"/>
      <c r="W23" s="146"/>
      <c r="X23" s="146"/>
      <c r="Y23" s="146"/>
      <c r="Z23" s="142"/>
      <c r="AA23" s="142"/>
      <c r="AB23" s="140"/>
      <c r="AC23" s="866" t="s">
        <v>105</v>
      </c>
      <c r="AD23" s="867"/>
      <c r="AE23" s="867"/>
      <c r="AF23" s="867"/>
      <c r="AG23" s="867"/>
      <c r="AH23" s="867"/>
      <c r="AI23" s="867"/>
      <c r="AJ23" s="867"/>
      <c r="AK23" s="867"/>
      <c r="AL23" s="868"/>
      <c r="AM23" s="172"/>
      <c r="AN23" s="173"/>
      <c r="AO23" s="146"/>
      <c r="AP23" s="174"/>
      <c r="AQ23" s="173"/>
      <c r="AR23" s="146"/>
      <c r="AS23" s="146"/>
      <c r="AT23" s="146"/>
      <c r="AU23" s="146"/>
      <c r="AV23" s="146"/>
      <c r="AW23" s="146"/>
      <c r="AX23" s="146"/>
      <c r="AY23" s="146"/>
      <c r="AZ23" s="146"/>
      <c r="BA23" s="142"/>
      <c r="BB23" s="142"/>
      <c r="BC23" s="140"/>
      <c r="BD23" s="866" t="s">
        <v>105</v>
      </c>
      <c r="BE23" s="867"/>
      <c r="BF23" s="867"/>
      <c r="BG23" s="867"/>
      <c r="BH23" s="867"/>
      <c r="BI23" s="867"/>
      <c r="BJ23" s="867"/>
      <c r="BK23" s="867"/>
      <c r="BL23" s="867"/>
      <c r="BM23" s="868"/>
      <c r="BN23" s="172"/>
      <c r="BO23" s="173"/>
      <c r="BP23" s="146"/>
      <c r="BQ23" s="174"/>
      <c r="BR23" s="173"/>
      <c r="BS23" s="146"/>
      <c r="BT23" s="146"/>
      <c r="BU23" s="146"/>
      <c r="BV23" s="146"/>
      <c r="BW23" s="146"/>
      <c r="BX23" s="146"/>
      <c r="BY23" s="146"/>
      <c r="BZ23" s="146"/>
      <c r="CA23" s="146"/>
      <c r="CB23" s="142"/>
      <c r="CC23" s="142"/>
      <c r="CD23" s="140"/>
      <c r="CE23" s="140"/>
      <c r="CF23" s="141"/>
      <c r="CG23" s="166"/>
      <c r="DC23" s="86"/>
      <c r="DD23" s="87"/>
      <c r="DE23" s="875" t="s">
        <v>10</v>
      </c>
      <c r="DF23" s="876"/>
      <c r="DG23" s="876"/>
      <c r="DH23" s="876"/>
      <c r="DI23" s="876"/>
      <c r="DJ23" s="876"/>
      <c r="DK23" s="876"/>
      <c r="DL23" s="876"/>
      <c r="DM23" s="876"/>
      <c r="DN23" s="877"/>
      <c r="DO23" s="8">
        <v>1</v>
      </c>
      <c r="DP23" s="8">
        <v>2</v>
      </c>
      <c r="DQ23" s="8">
        <v>3</v>
      </c>
      <c r="DR23" s="8">
        <v>4</v>
      </c>
      <c r="DS23" s="8">
        <v>5</v>
      </c>
      <c r="DT23" s="8">
        <v>6</v>
      </c>
      <c r="DU23" s="8">
        <v>7</v>
      </c>
      <c r="DV23" s="8">
        <v>8</v>
      </c>
      <c r="DW23" s="78">
        <v>9</v>
      </c>
      <c r="DX23" s="78">
        <v>10</v>
      </c>
      <c r="DY23" s="78">
        <v>11</v>
      </c>
      <c r="DZ23" s="78">
        <v>12</v>
      </c>
      <c r="EA23" s="78">
        <v>13</v>
      </c>
      <c r="EB23" s="78">
        <v>14</v>
      </c>
      <c r="EC23" s="87"/>
      <c r="ED23" s="82"/>
    </row>
    <row r="24" spans="1:134" ht="15" customHeight="1" x14ac:dyDescent="0.25">
      <c r="A24" s="86"/>
      <c r="B24" s="142"/>
      <c r="C24" s="142"/>
      <c r="D24" s="142"/>
      <c r="E24" s="142"/>
      <c r="F24" s="142"/>
      <c r="G24" s="142"/>
      <c r="H24" s="142"/>
      <c r="I24" s="142"/>
      <c r="J24" s="171"/>
      <c r="K24" s="176"/>
      <c r="L24" s="146"/>
      <c r="M24" s="146"/>
      <c r="N24" s="146"/>
      <c r="O24" s="146"/>
      <c r="P24" s="146"/>
      <c r="Q24" s="146"/>
      <c r="R24" s="146"/>
      <c r="S24" s="146"/>
      <c r="T24" s="148" t="s">
        <v>37</v>
      </c>
      <c r="U24" s="146"/>
      <c r="V24" s="146"/>
      <c r="W24" s="146"/>
      <c r="X24" s="146"/>
      <c r="Y24" s="146"/>
      <c r="Z24" s="142"/>
      <c r="AA24" s="142"/>
      <c r="AB24" s="140"/>
      <c r="AC24" s="142"/>
      <c r="AD24" s="142"/>
      <c r="AE24" s="142"/>
      <c r="AF24" s="142"/>
      <c r="AG24" s="142"/>
      <c r="AH24" s="142"/>
      <c r="AI24" s="142"/>
      <c r="AJ24" s="142"/>
      <c r="AK24" s="171"/>
      <c r="AL24" s="176"/>
      <c r="AM24" s="146"/>
      <c r="AN24" s="146"/>
      <c r="AO24" s="146"/>
      <c r="AP24" s="146"/>
      <c r="AQ24" s="146"/>
      <c r="AR24" s="146"/>
      <c r="AS24" s="146"/>
      <c r="AT24" s="146"/>
      <c r="AU24" s="148" t="s">
        <v>37</v>
      </c>
      <c r="AV24" s="146"/>
      <c r="AW24" s="146"/>
      <c r="AX24" s="146"/>
      <c r="AY24" s="146"/>
      <c r="AZ24" s="146"/>
      <c r="BA24" s="142"/>
      <c r="BB24" s="142"/>
      <c r="BC24" s="140"/>
      <c r="BD24" s="142"/>
      <c r="BE24" s="142"/>
      <c r="BF24" s="142"/>
      <c r="BG24" s="142"/>
      <c r="BH24" s="142"/>
      <c r="BI24" s="142"/>
      <c r="BJ24" s="142"/>
      <c r="BK24" s="142"/>
      <c r="BL24" s="171"/>
      <c r="BM24" s="176"/>
      <c r="BN24" s="146"/>
      <c r="BO24" s="146"/>
      <c r="BP24" s="146"/>
      <c r="BQ24" s="146"/>
      <c r="BR24" s="146"/>
      <c r="BS24" s="146"/>
      <c r="BT24" s="146"/>
      <c r="BU24" s="146"/>
      <c r="BV24" s="148" t="s">
        <v>37</v>
      </c>
      <c r="BW24" s="146"/>
      <c r="BX24" s="146"/>
      <c r="BY24" s="146"/>
      <c r="BZ24" s="146"/>
      <c r="CA24" s="146"/>
      <c r="CB24" s="142"/>
      <c r="CC24" s="142"/>
      <c r="CD24" s="140"/>
      <c r="CE24" s="140"/>
      <c r="CF24" s="141"/>
      <c r="CG24" s="166"/>
      <c r="DC24" s="86"/>
      <c r="DD24" s="87"/>
      <c r="DE24" s="87"/>
      <c r="DF24" s="87"/>
      <c r="DG24" s="87"/>
      <c r="DH24" s="87"/>
      <c r="DI24" s="87"/>
      <c r="DJ24" s="87"/>
      <c r="DK24" s="87"/>
      <c r="DL24" s="87" t="s">
        <v>11</v>
      </c>
      <c r="DM24" s="87"/>
      <c r="DN24" s="87"/>
      <c r="DO24" s="16"/>
      <c r="DP24" s="97" t="s">
        <v>29</v>
      </c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87"/>
      <c r="ED24" s="87"/>
    </row>
    <row r="25" spans="1:134" ht="15" customHeight="1" x14ac:dyDescent="0.25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2"/>
      <c r="AA25" s="142"/>
      <c r="AB25" s="140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2"/>
      <c r="BB25" s="142"/>
      <c r="BC25" s="140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2"/>
      <c r="CC25" s="142"/>
      <c r="CD25" s="140"/>
      <c r="CE25" s="140"/>
      <c r="CF25" s="141"/>
      <c r="CG25" s="166"/>
      <c r="DC25" s="86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87"/>
      <c r="ED25" s="87"/>
    </row>
    <row r="26" spans="1:134" ht="15" customHeight="1" x14ac:dyDescent="0.25">
      <c r="A26" s="86"/>
      <c r="B26" s="177" t="s">
        <v>68</v>
      </c>
      <c r="C26" s="178"/>
      <c r="D26" s="178"/>
      <c r="E26" s="178"/>
      <c r="F26" s="178"/>
      <c r="G26" s="178"/>
      <c r="H26" s="178"/>
      <c r="I26" s="178"/>
      <c r="J26" s="171"/>
      <c r="K26" s="179"/>
      <c r="L26" s="146"/>
      <c r="M26" s="146"/>
      <c r="N26" s="146"/>
      <c r="O26" s="146"/>
      <c r="P26" s="146"/>
      <c r="Q26" s="146"/>
      <c r="R26" s="146"/>
      <c r="S26" s="146"/>
      <c r="T26" s="148" t="s">
        <v>88</v>
      </c>
      <c r="U26" s="146"/>
      <c r="V26" s="146"/>
      <c r="W26" s="146"/>
      <c r="X26" s="146"/>
      <c r="Y26" s="146"/>
      <c r="Z26" s="142"/>
      <c r="AA26" s="142"/>
      <c r="AB26" s="140"/>
      <c r="AC26" s="177" t="s">
        <v>68</v>
      </c>
      <c r="AD26" s="178"/>
      <c r="AE26" s="178"/>
      <c r="AF26" s="178"/>
      <c r="AG26" s="178"/>
      <c r="AH26" s="178"/>
      <c r="AI26" s="178"/>
      <c r="AJ26" s="178"/>
      <c r="AK26" s="171"/>
      <c r="AL26" s="179"/>
      <c r="AM26" s="146"/>
      <c r="AN26" s="146"/>
      <c r="AO26" s="146"/>
      <c r="AP26" s="146"/>
      <c r="AQ26" s="146"/>
      <c r="AR26" s="146"/>
      <c r="AS26" s="146"/>
      <c r="AT26" s="146"/>
      <c r="AU26" s="148" t="s">
        <v>88</v>
      </c>
      <c r="AV26" s="146"/>
      <c r="AW26" s="146"/>
      <c r="AX26" s="146"/>
      <c r="AY26" s="146"/>
      <c r="AZ26" s="146"/>
      <c r="BA26" s="142"/>
      <c r="BB26" s="142"/>
      <c r="BC26" s="140"/>
      <c r="BD26" s="177" t="s">
        <v>68</v>
      </c>
      <c r="BE26" s="178"/>
      <c r="BF26" s="178"/>
      <c r="BG26" s="178"/>
      <c r="BH26" s="178"/>
      <c r="BI26" s="178"/>
      <c r="BJ26" s="178"/>
      <c r="BK26" s="178"/>
      <c r="BL26" s="171"/>
      <c r="BM26" s="179"/>
      <c r="BN26" s="146"/>
      <c r="BO26" s="146"/>
      <c r="BP26" s="146"/>
      <c r="BQ26" s="146"/>
      <c r="BR26" s="146"/>
      <c r="BS26" s="146"/>
      <c r="BT26" s="146"/>
      <c r="BU26" s="146"/>
      <c r="BV26" s="148" t="s">
        <v>88</v>
      </c>
      <c r="BW26" s="146"/>
      <c r="BX26" s="146"/>
      <c r="BY26" s="146"/>
      <c r="BZ26" s="146"/>
      <c r="CA26" s="146"/>
      <c r="CB26" s="142"/>
      <c r="CC26" s="142"/>
      <c r="CD26" s="140"/>
      <c r="CE26" s="140"/>
      <c r="CF26" s="141"/>
      <c r="CG26" s="166"/>
      <c r="DC26" s="86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87"/>
      <c r="ED26" s="87"/>
    </row>
    <row r="27" spans="1:134" ht="15" customHeight="1" x14ac:dyDescent="0.25">
      <c r="A27" s="86"/>
      <c r="B27" s="180" t="s">
        <v>69</v>
      </c>
      <c r="C27" s="181"/>
      <c r="D27" s="181"/>
      <c r="E27" s="181"/>
      <c r="F27" s="181"/>
      <c r="G27" s="181"/>
      <c r="H27" s="181"/>
      <c r="I27" s="181"/>
      <c r="J27" s="172"/>
      <c r="K27" s="182"/>
      <c r="L27" s="146"/>
      <c r="M27" s="146"/>
      <c r="N27" s="146"/>
      <c r="O27" s="146"/>
      <c r="P27" s="146"/>
      <c r="Q27" s="146"/>
      <c r="R27" s="146"/>
      <c r="S27" s="146"/>
      <c r="T27" s="148" t="s">
        <v>89</v>
      </c>
      <c r="U27" s="146"/>
      <c r="V27" s="146"/>
      <c r="W27" s="146"/>
      <c r="X27" s="146"/>
      <c r="Y27" s="146"/>
      <c r="Z27" s="142"/>
      <c r="AA27" s="142"/>
      <c r="AB27" s="140"/>
      <c r="AC27" s="180" t="s">
        <v>69</v>
      </c>
      <c r="AD27" s="181"/>
      <c r="AE27" s="181"/>
      <c r="AF27" s="181"/>
      <c r="AG27" s="181"/>
      <c r="AH27" s="181"/>
      <c r="AI27" s="181"/>
      <c r="AJ27" s="181"/>
      <c r="AK27" s="172"/>
      <c r="AL27" s="182"/>
      <c r="AM27" s="146"/>
      <c r="AN27" s="146"/>
      <c r="AO27" s="146"/>
      <c r="AP27" s="146"/>
      <c r="AQ27" s="146"/>
      <c r="AR27" s="146"/>
      <c r="AS27" s="146"/>
      <c r="AT27" s="146"/>
      <c r="AU27" s="148" t="s">
        <v>89</v>
      </c>
      <c r="AV27" s="146"/>
      <c r="AW27" s="146"/>
      <c r="AX27" s="146"/>
      <c r="AY27" s="146"/>
      <c r="AZ27" s="146"/>
      <c r="BA27" s="142"/>
      <c r="BB27" s="142"/>
      <c r="BC27" s="140"/>
      <c r="BD27" s="180" t="s">
        <v>69</v>
      </c>
      <c r="BE27" s="181"/>
      <c r="BF27" s="181"/>
      <c r="BG27" s="181"/>
      <c r="BH27" s="181"/>
      <c r="BI27" s="181"/>
      <c r="BJ27" s="181"/>
      <c r="BK27" s="181"/>
      <c r="BL27" s="172"/>
      <c r="BM27" s="182"/>
      <c r="BN27" s="146"/>
      <c r="BO27" s="146"/>
      <c r="BP27" s="146"/>
      <c r="BQ27" s="146"/>
      <c r="BR27" s="146"/>
      <c r="BS27" s="146"/>
      <c r="BT27" s="146"/>
      <c r="BU27" s="146"/>
      <c r="BV27" s="148" t="s">
        <v>89</v>
      </c>
      <c r="BW27" s="146"/>
      <c r="BX27" s="146"/>
      <c r="BY27" s="146"/>
      <c r="BZ27" s="146"/>
      <c r="CA27" s="146"/>
      <c r="CB27" s="142"/>
      <c r="CC27" s="142"/>
      <c r="CD27" s="140"/>
      <c r="CE27" s="140"/>
      <c r="CF27" s="141"/>
      <c r="CG27" s="166"/>
      <c r="DC27" s="86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16"/>
      <c r="DP27" s="16"/>
      <c r="DQ27" s="16"/>
      <c r="DR27" s="16"/>
      <c r="DS27" s="16"/>
      <c r="DT27" s="16"/>
      <c r="DU27" s="16"/>
      <c r="DV27" s="16"/>
      <c r="DW27" s="93"/>
      <c r="DX27" s="16"/>
      <c r="DY27" s="16"/>
      <c r="DZ27" s="16"/>
      <c r="EA27" s="16"/>
      <c r="EB27" s="16"/>
      <c r="EC27" s="87"/>
      <c r="ED27" s="87"/>
    </row>
    <row r="28" spans="1:134" ht="15" customHeight="1" x14ac:dyDescent="0.25">
      <c r="A28" s="86"/>
      <c r="B28" s="183" t="s">
        <v>57</v>
      </c>
      <c r="C28" s="184"/>
      <c r="D28" s="184"/>
      <c r="E28" s="184"/>
      <c r="F28" s="184"/>
      <c r="G28" s="184"/>
      <c r="H28" s="184"/>
      <c r="I28" s="184"/>
      <c r="J28" s="175"/>
      <c r="K28" s="185"/>
      <c r="L28" s="146"/>
      <c r="M28" s="146"/>
      <c r="N28" s="146"/>
      <c r="O28" s="146"/>
      <c r="P28" s="146"/>
      <c r="Q28" s="146"/>
      <c r="R28" s="146"/>
      <c r="S28" s="146"/>
      <c r="T28" s="148" t="s">
        <v>90</v>
      </c>
      <c r="U28" s="146"/>
      <c r="V28" s="146"/>
      <c r="W28" s="146"/>
      <c r="X28" s="146"/>
      <c r="Y28" s="146"/>
      <c r="Z28" s="142"/>
      <c r="AA28" s="142"/>
      <c r="AB28" s="140"/>
      <c r="AC28" s="183" t="s">
        <v>57</v>
      </c>
      <c r="AD28" s="184"/>
      <c r="AE28" s="184"/>
      <c r="AF28" s="184"/>
      <c r="AG28" s="184"/>
      <c r="AH28" s="184"/>
      <c r="AI28" s="184"/>
      <c r="AJ28" s="184"/>
      <c r="AK28" s="175"/>
      <c r="AL28" s="185"/>
      <c r="AM28" s="146"/>
      <c r="AN28" s="146"/>
      <c r="AO28" s="146"/>
      <c r="AP28" s="146"/>
      <c r="AQ28" s="146"/>
      <c r="AR28" s="146"/>
      <c r="AS28" s="146"/>
      <c r="AT28" s="146"/>
      <c r="AU28" s="148" t="s">
        <v>90</v>
      </c>
      <c r="AV28" s="146"/>
      <c r="AW28" s="146"/>
      <c r="AX28" s="146"/>
      <c r="AY28" s="146"/>
      <c r="AZ28" s="146"/>
      <c r="BA28" s="142"/>
      <c r="BB28" s="142"/>
      <c r="BC28" s="140"/>
      <c r="BD28" s="183" t="s">
        <v>57</v>
      </c>
      <c r="BE28" s="184"/>
      <c r="BF28" s="184"/>
      <c r="BG28" s="184"/>
      <c r="BH28" s="184"/>
      <c r="BI28" s="184"/>
      <c r="BJ28" s="184"/>
      <c r="BK28" s="184"/>
      <c r="BL28" s="175"/>
      <c r="BM28" s="185"/>
      <c r="BN28" s="146"/>
      <c r="BO28" s="146"/>
      <c r="BP28" s="146"/>
      <c r="BQ28" s="146"/>
      <c r="BR28" s="146"/>
      <c r="BS28" s="146"/>
      <c r="BT28" s="146"/>
      <c r="BU28" s="146"/>
      <c r="BV28" s="148" t="s">
        <v>90</v>
      </c>
      <c r="BW28" s="146"/>
      <c r="BX28" s="146"/>
      <c r="BY28" s="146"/>
      <c r="BZ28" s="146"/>
      <c r="CA28" s="146"/>
      <c r="CB28" s="142"/>
      <c r="CC28" s="142"/>
      <c r="CD28" s="140"/>
      <c r="CE28" s="140"/>
      <c r="CF28" s="141"/>
      <c r="CG28" s="166"/>
      <c r="DC28" s="86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16"/>
      <c r="DP28" s="16"/>
      <c r="DQ28" s="16"/>
      <c r="DR28" s="16"/>
      <c r="DS28" s="16"/>
      <c r="DT28" s="16"/>
      <c r="DU28" s="16"/>
      <c r="DV28" s="16"/>
      <c r="DW28" s="91" t="s">
        <v>12</v>
      </c>
      <c r="DX28" s="16"/>
      <c r="DY28" s="16"/>
      <c r="DZ28" s="16"/>
      <c r="EA28" s="16"/>
      <c r="EB28" s="16"/>
      <c r="EC28" s="87"/>
      <c r="ED28" s="87"/>
    </row>
    <row r="29" spans="1:134" ht="15" customHeight="1" x14ac:dyDescent="0.25">
      <c r="A29" s="86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6"/>
      <c r="M29" s="146"/>
      <c r="N29" s="146"/>
      <c r="O29" s="146"/>
      <c r="P29" s="146"/>
      <c r="Q29" s="879" t="s">
        <v>67</v>
      </c>
      <c r="R29" s="879"/>
      <c r="S29" s="879"/>
      <c r="T29" s="879"/>
      <c r="U29" s="146"/>
      <c r="V29" s="146"/>
      <c r="W29" s="146"/>
      <c r="X29" s="146"/>
      <c r="Y29" s="146"/>
      <c r="Z29" s="142"/>
      <c r="AA29" s="142"/>
      <c r="AB29" s="140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6"/>
      <c r="AN29" s="146"/>
      <c r="AO29" s="146"/>
      <c r="AP29" s="146"/>
      <c r="AQ29" s="146"/>
      <c r="AR29" s="879" t="s">
        <v>67</v>
      </c>
      <c r="AS29" s="879"/>
      <c r="AT29" s="879"/>
      <c r="AU29" s="879"/>
      <c r="AV29" s="146"/>
      <c r="AW29" s="146"/>
      <c r="AX29" s="146"/>
      <c r="AY29" s="146"/>
      <c r="AZ29" s="146"/>
      <c r="BA29" s="142"/>
      <c r="BB29" s="142"/>
      <c r="BC29" s="140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6"/>
      <c r="BO29" s="146"/>
      <c r="BP29" s="146"/>
      <c r="BQ29" s="146"/>
      <c r="BR29" s="146"/>
      <c r="BS29" s="879" t="s">
        <v>67</v>
      </c>
      <c r="BT29" s="879"/>
      <c r="BU29" s="879"/>
      <c r="BV29" s="879"/>
      <c r="BW29" s="146"/>
      <c r="BX29" s="146"/>
      <c r="BY29" s="146"/>
      <c r="BZ29" s="146"/>
      <c r="CA29" s="146"/>
      <c r="CB29" s="142"/>
      <c r="CC29" s="142"/>
      <c r="CD29" s="140"/>
      <c r="CE29" s="140"/>
      <c r="CF29" s="141"/>
      <c r="CG29" s="166"/>
      <c r="DC29" s="86"/>
      <c r="DD29" s="87"/>
      <c r="DE29" s="858" t="s">
        <v>70</v>
      </c>
      <c r="DF29" s="858"/>
      <c r="DG29" s="858"/>
      <c r="DH29" s="858"/>
      <c r="DI29" s="858"/>
      <c r="DJ29" s="858"/>
      <c r="DK29" s="858"/>
      <c r="DL29" s="858"/>
      <c r="DM29" s="858"/>
      <c r="DN29" s="104"/>
      <c r="DO29" s="16"/>
      <c r="DP29" s="16"/>
      <c r="DQ29" s="16"/>
      <c r="DR29" s="16"/>
      <c r="DS29" s="16"/>
      <c r="DT29" s="16"/>
      <c r="DU29" s="16"/>
      <c r="DV29" s="16"/>
      <c r="DW29" s="91" t="s">
        <v>30</v>
      </c>
      <c r="DX29" s="16"/>
      <c r="DY29" s="16"/>
      <c r="DZ29" s="16"/>
      <c r="EA29" s="16"/>
      <c r="EB29" s="16"/>
      <c r="EC29" s="87"/>
      <c r="ED29" s="87"/>
    </row>
    <row r="30" spans="1:134" ht="15" customHeight="1" x14ac:dyDescent="0.25">
      <c r="A30" s="86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2"/>
      <c r="AA30" s="142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86"/>
      <c r="DD30" s="87"/>
      <c r="DE30" s="857" t="s">
        <v>71</v>
      </c>
      <c r="DF30" s="857"/>
      <c r="DG30" s="857"/>
      <c r="DH30" s="857"/>
      <c r="DI30" s="857"/>
      <c r="DJ30" s="857"/>
      <c r="DK30" s="857"/>
      <c r="DL30" s="857"/>
      <c r="DM30" s="857"/>
      <c r="DN30" s="104"/>
      <c r="DO30" s="16"/>
      <c r="DP30" s="16"/>
      <c r="DQ30" s="16"/>
      <c r="DR30" s="16"/>
      <c r="DS30" s="16"/>
      <c r="DT30" s="16"/>
      <c r="DU30" s="16"/>
      <c r="DV30" s="16"/>
      <c r="DW30" s="93"/>
      <c r="DX30" s="16"/>
      <c r="DY30" s="16"/>
      <c r="DZ30" s="16"/>
      <c r="EA30" s="16"/>
      <c r="EB30" s="16"/>
      <c r="EC30" s="87"/>
      <c r="ED30" s="87"/>
    </row>
    <row r="31" spans="1:134" ht="15" customHeight="1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87"/>
      <c r="AA31" s="87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86"/>
      <c r="DD31" s="87"/>
      <c r="DE31" s="91"/>
      <c r="DF31" s="91"/>
      <c r="DG31" s="91"/>
      <c r="DH31" s="91"/>
      <c r="DI31" s="91"/>
      <c r="DJ31" s="91"/>
      <c r="DK31" s="91"/>
      <c r="DL31" s="91"/>
      <c r="DM31" s="91"/>
      <c r="DN31" s="87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87"/>
      <c r="ED31" s="87"/>
    </row>
    <row r="32" spans="1:134" ht="15" customHeight="1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87"/>
      <c r="AA32" s="87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86"/>
      <c r="DD32" s="87"/>
      <c r="DE32" s="858" t="s">
        <v>82</v>
      </c>
      <c r="DF32" s="858"/>
      <c r="DG32" s="858"/>
      <c r="DH32" s="858"/>
      <c r="DI32" s="858"/>
      <c r="DJ32" s="858"/>
      <c r="DK32" s="858"/>
      <c r="DL32" s="858"/>
      <c r="DM32" s="858"/>
      <c r="DN32" s="98"/>
      <c r="DO32" s="16"/>
      <c r="DP32" s="16"/>
      <c r="DQ32" s="16"/>
      <c r="DR32" s="16"/>
      <c r="DS32" s="16"/>
      <c r="DT32" s="16"/>
      <c r="DU32" s="16"/>
      <c r="DV32" s="16"/>
      <c r="DW32" s="91" t="s">
        <v>37</v>
      </c>
      <c r="DX32" s="16"/>
      <c r="DY32" s="16"/>
      <c r="DZ32" s="16"/>
      <c r="EA32" s="16"/>
      <c r="EB32" s="16"/>
      <c r="EC32" s="87"/>
      <c r="ED32" s="87"/>
    </row>
    <row r="33" spans="1:134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87"/>
      <c r="AA33" s="87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86"/>
      <c r="DD33" s="87"/>
      <c r="DE33" s="859" t="s">
        <v>78</v>
      </c>
      <c r="DF33" s="859"/>
      <c r="DG33" s="859"/>
      <c r="DH33" s="859"/>
      <c r="DI33" s="859"/>
      <c r="DJ33" s="859"/>
      <c r="DK33" s="859"/>
      <c r="DL33" s="859"/>
      <c r="DM33" s="859"/>
      <c r="DN33" s="105"/>
      <c r="DO33" s="16"/>
      <c r="DP33" s="16"/>
      <c r="DQ33" s="16"/>
      <c r="DR33" s="16"/>
      <c r="DS33" s="16"/>
      <c r="DT33" s="16"/>
      <c r="DU33" s="16"/>
      <c r="DV33" s="16"/>
      <c r="DW33" s="93"/>
      <c r="DX33" s="16"/>
      <c r="DY33" s="16"/>
      <c r="DZ33" s="16"/>
      <c r="EA33" s="16"/>
      <c r="EB33" s="16"/>
      <c r="EC33" s="87"/>
      <c r="ED33" s="87"/>
    </row>
    <row r="34" spans="1:134" ht="15" customHeight="1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87"/>
      <c r="AB34" s="87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86"/>
      <c r="DD34" s="87"/>
      <c r="DE34" s="857" t="s">
        <v>57</v>
      </c>
      <c r="DF34" s="857"/>
      <c r="DG34" s="857"/>
      <c r="DH34" s="857"/>
      <c r="DI34" s="857"/>
      <c r="DJ34" s="857"/>
      <c r="DK34" s="857"/>
      <c r="DL34" s="857"/>
      <c r="DM34" s="857"/>
      <c r="DN34" s="105"/>
      <c r="DO34" s="16"/>
      <c r="DP34" s="16"/>
      <c r="DQ34" s="16"/>
      <c r="DR34" s="16"/>
      <c r="DS34" s="16"/>
      <c r="DT34" s="16"/>
      <c r="DU34" s="16"/>
      <c r="DV34" s="16"/>
      <c r="DW34" s="91" t="s">
        <v>88</v>
      </c>
      <c r="DX34" s="16"/>
      <c r="DY34" s="16"/>
      <c r="DZ34" s="16"/>
      <c r="EA34" s="16"/>
      <c r="EB34" s="16"/>
      <c r="EC34" s="87"/>
      <c r="ED34" s="87"/>
    </row>
    <row r="35" spans="1:134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7"/>
      <c r="AB35" s="87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86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16"/>
      <c r="DP35" s="16"/>
      <c r="DQ35" s="16"/>
      <c r="DR35" s="16"/>
      <c r="DS35" s="16"/>
      <c r="DT35" s="16"/>
      <c r="DU35" s="16"/>
      <c r="DV35" s="16"/>
      <c r="DW35" s="91" t="s">
        <v>89</v>
      </c>
      <c r="DX35" s="16"/>
      <c r="DY35" s="16"/>
      <c r="DZ35" s="16"/>
      <c r="EA35" s="16"/>
      <c r="EB35" s="16"/>
      <c r="EC35" s="87"/>
      <c r="ED35" s="87"/>
    </row>
    <row r="36" spans="1:134" ht="15" customHeight="1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7"/>
      <c r="AB36" s="87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86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16"/>
      <c r="DP36" s="16"/>
      <c r="DQ36" s="16"/>
      <c r="DR36" s="16"/>
      <c r="DS36" s="16"/>
      <c r="DT36" s="16"/>
      <c r="DU36" s="16"/>
      <c r="DV36" s="16"/>
      <c r="DW36" s="100" t="s">
        <v>90</v>
      </c>
      <c r="DX36" s="16"/>
      <c r="DY36" s="16"/>
      <c r="DZ36" s="16"/>
      <c r="EA36" s="16"/>
      <c r="EB36" s="16"/>
      <c r="EC36" s="87"/>
      <c r="ED36" s="87"/>
    </row>
    <row r="37" spans="1:134" ht="15" customHeight="1" x14ac:dyDescent="0.25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7"/>
      <c r="AB37" s="87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86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93"/>
      <c r="DZ37" s="93"/>
      <c r="EA37" s="93"/>
      <c r="EB37" s="93"/>
      <c r="EC37" s="87"/>
      <c r="ED37" s="87"/>
    </row>
    <row r="38" spans="1:134" ht="15" customHeight="1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7"/>
      <c r="AB38" s="8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86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16"/>
      <c r="DP38" s="16"/>
      <c r="DQ38" s="16"/>
      <c r="DR38" s="16"/>
      <c r="DS38" s="16"/>
      <c r="DT38" s="99" t="s">
        <v>67</v>
      </c>
      <c r="DU38" s="99"/>
      <c r="DV38" s="99"/>
      <c r="DW38" s="99"/>
      <c r="DX38" s="16"/>
      <c r="DY38" s="93"/>
      <c r="DZ38" s="93"/>
      <c r="EA38" s="93"/>
      <c r="EB38" s="93"/>
      <c r="EC38" s="87"/>
      <c r="ED38" s="87"/>
    </row>
    <row r="39" spans="1:134" ht="15" customHeigh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87"/>
      <c r="AB39" s="8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87"/>
      <c r="AB40" s="8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87"/>
      <c r="AB41" s="87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87"/>
      <c r="AB42" s="87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87"/>
      <c r="AB43" s="87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87"/>
      <c r="AB44" s="8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2"/>
      <c r="AB45" s="102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02"/>
      <c r="BK45" s="102"/>
      <c r="BL45" s="102"/>
      <c r="BM45" s="102"/>
      <c r="BN45" s="102"/>
      <c r="BO45" s="102"/>
      <c r="BP45" s="102"/>
      <c r="BQ45" s="102"/>
      <c r="BR45" s="102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153" t="s">
        <v>52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4"/>
      <c r="AB46" s="154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152"/>
      <c r="BP46" s="152"/>
      <c r="BQ46" s="152"/>
      <c r="BR46" s="152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87"/>
      <c r="AB47" s="87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119"/>
      <c r="BP47" s="119"/>
      <c r="BQ47" s="119"/>
      <c r="BR47" s="119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145"/>
      <c r="B48" s="142"/>
      <c r="C48" s="142"/>
      <c r="D48" s="142"/>
      <c r="E48" s="142"/>
      <c r="F48" s="142"/>
      <c r="G48" s="142"/>
      <c r="H48" s="142"/>
      <c r="I48" s="87"/>
      <c r="J48" s="87"/>
      <c r="K48" s="87"/>
      <c r="L48" s="8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87"/>
      <c r="AB48" s="87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143"/>
      <c r="B49" s="144"/>
      <c r="C49" s="144"/>
      <c r="D49" s="144"/>
      <c r="E49" s="144"/>
      <c r="F49" s="144"/>
      <c r="G49" s="144"/>
      <c r="H49" s="144"/>
      <c r="I49" s="102"/>
      <c r="J49" s="102"/>
      <c r="K49" s="102"/>
      <c r="L49" s="102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2"/>
      <c r="AB49" s="102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108"/>
      <c r="K50" s="108"/>
      <c r="L50" s="108"/>
      <c r="M50" s="108"/>
      <c r="N50" s="108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8"/>
      <c r="AF50" s="108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21"/>
      <c r="L51" s="149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122"/>
      <c r="X51" s="123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85"/>
      <c r="CC51" s="685"/>
      <c r="CD51" s="685"/>
      <c r="CE51" s="685"/>
      <c r="CF51" s="686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87"/>
      <c r="L52" s="117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6"/>
      <c r="X52" s="33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84"/>
      <c r="CC52" s="685"/>
      <c r="CD52" s="685"/>
      <c r="CE52" s="685"/>
      <c r="CF52" s="686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87"/>
      <c r="L53" s="117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6"/>
      <c r="X53" s="33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81"/>
      <c r="CC53" s="682"/>
      <c r="CD53" s="682"/>
      <c r="CE53" s="682"/>
      <c r="CF53" s="683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87"/>
      <c r="L54" s="117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6"/>
      <c r="X54" s="33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85" t="s">
        <v>99</v>
      </c>
      <c r="CC54" s="685"/>
      <c r="CD54" s="685"/>
      <c r="CE54" s="685"/>
      <c r="CF54" s="686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87"/>
      <c r="L55" s="117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6"/>
      <c r="X55" s="33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87"/>
      <c r="L56" s="117"/>
      <c r="M56" s="140" t="s">
        <v>92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6"/>
      <c r="X56" s="33"/>
      <c r="Y56" s="140" t="s">
        <v>47</v>
      </c>
      <c r="Z56" s="142"/>
      <c r="AA56" s="142"/>
      <c r="AB56" s="142"/>
      <c r="AC56" s="142"/>
      <c r="AD56" s="142"/>
      <c r="AE56" s="142"/>
      <c r="AF56" s="142"/>
      <c r="AG56" s="142"/>
      <c r="AH56" s="142"/>
      <c r="AI56" s="114"/>
      <c r="AJ56" s="116"/>
      <c r="AK56" s="140" t="s">
        <v>45</v>
      </c>
      <c r="AL56" s="142"/>
      <c r="AM56" s="142"/>
      <c r="AN56" s="142"/>
      <c r="AO56" s="142"/>
      <c r="AP56" s="142"/>
      <c r="AQ56" s="142"/>
      <c r="AR56" s="142"/>
      <c r="AS56" s="142"/>
      <c r="AT56" s="142"/>
      <c r="AU56" s="114"/>
      <c r="AV56" s="116"/>
      <c r="AW56" s="139" t="s">
        <v>96</v>
      </c>
      <c r="AX56" s="142"/>
      <c r="AY56" s="142"/>
      <c r="AZ56" s="142"/>
      <c r="BA56" s="142"/>
      <c r="BB56" s="142"/>
      <c r="BC56" s="142"/>
      <c r="BD56" s="142"/>
      <c r="BE56" s="142"/>
      <c r="BF56" s="142"/>
      <c r="BG56" s="114"/>
      <c r="BH56" s="116"/>
      <c r="BI56" s="139"/>
      <c r="BJ56" s="142"/>
      <c r="BK56" s="142"/>
      <c r="BL56" s="142"/>
      <c r="BM56" s="142"/>
      <c r="BN56" s="142"/>
      <c r="BO56" s="142"/>
      <c r="BP56" s="142"/>
      <c r="BQ56" s="142"/>
      <c r="BR56" s="142"/>
      <c r="BS56" s="114"/>
      <c r="BT56" s="114"/>
      <c r="BU56" s="116"/>
      <c r="BV56" s="687" t="s">
        <v>101</v>
      </c>
      <c r="BW56" s="688"/>
      <c r="BX56" s="688"/>
      <c r="BY56" s="688"/>
      <c r="BZ56" s="688"/>
      <c r="CA56" s="688"/>
      <c r="CB56" s="688"/>
      <c r="CC56" s="688"/>
      <c r="CD56" s="688"/>
      <c r="CE56" s="688"/>
      <c r="CF56" s="689"/>
    </row>
    <row r="57" spans="1:84" ht="15.75" thickBot="1" x14ac:dyDescent="0.3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02"/>
      <c r="L57" s="118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03"/>
      <c r="X57" s="12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25"/>
      <c r="AJ57" s="126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25"/>
      <c r="AV57" s="126"/>
      <c r="AW57" s="143"/>
      <c r="AX57" s="144"/>
      <c r="AY57" s="144"/>
      <c r="AZ57" s="144"/>
      <c r="BA57" s="144"/>
      <c r="BB57" s="144"/>
      <c r="BC57" s="144"/>
      <c r="BD57" s="144"/>
      <c r="BE57" s="144"/>
      <c r="BF57" s="144"/>
      <c r="BG57" s="125"/>
      <c r="BH57" s="126"/>
      <c r="BI57" s="860" t="s">
        <v>51</v>
      </c>
      <c r="BJ57" s="861"/>
      <c r="BK57" s="861"/>
      <c r="BL57" s="861"/>
      <c r="BM57" s="861"/>
      <c r="BN57" s="861"/>
      <c r="BO57" s="861"/>
      <c r="BP57" s="861"/>
      <c r="BQ57" s="861"/>
      <c r="BR57" s="861"/>
      <c r="BS57" s="861"/>
      <c r="BT57" s="861"/>
      <c r="BU57" s="862"/>
      <c r="BV57" s="690"/>
      <c r="BW57" s="691"/>
      <c r="BX57" s="691"/>
      <c r="BY57" s="691"/>
      <c r="BZ57" s="691"/>
      <c r="CA57" s="691"/>
      <c r="CB57" s="691"/>
      <c r="CC57" s="691"/>
      <c r="CD57" s="691"/>
      <c r="CE57" s="691"/>
      <c r="CF57" s="692"/>
    </row>
    <row r="58" spans="1:84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87"/>
      <c r="AB58" s="87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86"/>
      <c r="B59" s="87"/>
      <c r="C59" s="87"/>
      <c r="D59" s="87"/>
    </row>
    <row r="60" spans="1:84" ht="16.5" customHeight="1" x14ac:dyDescent="0.25">
      <c r="A60" s="86"/>
      <c r="B60" s="87"/>
      <c r="C60" s="87"/>
      <c r="D60" s="87"/>
    </row>
    <row r="61" spans="1:84" ht="7.5" customHeight="1" x14ac:dyDescent="0.25">
      <c r="A61" s="86"/>
      <c r="B61" s="87"/>
      <c r="C61" s="87"/>
      <c r="D61" s="87"/>
    </row>
    <row r="62" spans="1:84" ht="15" customHeight="1" x14ac:dyDescent="0.25">
      <c r="A62" s="86"/>
    </row>
    <row r="63" spans="1:84" ht="15" customHeight="1" x14ac:dyDescent="0.25">
      <c r="A63" s="86"/>
    </row>
    <row r="64" spans="1:84" x14ac:dyDescent="0.25">
      <c r="A64" s="86"/>
    </row>
    <row r="78" spans="27:84" x14ac:dyDescent="0.25">
      <c r="AA78" s="87"/>
      <c r="AB78" s="87"/>
      <c r="AC78" s="87"/>
      <c r="AD78" s="87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87"/>
      <c r="AT78" s="87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9"/>
      <c r="CB78" s="119"/>
      <c r="CC78" s="119"/>
      <c r="CD78" s="119"/>
      <c r="CE78" s="119"/>
      <c r="CF78" s="119"/>
    </row>
    <row r="79" spans="27:84" x14ac:dyDescent="0.25">
      <c r="AA79" s="142"/>
      <c r="AB79" s="142"/>
      <c r="AC79" s="142"/>
      <c r="AD79" s="142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2"/>
      <c r="AT79" s="142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x14ac:dyDescent="0.25">
      <c r="AA80" s="142"/>
      <c r="AB80" s="142"/>
      <c r="AC80" s="142"/>
      <c r="AD80" s="142"/>
      <c r="AE80" s="146"/>
      <c r="AF80" s="146"/>
      <c r="AG80" s="146"/>
      <c r="AH80" s="146"/>
      <c r="AI80" s="146"/>
      <c r="AJ80" s="146"/>
      <c r="AK80" s="146"/>
      <c r="AL80" s="146"/>
      <c r="AM80" s="148" t="s">
        <v>52</v>
      </c>
      <c r="AN80" s="146"/>
      <c r="AO80" s="146"/>
      <c r="AP80" s="146"/>
      <c r="AQ80" s="146"/>
      <c r="AR80" s="146"/>
      <c r="AS80" s="142"/>
      <c r="AT80" s="142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x14ac:dyDescent="0.25">
      <c r="AA81" s="142"/>
      <c r="AB81" s="142"/>
      <c r="AC81" s="142"/>
      <c r="AD81" s="142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2"/>
      <c r="AT81" s="142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x14ac:dyDescent="0.25">
      <c r="AA82" s="142"/>
      <c r="AB82" s="142"/>
      <c r="AC82" s="142"/>
      <c r="AD82" s="142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2"/>
      <c r="AT82" s="142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x14ac:dyDescent="0.25">
      <c r="AA83" s="142"/>
      <c r="AB83" s="142"/>
      <c r="AC83" s="142"/>
      <c r="AD83" s="142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2"/>
      <c r="AT83" s="142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71" t="s">
        <v>95</v>
      </c>
      <c r="BR83" s="671"/>
      <c r="BS83" s="671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x14ac:dyDescent="0.25">
      <c r="AA84" s="142"/>
      <c r="AB84" s="142"/>
      <c r="AC84" s="142"/>
      <c r="AD84" s="142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2"/>
      <c r="AT84" s="142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71"/>
      <c r="BR84" s="671"/>
      <c r="BS84" s="671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x14ac:dyDescent="0.25">
      <c r="AA85" s="87"/>
      <c r="AB85" s="87"/>
      <c r="AC85" s="87"/>
      <c r="AD85" s="87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87"/>
      <c r="AT85" s="87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x14ac:dyDescent="0.25">
      <c r="AA86" s="87"/>
      <c r="AB86" s="87"/>
      <c r="AC86" s="87"/>
      <c r="AD86" s="87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87"/>
      <c r="AT86" s="87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x14ac:dyDescent="0.25">
      <c r="AA87" s="87"/>
      <c r="AB87" s="87"/>
      <c r="AC87" s="87"/>
      <c r="AD87" s="87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87"/>
      <c r="AT87" s="87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x14ac:dyDescent="0.25">
      <c r="AC88" s="92"/>
      <c r="AD88" s="92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2"/>
      <c r="AT88" s="92"/>
    </row>
    <row r="89" spans="27:83" x14ac:dyDescent="0.25">
      <c r="AC89" s="92"/>
      <c r="AD89" s="92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2"/>
      <c r="AT89" s="92"/>
    </row>
    <row r="90" spans="27:83" x14ac:dyDescent="0.25">
      <c r="AC90" s="92"/>
      <c r="AD90" s="92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2"/>
      <c r="AT90" s="92"/>
    </row>
    <row r="91" spans="27:83" x14ac:dyDescent="0.25">
      <c r="AC91" s="92"/>
      <c r="AD91" s="92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2"/>
      <c r="AT91" s="92"/>
    </row>
  </sheetData>
  <customSheetViews>
    <customSheetView guid="{3FC66D4A-12C5-4B75-80FB-F3C28F6CE0BD}" scale="115" showGridLines="0" state="hidden">
      <selection activeCell="U33" sqref="U33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Q29:T29"/>
    <mergeCell ref="AC17:AL17"/>
    <mergeCell ref="AC22:AL22"/>
    <mergeCell ref="AC23:AL23"/>
    <mergeCell ref="AR29:AU29"/>
    <mergeCell ref="BS29:BV29"/>
    <mergeCell ref="B6:K6"/>
    <mergeCell ref="B7:K7"/>
    <mergeCell ref="L8:R8"/>
    <mergeCell ref="S8:Y8"/>
    <mergeCell ref="AC12:AJ12"/>
    <mergeCell ref="AK12:AL12"/>
    <mergeCell ref="B10:I10"/>
    <mergeCell ref="B11:I11"/>
    <mergeCell ref="J9:K9"/>
    <mergeCell ref="J10:K10"/>
    <mergeCell ref="J11:K11"/>
    <mergeCell ref="BL12:BM12"/>
    <mergeCell ref="BB9:BB17"/>
    <mergeCell ref="AC16:AJ16"/>
    <mergeCell ref="AK16:AL16"/>
    <mergeCell ref="B12:I12"/>
    <mergeCell ref="B16:I16"/>
    <mergeCell ref="AA9:AA17"/>
    <mergeCell ref="B22:K22"/>
    <mergeCell ref="B17:K17"/>
    <mergeCell ref="J12:K12"/>
    <mergeCell ref="J16:K16"/>
    <mergeCell ref="B9:I9"/>
    <mergeCell ref="B23:K23"/>
    <mergeCell ref="DE6:DN6"/>
    <mergeCell ref="DE7:DN7"/>
    <mergeCell ref="AC9:AJ9"/>
    <mergeCell ref="AK9:AL9"/>
    <mergeCell ref="AC10:AJ10"/>
    <mergeCell ref="AK10:AL10"/>
    <mergeCell ref="AC11:AJ11"/>
    <mergeCell ref="AK11:AL11"/>
    <mergeCell ref="DE11:DL11"/>
    <mergeCell ref="DE12:DL12"/>
    <mergeCell ref="DE16:DL16"/>
    <mergeCell ref="DE17:DL17"/>
    <mergeCell ref="DE8:DN8"/>
    <mergeCell ref="DE9:DL9"/>
    <mergeCell ref="DM9:DN9"/>
    <mergeCell ref="DE10:DL10"/>
    <mergeCell ref="DM20:DN20"/>
    <mergeCell ref="DE18:DL18"/>
    <mergeCell ref="DE23:DN23"/>
    <mergeCell ref="DE22:DL22"/>
    <mergeCell ref="DM10:DN10"/>
    <mergeCell ref="DM11:DN11"/>
    <mergeCell ref="DM12:DN12"/>
    <mergeCell ref="DM16:DN16"/>
    <mergeCell ref="DM17:DN17"/>
    <mergeCell ref="DM18:DN18"/>
    <mergeCell ref="DM19:DN19"/>
    <mergeCell ref="DE34:DM34"/>
    <mergeCell ref="BQ83:BS84"/>
    <mergeCell ref="DE29:DM29"/>
    <mergeCell ref="DE30:DM30"/>
    <mergeCell ref="DE32:DM32"/>
    <mergeCell ref="DE33:DM33"/>
    <mergeCell ref="BD17:BM17"/>
    <mergeCell ref="BD12:BK12"/>
    <mergeCell ref="BL11:BM11"/>
    <mergeCell ref="BD11:BK11"/>
    <mergeCell ref="BI57:BU57"/>
    <mergeCell ref="CB53:CF53"/>
    <mergeCell ref="CB52:CF52"/>
    <mergeCell ref="CB51:CF51"/>
    <mergeCell ref="CB54:CF54"/>
    <mergeCell ref="BV56:CF57"/>
    <mergeCell ref="BD22:BM22"/>
    <mergeCell ref="BD23:BM23"/>
    <mergeCell ref="CC9:CC17"/>
    <mergeCell ref="DE19:DL19"/>
    <mergeCell ref="DE20:DL20"/>
    <mergeCell ref="DE21:DL21"/>
    <mergeCell ref="DM21:DN21"/>
    <mergeCell ref="DM22:DN22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L9:BM9"/>
    <mergeCell ref="BD9:BK9"/>
    <mergeCell ref="BU8:CA8"/>
    <mergeCell ref="AT6:AZ6"/>
    <mergeCell ref="AM6:AS6"/>
    <mergeCell ref="AC6:AL6"/>
    <mergeCell ref="AT8:AZ8"/>
    <mergeCell ref="BN7:CA7"/>
    <mergeCell ref="BD7:BM7"/>
    <mergeCell ref="BU6:CA6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BG4:BI4"/>
  </mergeCells>
  <phoneticPr fontId="6" type="noConversion"/>
  <dataValidations disablePrompts="1"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B47" sqref="B39:B47"/>
    </sheetView>
  </sheetViews>
  <sheetFormatPr defaultRowHeight="15" x14ac:dyDescent="0.25"/>
  <cols>
    <col min="1" max="1" width="3" style="2" customWidth="1"/>
    <col min="2" max="2" width="28.42578125" style="2" customWidth="1"/>
    <col min="3" max="3" width="9" style="2" customWidth="1"/>
    <col min="4" max="17" width="4.85546875" style="3" customWidth="1"/>
    <col min="18" max="18" width="2.5703125" style="2" customWidth="1"/>
    <col min="19" max="19" width="5.42578125" style="2" customWidth="1"/>
    <col min="20" max="20" width="4.140625" style="2" customWidth="1"/>
    <col min="21" max="23" width="11.7109375" customWidth="1"/>
  </cols>
  <sheetData>
    <row r="1" spans="1:23" ht="15.75" thickBot="1" x14ac:dyDescent="0.3">
      <c r="A1" s="24"/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5"/>
      <c r="S1" s="25"/>
      <c r="T1" s="27"/>
      <c r="U1" s="43"/>
      <c r="V1" s="44"/>
      <c r="W1" s="45"/>
    </row>
    <row r="2" spans="1:23" ht="19.5" thickBot="1" x14ac:dyDescent="0.35">
      <c r="A2" s="28"/>
      <c r="B2" s="13"/>
      <c r="C2" s="13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T2" s="30"/>
      <c r="U2" s="43" t="s">
        <v>31</v>
      </c>
      <c r="V2" s="44"/>
      <c r="W2" s="45"/>
    </row>
    <row r="3" spans="1:23" ht="18.75" x14ac:dyDescent="0.3">
      <c r="A3" s="28"/>
      <c r="B3" s="29" t="s">
        <v>86</v>
      </c>
      <c r="C3" s="3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T3" s="30"/>
      <c r="U3" s="21"/>
      <c r="V3" s="1"/>
      <c r="W3" s="20"/>
    </row>
    <row r="4" spans="1:23" x14ac:dyDescent="0.25">
      <c r="A4" s="28"/>
      <c r="B4" s="13" t="s">
        <v>1</v>
      </c>
      <c r="C4" s="13"/>
      <c r="D4" s="17" t="s">
        <v>81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3"/>
      <c r="S4" s="13"/>
      <c r="T4" s="30"/>
      <c r="U4" s="21"/>
      <c r="V4" s="1"/>
      <c r="W4" s="20"/>
    </row>
    <row r="5" spans="1:23" ht="12" customHeight="1" x14ac:dyDescent="0.25">
      <c r="A5" s="28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3"/>
      <c r="S5" s="13"/>
      <c r="T5" s="30"/>
      <c r="U5" s="21"/>
      <c r="V5" s="1"/>
      <c r="W5" s="20"/>
    </row>
    <row r="6" spans="1:23" ht="31.5" customHeight="1" x14ac:dyDescent="0.25">
      <c r="A6" s="28"/>
      <c r="B6" s="13" t="s">
        <v>2</v>
      </c>
      <c r="C6" s="13"/>
      <c r="D6" s="4"/>
      <c r="E6" s="5"/>
      <c r="F6" s="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0"/>
      <c r="U6" s="21"/>
      <c r="V6" s="1"/>
      <c r="W6" s="20"/>
    </row>
    <row r="7" spans="1:23" x14ac:dyDescent="0.25">
      <c r="A7" s="28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3"/>
      <c r="T7" s="30"/>
      <c r="U7" s="21"/>
      <c r="V7" s="1"/>
      <c r="W7" s="20"/>
    </row>
    <row r="8" spans="1:23" x14ac:dyDescent="0.25">
      <c r="A8" s="28"/>
      <c r="B8" s="7" t="s">
        <v>3</v>
      </c>
      <c r="C8" s="60"/>
      <c r="D8" s="890">
        <f>D10*D9</f>
        <v>2280</v>
      </c>
      <c r="E8" s="891"/>
      <c r="F8" s="891"/>
      <c r="G8" s="891"/>
      <c r="H8" s="891"/>
      <c r="I8" s="891"/>
      <c r="J8" s="892"/>
      <c r="K8" s="884">
        <f>K10*D9</f>
        <v>11.176470588235295</v>
      </c>
      <c r="L8" s="885"/>
      <c r="M8" s="885"/>
      <c r="N8" s="885"/>
      <c r="O8" s="885"/>
      <c r="P8" s="885"/>
      <c r="Q8" s="886"/>
      <c r="R8" s="13"/>
      <c r="S8" s="13"/>
      <c r="T8" s="30"/>
      <c r="U8" s="21"/>
      <c r="V8" s="1"/>
      <c r="W8" s="20"/>
    </row>
    <row r="9" spans="1:23" x14ac:dyDescent="0.25">
      <c r="A9" s="28"/>
      <c r="B9" s="7" t="s">
        <v>4</v>
      </c>
      <c r="C9" s="60"/>
      <c r="D9" s="881">
        <v>0.4</v>
      </c>
      <c r="E9" s="882"/>
      <c r="F9" s="882"/>
      <c r="G9" s="882"/>
      <c r="H9" s="882"/>
      <c r="I9" s="882"/>
      <c r="J9" s="882"/>
      <c r="K9" s="882"/>
      <c r="L9" s="882"/>
      <c r="M9" s="882"/>
      <c r="N9" s="882"/>
      <c r="O9" s="882"/>
      <c r="P9" s="882"/>
      <c r="Q9" s="883"/>
      <c r="R9" s="13"/>
      <c r="S9" s="13"/>
      <c r="T9" s="30"/>
      <c r="U9" s="21"/>
      <c r="V9" s="1"/>
      <c r="W9" s="20"/>
    </row>
    <row r="10" spans="1:23" x14ac:dyDescent="0.25">
      <c r="A10" s="28"/>
      <c r="B10" s="7" t="s">
        <v>5</v>
      </c>
      <c r="C10" s="60"/>
      <c r="D10" s="887">
        <f>SUM(D11:Q11)</f>
        <v>5700</v>
      </c>
      <c r="E10" s="888"/>
      <c r="F10" s="888"/>
      <c r="G10" s="888"/>
      <c r="H10" s="888"/>
      <c r="I10" s="888"/>
      <c r="J10" s="889"/>
      <c r="K10" s="884">
        <f>D10/204</f>
        <v>27.941176470588236</v>
      </c>
      <c r="L10" s="885"/>
      <c r="M10" s="885"/>
      <c r="N10" s="885"/>
      <c r="O10" s="885"/>
      <c r="P10" s="885"/>
      <c r="Q10" s="886"/>
      <c r="R10" s="13"/>
      <c r="S10" s="13"/>
      <c r="T10" s="30"/>
      <c r="U10" s="21"/>
      <c r="V10" s="1"/>
      <c r="W10" s="20"/>
    </row>
    <row r="11" spans="1:23" ht="42.75" customHeight="1" x14ac:dyDescent="0.25">
      <c r="A11" s="28"/>
      <c r="B11" s="8" t="s">
        <v>6</v>
      </c>
      <c r="C11" s="8" t="s">
        <v>66</v>
      </c>
      <c r="D11" s="9">
        <f>(D12*C12)+(D13*C13)+(D14*C14)</f>
        <v>1250</v>
      </c>
      <c r="E11" s="9">
        <f>(E12*C12)+(E13*C13)+(E14*C14)</f>
        <v>1250</v>
      </c>
      <c r="F11" s="9">
        <f>(F12*C12)+(F13*C13)+(F14*C14)</f>
        <v>1000</v>
      </c>
      <c r="G11" s="9">
        <f>(G12*C12)+(G13*C13)+(G14*C14)</f>
        <v>1100</v>
      </c>
      <c r="H11" s="9">
        <f>(H12*C12)+(H13*C13)+(H14*C14)</f>
        <v>1100</v>
      </c>
      <c r="I11" s="9">
        <f>(I12*C12)+(I13*C13)+(I14*C14)</f>
        <v>0</v>
      </c>
      <c r="J11" s="77">
        <f>(J12*C12)+(J13*C13)+(J14*C14)</f>
        <v>0</v>
      </c>
      <c r="K11" s="77">
        <f>(K12*C12)+(K13*C13)+(K14*C14)</f>
        <v>0</v>
      </c>
      <c r="L11" s="77">
        <f>(L12*C12)+(L13*C13)+(L14*C14)</f>
        <v>0</v>
      </c>
      <c r="M11" s="77">
        <f>(M12*C12)+(M13*C13)+(M14*C14)</f>
        <v>0</v>
      </c>
      <c r="N11" s="77">
        <f>(N12*C12)+(N13*C13)+(N14*C14)</f>
        <v>0</v>
      </c>
      <c r="O11" s="77">
        <f>(O12*C12)+(O13*C13)+(O14*C14)</f>
        <v>0</v>
      </c>
      <c r="P11" s="77">
        <f>(P12*C12)+(P13*C13)+(P14*C14)</f>
        <v>0</v>
      </c>
      <c r="Q11" s="77">
        <f>(Q12*C12)+(Q13*C13)+(Q14*C14)</f>
        <v>0</v>
      </c>
      <c r="R11" s="16"/>
      <c r="S11" s="894" t="s">
        <v>7</v>
      </c>
      <c r="T11" s="30"/>
      <c r="U11" s="21"/>
      <c r="V11" s="1"/>
      <c r="W11" s="20"/>
    </row>
    <row r="12" spans="1:23" x14ac:dyDescent="0.25">
      <c r="A12" s="28"/>
      <c r="B12" s="7" t="s">
        <v>8</v>
      </c>
      <c r="C12" s="10">
        <v>250</v>
      </c>
      <c r="D12" s="10">
        <v>1</v>
      </c>
      <c r="E12" s="10">
        <v>1</v>
      </c>
      <c r="F12" s="10">
        <v>2</v>
      </c>
      <c r="G12" s="10"/>
      <c r="H12" s="10"/>
      <c r="I12" s="10"/>
      <c r="J12" s="79"/>
      <c r="K12" s="79"/>
      <c r="L12" s="79"/>
      <c r="M12" s="79"/>
      <c r="N12" s="79"/>
      <c r="O12" s="79"/>
      <c r="P12" s="79"/>
      <c r="Q12" s="79"/>
      <c r="R12" s="13"/>
      <c r="S12" s="895"/>
      <c r="T12" s="30"/>
      <c r="U12" s="21"/>
      <c r="V12" s="1"/>
      <c r="W12" s="20"/>
    </row>
    <row r="13" spans="1:23" x14ac:dyDescent="0.25">
      <c r="A13" s="28"/>
      <c r="B13" s="7" t="s">
        <v>36</v>
      </c>
      <c r="C13" s="10">
        <v>1100</v>
      </c>
      <c r="D13" s="10"/>
      <c r="E13" s="10"/>
      <c r="F13" s="10"/>
      <c r="G13" s="10">
        <v>1</v>
      </c>
      <c r="H13" s="10">
        <v>1</v>
      </c>
      <c r="I13" s="10"/>
      <c r="J13" s="79"/>
      <c r="K13" s="79"/>
      <c r="L13" s="79"/>
      <c r="M13" s="79"/>
      <c r="N13" s="79"/>
      <c r="O13" s="79"/>
      <c r="P13" s="79"/>
      <c r="Q13" s="79"/>
      <c r="R13" s="13"/>
      <c r="S13" s="895"/>
      <c r="T13" s="30"/>
      <c r="U13" s="21"/>
      <c r="V13" s="1"/>
      <c r="W13" s="20"/>
    </row>
    <row r="14" spans="1:23" ht="18" customHeight="1" thickBot="1" x14ac:dyDescent="0.3">
      <c r="A14" s="32"/>
      <c r="B14" s="7" t="s">
        <v>83</v>
      </c>
      <c r="C14" s="10">
        <v>500</v>
      </c>
      <c r="D14" s="10">
        <v>2</v>
      </c>
      <c r="E14" s="10">
        <v>2</v>
      </c>
      <c r="F14" s="10">
        <v>1</v>
      </c>
      <c r="G14" s="10"/>
      <c r="H14" s="10"/>
      <c r="I14" s="10"/>
      <c r="J14" s="79"/>
      <c r="K14" s="79"/>
      <c r="L14" s="79"/>
      <c r="M14" s="79"/>
      <c r="N14" s="79"/>
      <c r="O14" s="79"/>
      <c r="P14" s="79"/>
      <c r="Q14" s="79"/>
      <c r="R14" s="13"/>
      <c r="S14" s="895"/>
      <c r="T14" s="33"/>
      <c r="U14" s="21"/>
      <c r="V14" s="1"/>
      <c r="W14" s="20"/>
    </row>
    <row r="15" spans="1:23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10"/>
      <c r="J15" s="79"/>
      <c r="K15" s="79"/>
      <c r="L15" s="79"/>
      <c r="M15" s="79"/>
      <c r="N15" s="79"/>
      <c r="O15" s="79"/>
      <c r="P15" s="79"/>
      <c r="Q15" s="79"/>
      <c r="R15" s="13"/>
      <c r="S15" s="895"/>
      <c r="T15" s="30"/>
      <c r="U15" s="47" t="s">
        <v>39</v>
      </c>
      <c r="V15" s="44"/>
      <c r="W15" s="45"/>
    </row>
    <row r="16" spans="1:23" x14ac:dyDescent="0.25">
      <c r="A16" s="28"/>
      <c r="B16" s="7" t="s">
        <v>10</v>
      </c>
      <c r="C16" s="10"/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79">
        <v>7</v>
      </c>
      <c r="K16" s="79">
        <v>8</v>
      </c>
      <c r="L16" s="79">
        <v>9</v>
      </c>
      <c r="M16" s="79">
        <v>10</v>
      </c>
      <c r="N16" s="79">
        <v>11</v>
      </c>
      <c r="O16" s="79">
        <v>12</v>
      </c>
      <c r="P16" s="79">
        <v>13</v>
      </c>
      <c r="Q16" s="79">
        <v>14</v>
      </c>
      <c r="R16" s="13"/>
      <c r="S16" s="896"/>
      <c r="T16" s="30"/>
      <c r="U16" s="48" t="s">
        <v>41</v>
      </c>
      <c r="V16" s="18"/>
      <c r="W16" s="19"/>
    </row>
    <row r="17" spans="1:23" ht="15.75" x14ac:dyDescent="0.25">
      <c r="A17" s="28"/>
      <c r="B17" s="13" t="s">
        <v>11</v>
      </c>
      <c r="C17" s="13"/>
      <c r="D17" s="14"/>
      <c r="E17" s="76" t="s">
        <v>85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  <c r="T17" s="30"/>
      <c r="U17" s="21" t="s">
        <v>40</v>
      </c>
      <c r="V17" s="1"/>
      <c r="W17" s="20"/>
    </row>
    <row r="18" spans="1:23" ht="35.25" customHeight="1" x14ac:dyDescent="0.25">
      <c r="A18" s="28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  <c r="T18" s="30"/>
      <c r="U18" s="21"/>
      <c r="V18" s="1"/>
      <c r="W18" s="20"/>
    </row>
    <row r="19" spans="1:23" x14ac:dyDescent="0.25">
      <c r="A19" s="28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3"/>
      <c r="S19" s="13"/>
      <c r="T19" s="30"/>
      <c r="U19" s="21" t="s">
        <v>43</v>
      </c>
      <c r="V19" s="1"/>
      <c r="W19" s="20"/>
    </row>
    <row r="20" spans="1:23" x14ac:dyDescent="0.25">
      <c r="A20" s="28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7" t="s">
        <v>12</v>
      </c>
      <c r="M20" s="14"/>
      <c r="N20" s="14"/>
      <c r="O20" s="14"/>
      <c r="P20" s="14"/>
      <c r="Q20" s="14"/>
      <c r="R20" s="13"/>
      <c r="S20" s="13"/>
      <c r="T20" s="30"/>
      <c r="U20" s="21" t="s">
        <v>42</v>
      </c>
      <c r="V20" s="1"/>
      <c r="W20" s="20"/>
    </row>
    <row r="21" spans="1:23" ht="15.75" thickBot="1" x14ac:dyDescent="0.3">
      <c r="A21" s="28"/>
      <c r="B21" s="17"/>
      <c r="C21" s="17"/>
      <c r="D21" s="61"/>
      <c r="E21" s="62"/>
      <c r="F21" s="14"/>
      <c r="G21" s="63"/>
      <c r="H21" s="62"/>
      <c r="I21" s="14"/>
      <c r="J21" s="14"/>
      <c r="K21" s="14"/>
      <c r="L21" s="17" t="s">
        <v>13</v>
      </c>
      <c r="M21" s="14"/>
      <c r="N21" s="14"/>
      <c r="O21" s="14"/>
      <c r="P21" s="14"/>
      <c r="Q21" s="14"/>
      <c r="R21" s="13"/>
      <c r="S21" s="13"/>
      <c r="T21" s="30"/>
      <c r="U21" s="46"/>
      <c r="V21" s="22"/>
      <c r="W21" s="23"/>
    </row>
    <row r="22" spans="1:23" ht="15.75" x14ac:dyDescent="0.25">
      <c r="A22" s="28"/>
      <c r="B22" s="66" t="s">
        <v>70</v>
      </c>
      <c r="C22" s="66"/>
      <c r="D22" s="61"/>
      <c r="E22" s="62"/>
      <c r="F22" s="14"/>
      <c r="G22" s="63"/>
      <c r="H22" s="62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3"/>
      <c r="T22" s="30"/>
      <c r="U22" s="48" t="s">
        <v>44</v>
      </c>
      <c r="V22" s="18"/>
      <c r="W22" s="19"/>
    </row>
    <row r="23" spans="1:23" ht="33" customHeight="1" x14ac:dyDescent="0.25">
      <c r="A23" s="28"/>
      <c r="B23" s="68" t="s">
        <v>71</v>
      </c>
      <c r="C23" s="68"/>
      <c r="D23" s="14"/>
      <c r="E23" s="14"/>
      <c r="F23" s="14"/>
      <c r="G23" s="14"/>
      <c r="H23" s="14"/>
      <c r="I23" s="14"/>
      <c r="J23" s="14"/>
      <c r="K23" s="14"/>
      <c r="L23" s="17" t="s">
        <v>37</v>
      </c>
      <c r="M23" s="14"/>
      <c r="N23" s="14"/>
      <c r="O23" s="14"/>
      <c r="P23" s="14"/>
      <c r="Q23" s="14"/>
      <c r="R23" s="13"/>
      <c r="S23" s="13"/>
      <c r="T23" s="30"/>
      <c r="U23" s="21"/>
      <c r="V23" s="1"/>
      <c r="W23" s="20"/>
    </row>
    <row r="24" spans="1:23" x14ac:dyDescent="0.25">
      <c r="A24" s="28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3"/>
      <c r="S24" s="13"/>
      <c r="T24" s="30"/>
      <c r="U24" s="21" t="s">
        <v>43</v>
      </c>
      <c r="V24" s="1"/>
      <c r="W24" s="20"/>
    </row>
    <row r="25" spans="1:23" ht="15.75" x14ac:dyDescent="0.25">
      <c r="A25" s="28"/>
      <c r="B25" s="71" t="s">
        <v>68</v>
      </c>
      <c r="C25" s="64"/>
      <c r="D25" s="14"/>
      <c r="E25" s="14"/>
      <c r="F25" s="14"/>
      <c r="G25" s="14"/>
      <c r="H25" s="14"/>
      <c r="I25" s="14"/>
      <c r="J25" s="14"/>
      <c r="K25" s="14"/>
      <c r="L25" s="17" t="s">
        <v>88</v>
      </c>
      <c r="M25" s="14"/>
      <c r="N25" s="14"/>
      <c r="O25" s="14"/>
      <c r="P25" s="14"/>
      <c r="Q25" s="14"/>
      <c r="R25" s="13"/>
      <c r="S25" s="13"/>
      <c r="T25" s="30"/>
      <c r="U25" s="21" t="s">
        <v>45</v>
      </c>
      <c r="V25" s="1"/>
      <c r="W25" s="20"/>
    </row>
    <row r="26" spans="1:23" ht="16.5" thickBot="1" x14ac:dyDescent="0.3">
      <c r="A26" s="28"/>
      <c r="B26" s="72" t="s">
        <v>69</v>
      </c>
      <c r="C26" s="65"/>
      <c r="L26" s="17" t="s">
        <v>89</v>
      </c>
      <c r="T26" s="30"/>
      <c r="U26" s="46"/>
      <c r="V26" s="22"/>
      <c r="W26" s="23"/>
    </row>
    <row r="27" spans="1:23" ht="15.75" x14ac:dyDescent="0.25">
      <c r="A27" s="28"/>
      <c r="B27" s="73" t="s">
        <v>57</v>
      </c>
      <c r="C27" s="65"/>
      <c r="L27" s="11" t="s">
        <v>90</v>
      </c>
      <c r="T27" s="30"/>
      <c r="U27" s="48" t="s">
        <v>46</v>
      </c>
      <c r="V27" s="18"/>
      <c r="W27" s="19"/>
    </row>
    <row r="28" spans="1:23" ht="36.75" customHeight="1" thickBot="1" x14ac:dyDescent="0.3">
      <c r="A28" s="34"/>
      <c r="B28" s="35"/>
      <c r="C28" s="35"/>
      <c r="D28" s="36"/>
      <c r="E28" s="36"/>
      <c r="F28" s="36"/>
      <c r="G28" s="36"/>
      <c r="H28" s="36"/>
      <c r="I28" s="880" t="s">
        <v>67</v>
      </c>
      <c r="J28" s="880"/>
      <c r="K28" s="880"/>
      <c r="L28" s="880"/>
      <c r="M28" s="36"/>
      <c r="N28" s="36"/>
      <c r="O28" s="36"/>
      <c r="P28" s="36"/>
      <c r="Q28" s="36"/>
      <c r="R28" s="35"/>
      <c r="S28" s="35"/>
      <c r="T28" s="37"/>
      <c r="U28" s="21"/>
      <c r="V28" s="1"/>
      <c r="W28" s="20"/>
    </row>
    <row r="29" spans="1:23" x14ac:dyDescent="0.25">
      <c r="A29" s="28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  <c r="T29" s="30"/>
      <c r="U29" s="21" t="s">
        <v>43</v>
      </c>
      <c r="V29" s="1"/>
      <c r="W29" s="20"/>
    </row>
    <row r="30" spans="1:23" ht="18.75" x14ac:dyDescent="0.3">
      <c r="A30" s="28"/>
      <c r="B30" s="29" t="s">
        <v>87</v>
      </c>
      <c r="C30" s="3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  <c r="T30" s="30"/>
      <c r="U30" s="21" t="s">
        <v>47</v>
      </c>
      <c r="V30" s="1"/>
      <c r="W30" s="20"/>
    </row>
    <row r="31" spans="1:23" ht="15.75" thickBot="1" x14ac:dyDescent="0.3">
      <c r="A31" s="28"/>
      <c r="B31" s="13" t="s">
        <v>15</v>
      </c>
      <c r="C31" s="13"/>
      <c r="D31" s="17" t="s">
        <v>76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  <c r="T31" s="30"/>
      <c r="U31" s="46"/>
      <c r="V31" s="22"/>
      <c r="W31" s="23"/>
    </row>
    <row r="32" spans="1:23" x14ac:dyDescent="0.25">
      <c r="A32" s="28"/>
      <c r="T32" s="30"/>
      <c r="U32" s="48" t="s">
        <v>32</v>
      </c>
      <c r="V32" s="18"/>
      <c r="W32" s="19"/>
    </row>
    <row r="33" spans="1:23" ht="33" customHeight="1" x14ac:dyDescent="0.25">
      <c r="A33" s="28"/>
      <c r="B33" s="13" t="s">
        <v>2</v>
      </c>
      <c r="C33" s="13"/>
      <c r="D33" s="4"/>
      <c r="E33" s="5"/>
      <c r="F33" s="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  <c r="T33" s="30"/>
      <c r="U33" s="21"/>
      <c r="V33" s="1"/>
      <c r="W33" s="20"/>
    </row>
    <row r="34" spans="1:23" x14ac:dyDescent="0.25">
      <c r="A34" s="28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  <c r="T34" s="30"/>
      <c r="U34" s="21" t="s">
        <v>43</v>
      </c>
      <c r="V34" s="1"/>
      <c r="W34" s="20"/>
    </row>
    <row r="35" spans="1:23" x14ac:dyDescent="0.25">
      <c r="A35" s="28"/>
      <c r="B35" s="7" t="s">
        <v>3</v>
      </c>
      <c r="C35" s="60"/>
      <c r="D35" s="890">
        <f>D37*D36</f>
        <v>1964.8000000000002</v>
      </c>
      <c r="E35" s="891"/>
      <c r="F35" s="891"/>
      <c r="G35" s="891"/>
      <c r="H35" s="891"/>
      <c r="I35" s="891"/>
      <c r="J35" s="892"/>
      <c r="K35" s="884">
        <f>K37*D36</f>
        <v>9.6313725490196092</v>
      </c>
      <c r="L35" s="885"/>
      <c r="M35" s="885"/>
      <c r="N35" s="885"/>
      <c r="O35" s="885"/>
      <c r="P35" s="885"/>
      <c r="Q35" s="886"/>
      <c r="R35" s="13"/>
      <c r="S35" s="13"/>
      <c r="T35" s="30"/>
      <c r="U35" s="21" t="s">
        <v>48</v>
      </c>
      <c r="V35" s="1"/>
      <c r="W35" s="20"/>
    </row>
    <row r="36" spans="1:23" ht="15.75" thickBot="1" x14ac:dyDescent="0.3">
      <c r="A36" s="28"/>
      <c r="B36" s="7" t="s">
        <v>4</v>
      </c>
      <c r="C36" s="60"/>
      <c r="D36" s="881">
        <v>0.8</v>
      </c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3"/>
      <c r="R36" s="13"/>
      <c r="S36" s="13"/>
      <c r="T36" s="30"/>
      <c r="U36" s="46"/>
      <c r="V36" s="22"/>
      <c r="W36" s="23"/>
    </row>
    <row r="37" spans="1:23" x14ac:dyDescent="0.25">
      <c r="A37" s="28"/>
      <c r="B37" s="7" t="s">
        <v>5</v>
      </c>
      <c r="C37" s="60"/>
      <c r="D37" s="887">
        <f>SUM(D38:Q38)</f>
        <v>2456</v>
      </c>
      <c r="E37" s="888"/>
      <c r="F37" s="888"/>
      <c r="G37" s="888"/>
      <c r="H37" s="888"/>
      <c r="I37" s="888"/>
      <c r="J37" s="889"/>
      <c r="K37" s="884">
        <f>D37/204</f>
        <v>12.03921568627451</v>
      </c>
      <c r="L37" s="885"/>
      <c r="M37" s="885"/>
      <c r="N37" s="885"/>
      <c r="O37" s="885"/>
      <c r="P37" s="885"/>
      <c r="Q37" s="886"/>
      <c r="R37" s="13"/>
      <c r="S37" s="13"/>
      <c r="T37" s="30"/>
      <c r="U37" s="48" t="s">
        <v>49</v>
      </c>
      <c r="V37" s="18"/>
      <c r="W37" s="19"/>
    </row>
    <row r="38" spans="1:23" ht="39.75" customHeight="1" x14ac:dyDescent="0.25">
      <c r="A38" s="28"/>
      <c r="B38" s="8" t="s">
        <v>6</v>
      </c>
      <c r="C38" s="8" t="s">
        <v>66</v>
      </c>
      <c r="D38" s="9">
        <f>(D39*C39)+(D40*C40)+(D41*C41)+(D42*C42)+(D43*C43)+(D44*C44)+(D45*C45)+(D46*C46)+(D47*C47)</f>
        <v>442</v>
      </c>
      <c r="E38" s="9">
        <f>(E39*C39)+(E40*C40)+(E41*C41)+(E42*C42)+(E43*C43)+(E44*C44)+(E45*C45)+(E46*C46)+(E47*C47)</f>
        <v>488</v>
      </c>
      <c r="F38" s="9">
        <f>(F39*C39)+(F40*C40)+(F41*C41)+(F42*C42)+(F43*C43)+(F44*C44)+(F45*C45)+(F46*C46)+(F47*C47)</f>
        <v>448</v>
      </c>
      <c r="G38" s="9">
        <f>(G39*C39)+(G40*C40)+(G41*C41)+(G42*C42)+(G43*C43)+(G44*C44)+(G45*C45)+(G46*C46)+(G47*C47)</f>
        <v>512</v>
      </c>
      <c r="H38" s="9">
        <f>(H39*C39)+(H40*C40)+(H41*C41)+(H42*C42)+(H43*C43)+(H44*C44)+(H45*C45)+(H46*C46)+(H47*C47)</f>
        <v>402</v>
      </c>
      <c r="I38" s="9">
        <f>(I39*C39)+(I40*C40)+(I41*C41)+(I42*C42)+(I43*C43)+(I44*C44)+(I45*C45)+(I46*C46)+(I47*C47)</f>
        <v>164</v>
      </c>
      <c r="J38" s="9">
        <f>(J39*C39)+(J40*C40)+(J41*C41)+(J42*C42)+(J43*C43)+(J44*C44)+(J45*C45)+(J46*C46)+(J47*C47)</f>
        <v>0</v>
      </c>
      <c r="K38" s="9">
        <f>(K39*C39)+(K40*C40)+(K41*C41)+(K42*C42)+(K43*C43)+(K44*C44)+(K45*C45)+(K46*C46)+(K47*C47)</f>
        <v>0</v>
      </c>
      <c r="L38" s="77">
        <f>(L39*C39)+(L40*C40)+(L41*C41)+(L42*C42)+(L43*C43)+(L44*C44)+(L45*C45)+(L46*C46)+(L47*C47)</f>
        <v>0</v>
      </c>
      <c r="M38" s="77">
        <f>(M39*C39)+(M40*C40)+(M41*C41)+(M42*C42)+(M43*C43)+(M44*C44)+(M45*C45)+(M46*C46)+(M47*C47)</f>
        <v>0</v>
      </c>
      <c r="N38" s="77">
        <f>(N39*C39)+(N40*C40)+(N41*C41)+(N42*C42)+(N43*C43)+(N44*C44)+(N45*C45)+(N46*C46)+(N47*C47)</f>
        <v>0</v>
      </c>
      <c r="O38" s="77">
        <f>(O39*C39)+(O40*C40)+(O41*C41)+(O42*C42)+(O43*C43)+(O44*C44)+(O45*C45)+(O46*C46)+(O47*C47)</f>
        <v>0</v>
      </c>
      <c r="P38" s="77">
        <f>(P39*C39)+(P40*C40)+(P41*C41)+(P42*C42)+(P43*C43)+(P44*C44)+(P45*C45)+(P46*C46)+(P47*C47)</f>
        <v>0</v>
      </c>
      <c r="Q38" s="77">
        <f>(Q39*C39)+(Q40*C40)+(Q41*C41)+(Q42*C42)+(Q43*C43)+(Q44*C44)+(Q45*C45)+(Q46*C46)+(Q47*C47)</f>
        <v>0</v>
      </c>
      <c r="R38" s="13"/>
      <c r="S38" s="13"/>
      <c r="T38" s="30"/>
      <c r="U38" s="21" t="s">
        <v>43</v>
      </c>
      <c r="V38" s="1"/>
      <c r="W38" s="20"/>
    </row>
    <row r="39" spans="1:23" ht="15.75" customHeight="1" x14ac:dyDescent="0.25">
      <c r="A39" s="28"/>
      <c r="B39" s="74" t="s">
        <v>16</v>
      </c>
      <c r="C39" s="8">
        <v>24</v>
      </c>
      <c r="D39" s="8"/>
      <c r="E39" s="8"/>
      <c r="F39" s="8">
        <v>3</v>
      </c>
      <c r="G39" s="8">
        <v>3</v>
      </c>
      <c r="H39" s="8"/>
      <c r="I39" s="8"/>
      <c r="J39" s="8"/>
      <c r="K39" s="8"/>
      <c r="L39" s="78"/>
      <c r="M39" s="78"/>
      <c r="N39" s="78"/>
      <c r="O39" s="78"/>
      <c r="P39" s="78"/>
      <c r="Q39" s="78"/>
      <c r="R39" s="13"/>
      <c r="S39" s="894" t="s">
        <v>17</v>
      </c>
      <c r="T39" s="30"/>
      <c r="U39" s="21" t="s">
        <v>50</v>
      </c>
      <c r="V39" s="1"/>
      <c r="W39" s="20"/>
    </row>
    <row r="40" spans="1:23" ht="15.75" thickBot="1" x14ac:dyDescent="0.3">
      <c r="A40" s="28"/>
      <c r="B40" s="74" t="s">
        <v>18</v>
      </c>
      <c r="C40" s="8">
        <v>48</v>
      </c>
      <c r="D40" s="8">
        <v>4</v>
      </c>
      <c r="E40" s="8">
        <v>6</v>
      </c>
      <c r="F40" s="8"/>
      <c r="G40" s="8"/>
      <c r="H40" s="8"/>
      <c r="I40" s="8"/>
      <c r="J40" s="8"/>
      <c r="K40" s="8"/>
      <c r="L40" s="78"/>
      <c r="M40" s="78"/>
      <c r="N40" s="78"/>
      <c r="O40" s="78"/>
      <c r="P40" s="78"/>
      <c r="Q40" s="78"/>
      <c r="R40" s="13"/>
      <c r="S40" s="895"/>
      <c r="T40" s="30"/>
      <c r="V40" s="1"/>
      <c r="W40" s="20"/>
    </row>
    <row r="41" spans="1:23" x14ac:dyDescent="0.25">
      <c r="A41" s="28"/>
      <c r="B41" s="74" t="s">
        <v>19</v>
      </c>
      <c r="C41" s="8">
        <v>42</v>
      </c>
      <c r="D41" s="8">
        <v>5</v>
      </c>
      <c r="E41" s="8"/>
      <c r="F41" s="8"/>
      <c r="G41" s="8"/>
      <c r="H41" s="8">
        <v>5</v>
      </c>
      <c r="I41" s="8"/>
      <c r="J41" s="8"/>
      <c r="K41" s="8"/>
      <c r="L41" s="78"/>
      <c r="M41" s="78"/>
      <c r="N41" s="78"/>
      <c r="O41" s="78"/>
      <c r="P41" s="78"/>
      <c r="Q41" s="78"/>
      <c r="R41" s="13"/>
      <c r="S41" s="895"/>
      <c r="T41" s="13"/>
      <c r="U41" s="48"/>
      <c r="V41" s="18"/>
      <c r="W41" s="19"/>
    </row>
    <row r="42" spans="1:23" x14ac:dyDescent="0.25">
      <c r="A42" s="28"/>
      <c r="B42" s="74" t="s">
        <v>20</v>
      </c>
      <c r="C42" s="8">
        <v>84</v>
      </c>
      <c r="D42" s="8"/>
      <c r="E42" s="8"/>
      <c r="F42" s="8">
        <v>4</v>
      </c>
      <c r="G42" s="8"/>
      <c r="H42" s="8"/>
      <c r="I42" s="8"/>
      <c r="J42" s="8"/>
      <c r="K42" s="8"/>
      <c r="L42" s="78"/>
      <c r="M42" s="78"/>
      <c r="N42" s="78"/>
      <c r="O42" s="78"/>
      <c r="P42" s="78"/>
      <c r="Q42" s="78"/>
      <c r="R42" s="13"/>
      <c r="S42" s="895"/>
      <c r="T42" s="13"/>
      <c r="U42" s="21"/>
      <c r="V42" s="1"/>
      <c r="W42" s="20"/>
    </row>
    <row r="43" spans="1:23" x14ac:dyDescent="0.25">
      <c r="A43" s="28"/>
      <c r="B43" s="12" t="s">
        <v>22</v>
      </c>
      <c r="C43" s="8">
        <v>24</v>
      </c>
      <c r="D43" s="8"/>
      <c r="E43" s="8"/>
      <c r="F43" s="8"/>
      <c r="G43" s="8"/>
      <c r="H43" s="8"/>
      <c r="I43" s="8">
        <v>6</v>
      </c>
      <c r="J43" s="8"/>
      <c r="K43" s="8"/>
      <c r="L43" s="78"/>
      <c r="M43" s="78"/>
      <c r="N43" s="78"/>
      <c r="O43" s="78"/>
      <c r="P43" s="78"/>
      <c r="Q43" s="78"/>
      <c r="R43" s="13"/>
      <c r="S43" s="895"/>
      <c r="T43" s="13"/>
      <c r="U43" s="21"/>
      <c r="V43" s="1"/>
      <c r="W43" s="20"/>
    </row>
    <row r="44" spans="1:23" x14ac:dyDescent="0.25">
      <c r="A44" s="28"/>
      <c r="B44" s="12" t="s">
        <v>23</v>
      </c>
      <c r="C44" s="10">
        <v>20</v>
      </c>
      <c r="D44" s="8"/>
      <c r="E44" s="8"/>
      <c r="F44" s="8"/>
      <c r="G44" s="8"/>
      <c r="H44" s="8"/>
      <c r="I44" s="8">
        <v>1</v>
      </c>
      <c r="J44" s="8"/>
      <c r="K44" s="8"/>
      <c r="L44" s="78"/>
      <c r="M44" s="78"/>
      <c r="N44" s="78"/>
      <c r="O44" s="78"/>
      <c r="P44" s="78"/>
      <c r="Q44" s="78"/>
      <c r="R44" s="13"/>
      <c r="S44" s="895"/>
      <c r="T44" s="13"/>
      <c r="U44" s="21"/>
      <c r="V44" s="1"/>
      <c r="W44" s="20"/>
    </row>
    <row r="45" spans="1:23" x14ac:dyDescent="0.25">
      <c r="A45" s="28"/>
      <c r="B45" s="12" t="s">
        <v>34</v>
      </c>
      <c r="C45" s="10">
        <v>40</v>
      </c>
      <c r="D45" s="8">
        <v>1</v>
      </c>
      <c r="E45" s="8">
        <v>1</v>
      </c>
      <c r="F45" s="8">
        <v>1</v>
      </c>
      <c r="G45" s="8">
        <v>1</v>
      </c>
      <c r="H45" s="8"/>
      <c r="I45" s="8"/>
      <c r="J45" s="8"/>
      <c r="K45" s="8"/>
      <c r="L45" s="78"/>
      <c r="M45" s="78"/>
      <c r="N45" s="78"/>
      <c r="O45" s="78"/>
      <c r="P45" s="78"/>
      <c r="Q45" s="78"/>
      <c r="R45" s="13"/>
      <c r="S45" s="895"/>
      <c r="T45" s="13"/>
      <c r="U45" s="21"/>
      <c r="V45" s="1"/>
      <c r="W45" s="20"/>
    </row>
    <row r="46" spans="1:23" x14ac:dyDescent="0.25">
      <c r="A46" s="28"/>
      <c r="B46" s="12" t="s">
        <v>84</v>
      </c>
      <c r="C46" s="10">
        <v>80</v>
      </c>
      <c r="D46" s="8"/>
      <c r="E46" s="8">
        <v>2</v>
      </c>
      <c r="F46" s="8"/>
      <c r="G46" s="8">
        <v>5</v>
      </c>
      <c r="H46" s="8"/>
      <c r="I46" s="8"/>
      <c r="J46" s="8"/>
      <c r="K46" s="8"/>
      <c r="L46" s="78"/>
      <c r="M46" s="78"/>
      <c r="N46" s="78"/>
      <c r="O46" s="78"/>
      <c r="P46" s="78"/>
      <c r="Q46" s="78"/>
      <c r="R46" s="13"/>
      <c r="S46" s="895"/>
      <c r="T46" s="13"/>
      <c r="U46" s="21"/>
      <c r="V46" s="1"/>
      <c r="W46" s="20"/>
    </row>
    <row r="47" spans="1:23" x14ac:dyDescent="0.25">
      <c r="A47" s="28"/>
      <c r="B47" s="12" t="s">
        <v>35</v>
      </c>
      <c r="C47" s="10">
        <v>32</v>
      </c>
      <c r="D47" s="8"/>
      <c r="E47" s="8"/>
      <c r="F47" s="8"/>
      <c r="G47" s="8"/>
      <c r="H47" s="8">
        <v>6</v>
      </c>
      <c r="I47" s="8"/>
      <c r="J47" s="8"/>
      <c r="K47" s="8"/>
      <c r="L47" s="78"/>
      <c r="M47" s="78"/>
      <c r="N47" s="78"/>
      <c r="O47" s="78"/>
      <c r="P47" s="78"/>
      <c r="Q47" s="78"/>
      <c r="R47" s="13"/>
      <c r="S47" s="895"/>
      <c r="T47" s="13"/>
      <c r="U47" s="21"/>
      <c r="V47" s="1"/>
      <c r="W47" s="20"/>
    </row>
    <row r="48" spans="1:23" x14ac:dyDescent="0.25">
      <c r="A48" s="28"/>
      <c r="B48" s="74"/>
      <c r="C48" s="8"/>
      <c r="D48" s="8"/>
      <c r="E48" s="8"/>
      <c r="F48" s="8"/>
      <c r="G48" s="8"/>
      <c r="H48" s="8"/>
      <c r="I48" s="8"/>
      <c r="J48" s="8"/>
      <c r="K48" s="8"/>
      <c r="L48" s="78"/>
      <c r="M48" s="78"/>
      <c r="N48" s="78"/>
      <c r="O48" s="78"/>
      <c r="P48" s="78"/>
      <c r="Q48" s="78"/>
      <c r="R48" s="13"/>
      <c r="S48" s="895"/>
      <c r="T48" s="13"/>
      <c r="U48" s="21"/>
      <c r="V48" s="1"/>
      <c r="W48" s="20"/>
    </row>
    <row r="49" spans="1:23" x14ac:dyDescent="0.25">
      <c r="A49" s="28"/>
      <c r="B49" s="7"/>
      <c r="C49" s="7"/>
      <c r="D49" s="10">
        <v>1</v>
      </c>
      <c r="E49" s="10">
        <v>2</v>
      </c>
      <c r="F49" s="10">
        <v>3</v>
      </c>
      <c r="G49" s="10">
        <v>4</v>
      </c>
      <c r="H49" s="10">
        <v>5</v>
      </c>
      <c r="I49" s="10">
        <v>6</v>
      </c>
      <c r="J49" s="10">
        <v>7</v>
      </c>
      <c r="K49" s="10">
        <v>8</v>
      </c>
      <c r="L49" s="79">
        <v>9</v>
      </c>
      <c r="M49" s="79">
        <v>10</v>
      </c>
      <c r="N49" s="79">
        <v>11</v>
      </c>
      <c r="O49" s="79">
        <v>12</v>
      </c>
      <c r="P49" s="79">
        <v>13</v>
      </c>
      <c r="Q49" s="79">
        <v>14</v>
      </c>
      <c r="R49" s="13"/>
      <c r="S49" s="896"/>
      <c r="T49" s="13"/>
      <c r="U49" s="727"/>
      <c r="V49" s="728"/>
      <c r="W49" s="729"/>
    </row>
    <row r="50" spans="1:23" ht="15.75" x14ac:dyDescent="0.25">
      <c r="A50" s="28"/>
      <c r="B50" s="13" t="s">
        <v>11</v>
      </c>
      <c r="C50" s="13"/>
      <c r="D50" s="14"/>
      <c r="E50" s="75" t="s">
        <v>29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13"/>
      <c r="U50" s="720" t="s">
        <v>51</v>
      </c>
      <c r="V50" s="721"/>
      <c r="W50" s="722"/>
    </row>
    <row r="51" spans="1:23" ht="15.75" thickBot="1" x14ac:dyDescent="0.3">
      <c r="A51" s="28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13"/>
      <c r="U51" s="46"/>
      <c r="V51" s="22"/>
      <c r="W51" s="23"/>
    </row>
    <row r="52" spans="1:23" ht="15.75" x14ac:dyDescent="0.25">
      <c r="A52" s="28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13"/>
      <c r="U52" s="55" t="s">
        <v>52</v>
      </c>
      <c r="V52" s="18"/>
      <c r="W52" s="19"/>
    </row>
    <row r="53" spans="1:23" x14ac:dyDescent="0.25">
      <c r="A53" s="28"/>
      <c r="B53" s="13"/>
      <c r="C53" s="13"/>
      <c r="D53" s="14"/>
      <c r="E53" s="14"/>
      <c r="F53" s="14"/>
      <c r="G53" s="14"/>
      <c r="H53" s="14"/>
      <c r="I53" s="14"/>
      <c r="J53" s="14"/>
      <c r="K53" s="14"/>
      <c r="M53" s="14"/>
      <c r="N53" s="14"/>
      <c r="O53" s="14"/>
      <c r="P53" s="14"/>
      <c r="Q53" s="14"/>
      <c r="R53" s="13"/>
      <c r="S53" s="13"/>
      <c r="T53" s="30"/>
      <c r="U53" s="21"/>
      <c r="V53" s="1"/>
      <c r="W53" s="20"/>
    </row>
    <row r="54" spans="1:23" x14ac:dyDescent="0.25">
      <c r="A54" s="28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7" t="s">
        <v>12</v>
      </c>
      <c r="M54" s="14"/>
      <c r="N54" s="14"/>
      <c r="O54" s="14"/>
      <c r="P54" s="14"/>
      <c r="Q54" s="14"/>
      <c r="R54" s="13"/>
      <c r="S54" s="13"/>
      <c r="T54" s="30"/>
      <c r="U54" s="21" t="s">
        <v>55</v>
      </c>
      <c r="V54" s="1"/>
      <c r="W54" s="20"/>
    </row>
    <row r="55" spans="1:23" ht="15.75" x14ac:dyDescent="0.25">
      <c r="A55" s="28"/>
      <c r="B55" s="69" t="s">
        <v>70</v>
      </c>
      <c r="C55" s="66"/>
      <c r="D55" s="14"/>
      <c r="E55" s="14"/>
      <c r="F55" s="14"/>
      <c r="G55" s="14"/>
      <c r="H55" s="14"/>
      <c r="I55" s="14"/>
      <c r="J55" s="14"/>
      <c r="K55" s="14"/>
      <c r="L55" s="17" t="s">
        <v>30</v>
      </c>
      <c r="M55" s="14"/>
      <c r="N55" s="14"/>
      <c r="O55" s="14"/>
      <c r="P55" s="14"/>
      <c r="Q55" s="14"/>
      <c r="R55" s="13"/>
      <c r="S55" s="13"/>
      <c r="T55" s="30"/>
      <c r="U55" s="21" t="s">
        <v>54</v>
      </c>
      <c r="V55" s="1"/>
      <c r="W55" s="20"/>
    </row>
    <row r="56" spans="1:23" ht="15.75" x14ac:dyDescent="0.25">
      <c r="A56" s="28"/>
      <c r="B56" s="70" t="s">
        <v>71</v>
      </c>
      <c r="C56" s="68"/>
      <c r="D56" s="14"/>
      <c r="E56" s="14"/>
      <c r="F56" s="14"/>
      <c r="G56" s="14"/>
      <c r="H56" s="14"/>
      <c r="I56" s="14"/>
      <c r="J56" s="14"/>
      <c r="K56" s="14"/>
      <c r="M56" s="14"/>
      <c r="N56" s="14"/>
      <c r="O56" s="14"/>
      <c r="P56" s="14"/>
      <c r="Q56" s="14"/>
      <c r="R56" s="13"/>
      <c r="S56" s="13"/>
      <c r="T56" s="30"/>
      <c r="U56" s="21" t="s">
        <v>53</v>
      </c>
      <c r="V56" s="1"/>
      <c r="W56" s="20"/>
    </row>
    <row r="57" spans="1:23" x14ac:dyDescent="0.25">
      <c r="A57" s="28"/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3"/>
      <c r="S57" s="13"/>
      <c r="T57" s="30"/>
      <c r="U57" s="21"/>
      <c r="V57" s="1"/>
      <c r="W57" s="20"/>
    </row>
    <row r="58" spans="1:23" ht="16.5" thickBot="1" x14ac:dyDescent="0.3">
      <c r="A58" s="28"/>
      <c r="B58" s="71" t="s">
        <v>82</v>
      </c>
      <c r="C58" s="64"/>
      <c r="D58" s="14"/>
      <c r="E58" s="14"/>
      <c r="F58" s="14"/>
      <c r="G58" s="14"/>
      <c r="H58" s="14"/>
      <c r="I58" s="14"/>
      <c r="J58" s="14"/>
      <c r="K58" s="14"/>
      <c r="L58" s="17" t="s">
        <v>37</v>
      </c>
      <c r="M58" s="14"/>
      <c r="N58" s="14"/>
      <c r="O58" s="14"/>
      <c r="P58" s="14"/>
      <c r="Q58" s="14"/>
      <c r="R58" s="13"/>
      <c r="S58" s="13"/>
      <c r="T58" s="30"/>
      <c r="U58" s="46"/>
      <c r="V58" s="22"/>
      <c r="W58" s="23"/>
    </row>
    <row r="59" spans="1:23" ht="15.75" x14ac:dyDescent="0.25">
      <c r="A59" s="28"/>
      <c r="B59" s="72" t="s">
        <v>78</v>
      </c>
      <c r="C59" s="65"/>
      <c r="D59" s="14"/>
      <c r="E59" s="14"/>
      <c r="F59" s="14"/>
      <c r="G59" s="14"/>
      <c r="H59" s="14"/>
      <c r="I59" s="14"/>
      <c r="J59" s="14"/>
      <c r="K59" s="14"/>
      <c r="M59" s="14"/>
      <c r="N59" s="14"/>
      <c r="O59" s="14"/>
      <c r="P59" s="14"/>
      <c r="Q59" s="14"/>
      <c r="R59" s="13"/>
      <c r="S59" s="13"/>
      <c r="T59" s="13"/>
      <c r="U59" s="55" t="s">
        <v>56</v>
      </c>
      <c r="V59" s="18"/>
      <c r="W59" s="19"/>
    </row>
    <row r="60" spans="1:23" ht="15.75" x14ac:dyDescent="0.25">
      <c r="A60" s="28"/>
      <c r="B60" s="73" t="s">
        <v>57</v>
      </c>
      <c r="C60" s="65"/>
      <c r="D60" s="14"/>
      <c r="E60" s="14"/>
      <c r="F60" s="14"/>
      <c r="G60" s="14"/>
      <c r="H60" s="14"/>
      <c r="I60" s="14"/>
      <c r="J60" s="14"/>
      <c r="K60" s="14"/>
      <c r="L60" s="17" t="s">
        <v>88</v>
      </c>
      <c r="M60" s="14"/>
      <c r="N60" s="14"/>
      <c r="O60" s="14"/>
      <c r="P60" s="14"/>
      <c r="Q60" s="14"/>
      <c r="R60" s="13"/>
      <c r="S60" s="13"/>
      <c r="T60" s="13"/>
      <c r="U60" s="21"/>
      <c r="V60" s="1"/>
      <c r="W60" s="20"/>
    </row>
    <row r="61" spans="1:23" x14ac:dyDescent="0.25">
      <c r="A61" s="28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7" t="s">
        <v>89</v>
      </c>
      <c r="M61" s="14"/>
      <c r="N61" s="14"/>
      <c r="O61" s="14"/>
      <c r="P61" s="14"/>
      <c r="Q61" s="14"/>
      <c r="R61" s="13"/>
      <c r="S61" s="13"/>
      <c r="T61" s="13"/>
      <c r="U61" s="21" t="s">
        <v>57</v>
      </c>
      <c r="V61" s="1"/>
      <c r="W61" s="20"/>
    </row>
    <row r="62" spans="1:23" ht="15.75" thickBot="1" x14ac:dyDescent="0.3">
      <c r="A62" s="28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1" t="s">
        <v>90</v>
      </c>
      <c r="M62" s="14"/>
      <c r="N62" s="14"/>
      <c r="O62" s="14"/>
      <c r="P62" s="14"/>
      <c r="Q62" s="14"/>
      <c r="R62" s="13"/>
      <c r="S62" s="13"/>
      <c r="T62" s="13"/>
      <c r="U62" s="46"/>
      <c r="V62" s="22"/>
      <c r="W62" s="23"/>
    </row>
    <row r="63" spans="1:23" ht="15.75" x14ac:dyDescent="0.25">
      <c r="A63" s="28"/>
      <c r="R63" s="13"/>
      <c r="S63" s="13"/>
      <c r="T63" s="13"/>
      <c r="U63" s="55" t="s">
        <v>58</v>
      </c>
      <c r="V63" s="18"/>
      <c r="W63" s="19"/>
    </row>
    <row r="64" spans="1:23" ht="15.75" x14ac:dyDescent="0.25">
      <c r="A64" s="28"/>
      <c r="I64" s="893" t="s">
        <v>67</v>
      </c>
      <c r="J64" s="893"/>
      <c r="K64" s="893"/>
      <c r="L64" s="893"/>
      <c r="R64" s="13"/>
      <c r="S64" s="13"/>
      <c r="T64" s="13"/>
      <c r="U64" s="21"/>
      <c r="V64" s="1"/>
      <c r="W64" s="20"/>
    </row>
    <row r="65" spans="1:23" x14ac:dyDescent="0.25">
      <c r="A65" s="28"/>
      <c r="R65" s="13"/>
      <c r="S65" s="13"/>
      <c r="T65" s="13"/>
      <c r="U65" s="21" t="s">
        <v>79</v>
      </c>
      <c r="V65" s="1"/>
      <c r="W65" s="20"/>
    </row>
    <row r="66" spans="1:23" x14ac:dyDescent="0.25">
      <c r="A66" s="28"/>
      <c r="R66" s="13"/>
      <c r="S66" s="13"/>
      <c r="T66" s="13"/>
      <c r="U66" s="21" t="s">
        <v>80</v>
      </c>
      <c r="V66" s="1"/>
      <c r="W66" s="20"/>
    </row>
    <row r="67" spans="1:23" ht="15.75" thickBot="1" x14ac:dyDescent="0.3">
      <c r="A67" s="28"/>
      <c r="B67" s="13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3"/>
      <c r="S67" s="13"/>
      <c r="T67" s="13"/>
      <c r="U67" s="46"/>
      <c r="V67" s="22"/>
      <c r="W67" s="23"/>
    </row>
    <row r="68" spans="1:23" x14ac:dyDescent="0.25">
      <c r="A68" s="28"/>
      <c r="B68" s="13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3"/>
      <c r="S68" s="13"/>
      <c r="T68" s="13"/>
      <c r="U68" s="56" t="s">
        <v>59</v>
      </c>
      <c r="V68" s="52" t="s">
        <v>72</v>
      </c>
      <c r="W68" s="49"/>
    </row>
    <row r="69" spans="1:23" x14ac:dyDescent="0.25">
      <c r="A69" s="28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  <c r="T69" s="13"/>
      <c r="U69" s="57" t="s">
        <v>60</v>
      </c>
      <c r="V69" s="53" t="s">
        <v>72</v>
      </c>
      <c r="W69" s="50"/>
    </row>
    <row r="70" spans="1:23" x14ac:dyDescent="0.25">
      <c r="A70" s="28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  <c r="T70" s="13"/>
      <c r="U70" s="57" t="s">
        <v>61</v>
      </c>
      <c r="V70" s="53" t="s">
        <v>73</v>
      </c>
      <c r="W70" s="50"/>
    </row>
    <row r="71" spans="1:23" x14ac:dyDescent="0.25">
      <c r="A71" s="28"/>
      <c r="B71" s="13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  <c r="T71" s="13"/>
      <c r="U71" s="57" t="s">
        <v>62</v>
      </c>
      <c r="V71" s="53" t="s">
        <v>72</v>
      </c>
      <c r="W71" s="50"/>
    </row>
    <row r="72" spans="1:23" x14ac:dyDescent="0.25">
      <c r="A72" s="28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3"/>
      <c r="U72" s="57" t="s">
        <v>63</v>
      </c>
      <c r="V72" s="67" t="s">
        <v>74</v>
      </c>
      <c r="W72" s="50"/>
    </row>
    <row r="73" spans="1:23" ht="15.75" thickBot="1" x14ac:dyDescent="0.3">
      <c r="A73" s="28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3"/>
      <c r="U73" s="58" t="s">
        <v>64</v>
      </c>
      <c r="V73" s="54" t="s">
        <v>75</v>
      </c>
      <c r="W73" s="51"/>
    </row>
    <row r="74" spans="1:23" ht="16.5" customHeight="1" x14ac:dyDescent="0.25">
      <c r="A74" s="28"/>
      <c r="B74" s="13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  <c r="T74" s="13"/>
      <c r="U74" s="59" t="s">
        <v>33</v>
      </c>
      <c r="V74" s="18"/>
      <c r="W74" s="19"/>
    </row>
    <row r="75" spans="1:23" ht="7.5" customHeight="1" x14ac:dyDescent="0.25">
      <c r="A75" s="28"/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3"/>
      <c r="S75" s="13"/>
      <c r="T75" s="13"/>
      <c r="U75" s="21"/>
      <c r="V75" s="1"/>
      <c r="W75" s="20"/>
    </row>
    <row r="76" spans="1:23" x14ac:dyDescent="0.25">
      <c r="A76" s="28"/>
      <c r="B76" s="13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3"/>
      <c r="S76" s="13"/>
      <c r="T76" s="13"/>
      <c r="U76" s="723" t="s">
        <v>65</v>
      </c>
      <c r="V76" s="724"/>
      <c r="W76" s="725"/>
    </row>
    <row r="77" spans="1:23" x14ac:dyDescent="0.25">
      <c r="A77" s="28"/>
      <c r="B77" s="13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3"/>
      <c r="S77" s="13"/>
      <c r="T77" s="13"/>
      <c r="U77" s="723"/>
      <c r="V77" s="724"/>
      <c r="W77" s="725"/>
    </row>
    <row r="78" spans="1:23" ht="15.75" thickBot="1" x14ac:dyDescent="0.3">
      <c r="A78" s="34"/>
      <c r="B78" s="35"/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5"/>
      <c r="S78" s="35"/>
      <c r="T78" s="35"/>
      <c r="U78" s="46"/>
      <c r="V78" s="22"/>
      <c r="W78" s="23"/>
    </row>
  </sheetData>
  <customSheetViews>
    <customSheetView guid="{3FC66D4A-12C5-4B75-80FB-F3C28F6CE0BD}" showGridLines="0" state="hidden" topLeftCell="A4">
      <selection activeCell="B47" sqref="B39:B47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S11:S16"/>
    <mergeCell ref="D10:J10"/>
    <mergeCell ref="K10:Q10"/>
    <mergeCell ref="K8:Q8"/>
    <mergeCell ref="D8:J8"/>
    <mergeCell ref="D9:Q9"/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  <mergeCell ref="S39:S49"/>
  </mergeCells>
  <phoneticPr fontId="6" type="noConversion"/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R3 (2)</vt:lpstr>
      <vt:lpstr>R2 (2)</vt:lpstr>
      <vt:lpstr>R1 (2)</vt:lpstr>
      <vt:lpstr>R6 (2)</vt:lpstr>
      <vt:lpstr>R7 (2)</vt:lpstr>
      <vt:lpstr>DATABASE </vt:lpstr>
      <vt:lpstr>SPN LIGHTING</vt:lpstr>
      <vt:lpstr>R3</vt:lpstr>
      <vt:lpstr>R2</vt:lpstr>
      <vt:lpstr>R1</vt:lpstr>
      <vt:lpstr>R6</vt:lpstr>
      <vt:lpstr>R7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hidayah</dc:creator>
  <cp:lastModifiedBy>Dell</cp:lastModifiedBy>
  <cp:lastPrinted>2012-02-10T04:32:47Z</cp:lastPrinted>
  <dcterms:created xsi:type="dcterms:W3CDTF">2009-09-15T02:55:11Z</dcterms:created>
  <dcterms:modified xsi:type="dcterms:W3CDTF">2019-04-05T02:17:32Z</dcterms:modified>
</cp:coreProperties>
</file>