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45" yWindow="-150" windowWidth="9360" windowHeight="8955" activeTab="2"/>
  </bookViews>
  <sheets>
    <sheet name="sabah" sheetId="1" r:id="rId1"/>
    <sheet name="Priority" sheetId="8" r:id="rId2"/>
    <sheet name="Cost" sheetId="9" r:id="rId3"/>
    <sheet name="Sheet1" sheetId="10" r:id="rId4"/>
  </sheets>
  <definedNames>
    <definedName name="_xlnm.Print_Area" localSheetId="2">Cost!$A$1:$L$238</definedName>
    <definedName name="_xlnm.Print_Area" localSheetId="1">Priority!$A$1:$P$239</definedName>
    <definedName name="_xlnm.Print_Area" localSheetId="0">sabah!$A$1:$P$318</definedName>
    <definedName name="_xlnm.Print_Titles" localSheetId="0">sabah!$5:$7</definedName>
  </definedNames>
  <calcPr calcId="125725"/>
</workbook>
</file>

<file path=xl/calcChain.xml><?xml version="1.0" encoding="utf-8"?>
<calcChain xmlns="http://schemas.openxmlformats.org/spreadsheetml/2006/main">
  <c r="N169" i="9"/>
  <c r="E233" s="1"/>
  <c r="H17"/>
  <c r="J17" s="1"/>
  <c r="L17" s="1"/>
  <c r="N226"/>
  <c r="E237" s="1"/>
  <c r="N214"/>
  <c r="E236" s="1"/>
  <c r="N200"/>
  <c r="E235" s="1"/>
  <c r="N187"/>
  <c r="E234" s="1"/>
  <c r="N119"/>
  <c r="E232" s="1"/>
  <c r="N83"/>
  <c r="E231" s="1"/>
  <c r="N27"/>
  <c r="E230" s="1"/>
  <c r="S206" i="8"/>
  <c r="W16"/>
  <c r="S234"/>
  <c r="S169"/>
  <c r="H317" i="1"/>
  <c r="H316"/>
  <c r="H315"/>
  <c r="H314"/>
  <c r="H313"/>
  <c r="H312"/>
  <c r="H311"/>
  <c r="H310"/>
  <c r="F317"/>
  <c r="F316"/>
  <c r="F315"/>
  <c r="F314"/>
  <c r="F313"/>
  <c r="F312"/>
  <c r="F311"/>
  <c r="F310"/>
  <c r="E316"/>
  <c r="E315"/>
  <c r="E314"/>
  <c r="E312"/>
  <c r="E311"/>
  <c r="E310"/>
  <c r="E317"/>
  <c r="E313"/>
  <c r="T304"/>
  <c r="S304"/>
  <c r="R304"/>
  <c r="W302"/>
  <c r="V302"/>
  <c r="U302"/>
  <c r="W293"/>
  <c r="V293"/>
  <c r="U293"/>
  <c r="W287"/>
  <c r="V287"/>
  <c r="U287"/>
  <c r="W280"/>
  <c r="V280"/>
  <c r="U280"/>
  <c r="W245"/>
  <c r="V245"/>
  <c r="U245"/>
  <c r="W196"/>
  <c r="V196"/>
  <c r="U196"/>
  <c r="W127"/>
  <c r="V127"/>
  <c r="U127"/>
  <c r="W56"/>
  <c r="V56"/>
  <c r="U56"/>
  <c r="E238" i="9" l="1"/>
  <c r="V16" i="8"/>
  <c r="F318" i="1"/>
  <c r="H318"/>
  <c r="H199" i="9"/>
  <c r="J199" s="1"/>
  <c r="L199" s="1"/>
  <c r="H186"/>
  <c r="J186" s="1"/>
  <c r="L186" s="1"/>
  <c r="J168"/>
  <c r="L168" s="1"/>
  <c r="H167"/>
  <c r="J167" s="1"/>
  <c r="L167" s="1"/>
  <c r="H166"/>
  <c r="J166" s="1"/>
  <c r="L166" s="1"/>
  <c r="J165"/>
  <c r="L165" s="1"/>
  <c r="H164"/>
  <c r="J164" s="1"/>
  <c r="L164" s="1"/>
  <c r="H163"/>
  <c r="J163" s="1"/>
  <c r="L163" s="1"/>
  <c r="H162"/>
  <c r="J162" s="1"/>
  <c r="L162" s="1"/>
  <c r="H161"/>
  <c r="J161" s="1"/>
  <c r="L161" s="1"/>
  <c r="H160"/>
  <c r="J160" s="1"/>
  <c r="L160" s="1"/>
  <c r="H149"/>
  <c r="J149" s="1"/>
  <c r="L149" s="1"/>
  <c r="H148"/>
  <c r="J148" s="1"/>
  <c r="L148" s="1"/>
  <c r="H147"/>
  <c r="J147" s="1"/>
  <c r="L147" s="1"/>
  <c r="M162" i="8"/>
  <c r="L162"/>
  <c r="M161"/>
  <c r="L161"/>
  <c r="H26" i="9"/>
  <c r="J26" s="1"/>
  <c r="L26" s="1"/>
  <c r="H25"/>
  <c r="J25" s="1"/>
  <c r="L25" s="1"/>
  <c r="H24"/>
  <c r="J24" s="1"/>
  <c r="L24" s="1"/>
  <c r="H23"/>
  <c r="J23" s="1"/>
  <c r="L23" s="1"/>
  <c r="H22"/>
  <c r="J22" s="1"/>
  <c r="L22" s="1"/>
  <c r="H21"/>
  <c r="J21" s="1"/>
  <c r="L21" s="1"/>
  <c r="H20"/>
  <c r="J20" s="1"/>
  <c r="L20" s="1"/>
  <c r="H19"/>
  <c r="J19" s="1"/>
  <c r="L19" s="1"/>
  <c r="X16" i="8" l="1"/>
  <c r="Y16"/>
  <c r="AA16" l="1"/>
  <c r="Z16" s="1"/>
  <c r="H185" i="9"/>
  <c r="J185" s="1"/>
  <c r="L185" s="1"/>
  <c r="H182"/>
  <c r="J182" s="1"/>
  <c r="L182" s="1"/>
  <c r="H221"/>
  <c r="J221" s="1"/>
  <c r="L221" s="1"/>
  <c r="L226" s="1"/>
  <c r="G237" s="1"/>
  <c r="H211"/>
  <c r="J211" s="1"/>
  <c r="L211" s="1"/>
  <c r="L214" s="1"/>
  <c r="G236" s="1"/>
  <c r="H198"/>
  <c r="J198" s="1"/>
  <c r="L198" s="1"/>
  <c r="H195"/>
  <c r="J195" s="1"/>
  <c r="L195" s="1"/>
  <c r="H145"/>
  <c r="J145" s="1"/>
  <c r="L145" s="1"/>
  <c r="H144"/>
  <c r="J144" s="1"/>
  <c r="L144" s="1"/>
  <c r="H143"/>
  <c r="J143" s="1"/>
  <c r="L143" s="1"/>
  <c r="H142"/>
  <c r="J142" s="1"/>
  <c r="L142" s="1"/>
  <c r="H136"/>
  <c r="J136" s="1"/>
  <c r="L136" s="1"/>
  <c r="H133"/>
  <c r="J133" s="1"/>
  <c r="L133" s="1"/>
  <c r="H131"/>
  <c r="J131" s="1"/>
  <c r="L131" s="1"/>
  <c r="H128"/>
  <c r="J128" s="1"/>
  <c r="L128" s="1"/>
  <c r="H118"/>
  <c r="J118" s="1"/>
  <c r="L118" s="1"/>
  <c r="H115"/>
  <c r="J115" s="1"/>
  <c r="L115" s="1"/>
  <c r="H112"/>
  <c r="J112" s="1"/>
  <c r="L112" s="1"/>
  <c r="H109"/>
  <c r="J109" s="1"/>
  <c r="L109" s="1"/>
  <c r="H106"/>
  <c r="J106" s="1"/>
  <c r="L106" s="1"/>
  <c r="H103"/>
  <c r="J103" s="1"/>
  <c r="L103" s="1"/>
  <c r="H94"/>
  <c r="J94" s="1"/>
  <c r="L94" s="1"/>
  <c r="H82"/>
  <c r="J82" s="1"/>
  <c r="L82" s="1"/>
  <c r="H80"/>
  <c r="J80" s="1"/>
  <c r="L80" s="1"/>
  <c r="H78"/>
  <c r="J78" s="1"/>
  <c r="L78" s="1"/>
  <c r="H76"/>
  <c r="J76" s="1"/>
  <c r="L76" s="1"/>
  <c r="H74"/>
  <c r="J74" s="1"/>
  <c r="L74" s="1"/>
  <c r="H69"/>
  <c r="J69" s="1"/>
  <c r="L69" s="1"/>
  <c r="H62"/>
  <c r="J62" s="1"/>
  <c r="L62" s="1"/>
  <c r="H52"/>
  <c r="J52" s="1"/>
  <c r="L52" s="1"/>
  <c r="H49"/>
  <c r="J49" s="1"/>
  <c r="L49" s="1"/>
  <c r="H46"/>
  <c r="J46" s="1"/>
  <c r="L46" s="1"/>
  <c r="H43"/>
  <c r="J43" s="1"/>
  <c r="L43" s="1"/>
  <c r="H40"/>
  <c r="J40" s="1"/>
  <c r="L40" s="1"/>
  <c r="H38"/>
  <c r="J38" s="1"/>
  <c r="L38" s="1"/>
  <c r="H18"/>
  <c r="J18" s="1"/>
  <c r="L18" s="1"/>
  <c r="H16"/>
  <c r="J16" s="1"/>
  <c r="L16" s="1"/>
  <c r="H15"/>
  <c r="J15" s="1"/>
  <c r="L15" s="1"/>
  <c r="H11"/>
  <c r="J11" s="1"/>
  <c r="L11" s="1"/>
  <c r="H10"/>
  <c r="J10" s="1"/>
  <c r="L10" s="1"/>
  <c r="W193" i="8"/>
  <c r="V193" s="1"/>
  <c r="W192"/>
  <c r="V192" s="1"/>
  <c r="W191"/>
  <c r="W190"/>
  <c r="V190" s="1"/>
  <c r="W144"/>
  <c r="W143"/>
  <c r="V143" s="1"/>
  <c r="X143" s="1"/>
  <c r="AA143" s="1"/>
  <c r="W142"/>
  <c r="W141"/>
  <c r="V141" s="1"/>
  <c r="X141" s="1"/>
  <c r="AA141" s="1"/>
  <c r="W140"/>
  <c r="W139"/>
  <c r="V139" s="1"/>
  <c r="X139" s="1"/>
  <c r="AA139" s="1"/>
  <c r="W138"/>
  <c r="W137"/>
  <c r="V137" s="1"/>
  <c r="X137" s="1"/>
  <c r="AA137" s="1"/>
  <c r="W136"/>
  <c r="W135"/>
  <c r="V135" s="1"/>
  <c r="X135" s="1"/>
  <c r="AA135" s="1"/>
  <c r="W134"/>
  <c r="W133"/>
  <c r="V133" s="1"/>
  <c r="X133" s="1"/>
  <c r="AA133" s="1"/>
  <c r="W132"/>
  <c r="W122"/>
  <c r="W121"/>
  <c r="V121" s="1"/>
  <c r="X121" s="1"/>
  <c r="AA121" s="1"/>
  <c r="W120"/>
  <c r="W119"/>
  <c r="V119" s="1"/>
  <c r="X119" s="1"/>
  <c r="AA119" s="1"/>
  <c r="W115"/>
  <c r="V115" s="1"/>
  <c r="W114"/>
  <c r="V114" s="1"/>
  <c r="W113"/>
  <c r="W112"/>
  <c r="V112" s="1"/>
  <c r="W111"/>
  <c r="W110"/>
  <c r="V110" s="1"/>
  <c r="W109"/>
  <c r="W108"/>
  <c r="V108" s="1"/>
  <c r="W107"/>
  <c r="W72"/>
  <c r="W71"/>
  <c r="V71" s="1"/>
  <c r="X71" s="1"/>
  <c r="AA71" s="1"/>
  <c r="W70"/>
  <c r="W69"/>
  <c r="V69" s="1"/>
  <c r="X69" s="1"/>
  <c r="AA69" s="1"/>
  <c r="W68"/>
  <c r="W67"/>
  <c r="V67" s="1"/>
  <c r="X67" s="1"/>
  <c r="AA67" s="1"/>
  <c r="W66"/>
  <c r="W65"/>
  <c r="V65" s="1"/>
  <c r="X65" s="1"/>
  <c r="AA65" s="1"/>
  <c r="W64"/>
  <c r="W63"/>
  <c r="V63" s="1"/>
  <c r="X63" s="1"/>
  <c r="AA63" s="1"/>
  <c r="W62"/>
  <c r="W61"/>
  <c r="V61" s="1"/>
  <c r="X61" s="1"/>
  <c r="AA61" s="1"/>
  <c r="W60"/>
  <c r="W59"/>
  <c r="V59" s="1"/>
  <c r="X59" s="1"/>
  <c r="AA59" s="1"/>
  <c r="W56"/>
  <c r="W55"/>
  <c r="V55" s="1"/>
  <c r="X55" s="1"/>
  <c r="AA55" s="1"/>
  <c r="W54"/>
  <c r="W53"/>
  <c r="V53" s="1"/>
  <c r="X53" s="1"/>
  <c r="AA53" s="1"/>
  <c r="W52"/>
  <c r="W51"/>
  <c r="V51" s="1"/>
  <c r="X51" s="1"/>
  <c r="AA51" s="1"/>
  <c r="W50"/>
  <c r="W49"/>
  <c r="V49" s="1"/>
  <c r="X49" s="1"/>
  <c r="AA49" s="1"/>
  <c r="W48"/>
  <c r="W47"/>
  <c r="V47" s="1"/>
  <c r="X47" s="1"/>
  <c r="AA47" s="1"/>
  <c r="W46"/>
  <c r="W45"/>
  <c r="V45" s="1"/>
  <c r="X45" s="1"/>
  <c r="AA45" s="1"/>
  <c r="W44"/>
  <c r="W43"/>
  <c r="V43" s="1"/>
  <c r="X43" s="1"/>
  <c r="AA43" s="1"/>
  <c r="W42"/>
  <c r="V42" s="1"/>
  <c r="X42" s="1"/>
  <c r="AA42" s="1"/>
  <c r="W41"/>
  <c r="W40"/>
  <c r="V40" s="1"/>
  <c r="X40" s="1"/>
  <c r="AA40" s="1"/>
  <c r="W39"/>
  <c r="W38"/>
  <c r="V38" s="1"/>
  <c r="X38" s="1"/>
  <c r="AA38" s="1"/>
  <c r="W9"/>
  <c r="W13"/>
  <c r="W12"/>
  <c r="V12" s="1"/>
  <c r="W11"/>
  <c r="W10"/>
  <c r="V10" s="1"/>
  <c r="S233"/>
  <c r="W233"/>
  <c r="W232"/>
  <c r="W231"/>
  <c r="W230"/>
  <c r="W229"/>
  <c r="S221"/>
  <c r="W221"/>
  <c r="V221" s="1"/>
  <c r="W220"/>
  <c r="V220" s="1"/>
  <c r="W219"/>
  <c r="V219" s="1"/>
  <c r="W205"/>
  <c r="V205" s="1"/>
  <c r="W204"/>
  <c r="W203"/>
  <c r="W202"/>
  <c r="S194"/>
  <c r="W194"/>
  <c r="V194" s="1"/>
  <c r="W149"/>
  <c r="V149" s="1"/>
  <c r="X149" s="1"/>
  <c r="AA149" s="1"/>
  <c r="W148"/>
  <c r="V148" s="1"/>
  <c r="W147"/>
  <c r="W146"/>
  <c r="W145"/>
  <c r="W131"/>
  <c r="S122"/>
  <c r="W118"/>
  <c r="V118" s="1"/>
  <c r="W117"/>
  <c r="V117" s="1"/>
  <c r="W116"/>
  <c r="V116" s="1"/>
  <c r="W106"/>
  <c r="V106" s="1"/>
  <c r="W105"/>
  <c r="V105" s="1"/>
  <c r="W104"/>
  <c r="V104" s="1"/>
  <c r="W103"/>
  <c r="V103" s="1"/>
  <c r="W102"/>
  <c r="V102" s="1"/>
  <c r="W101"/>
  <c r="V101" s="1"/>
  <c r="W100"/>
  <c r="V100" s="1"/>
  <c r="W99"/>
  <c r="V99" s="1"/>
  <c r="W98"/>
  <c r="V98" s="1"/>
  <c r="S79"/>
  <c r="W79"/>
  <c r="V79" s="1"/>
  <c r="X79" s="1"/>
  <c r="AA79" s="1"/>
  <c r="W78"/>
  <c r="W77"/>
  <c r="W76"/>
  <c r="W75"/>
  <c r="W74"/>
  <c r="W73"/>
  <c r="S25"/>
  <c r="W17"/>
  <c r="V17" s="1"/>
  <c r="W15"/>
  <c r="V15" s="1"/>
  <c r="W14"/>
  <c r="V14" s="1"/>
  <c r="L169" i="9" l="1"/>
  <c r="L16" i="8"/>
  <c r="P16" s="1"/>
  <c r="M16"/>
  <c r="Y190"/>
  <c r="X190"/>
  <c r="AA190" s="1"/>
  <c r="L200" i="9"/>
  <c r="G235" s="1"/>
  <c r="L27"/>
  <c r="L83"/>
  <c r="G231" s="1"/>
  <c r="G233"/>
  <c r="L119"/>
  <c r="G232" s="1"/>
  <c r="L187"/>
  <c r="G234" s="1"/>
  <c r="E318" i="1"/>
  <c r="X112" i="8"/>
  <c r="AA112" s="1"/>
  <c r="Y112"/>
  <c r="Y110"/>
  <c r="X110"/>
  <c r="AA110" s="1"/>
  <c r="Y192"/>
  <c r="X192"/>
  <c r="AA192" s="1"/>
  <c r="Y114"/>
  <c r="X114"/>
  <c r="AA114" s="1"/>
  <c r="Y108"/>
  <c r="X108"/>
  <c r="AA108" s="1"/>
  <c r="X193"/>
  <c r="AA193" s="1"/>
  <c r="Y193"/>
  <c r="V191"/>
  <c r="Y133"/>
  <c r="Z133" s="1"/>
  <c r="Y135"/>
  <c r="Z135" s="1"/>
  <c r="Y137"/>
  <c r="Z137" s="1"/>
  <c r="Y139"/>
  <c r="Z139" s="1"/>
  <c r="Y141"/>
  <c r="Z141" s="1"/>
  <c r="Y143"/>
  <c r="Z143" s="1"/>
  <c r="V132"/>
  <c r="V134"/>
  <c r="V136"/>
  <c r="V138"/>
  <c r="V140"/>
  <c r="V142"/>
  <c r="V144"/>
  <c r="Y119"/>
  <c r="Z119" s="1"/>
  <c r="Y121"/>
  <c r="Z121" s="1"/>
  <c r="V120"/>
  <c r="V122"/>
  <c r="X115"/>
  <c r="AA115" s="1"/>
  <c r="Y115"/>
  <c r="V107"/>
  <c r="V111"/>
  <c r="V109"/>
  <c r="V113"/>
  <c r="Y38"/>
  <c r="Z38" s="1"/>
  <c r="Y40"/>
  <c r="Z40" s="1"/>
  <c r="Y42"/>
  <c r="Z42" s="1"/>
  <c r="Y43"/>
  <c r="Z43" s="1"/>
  <c r="Y45"/>
  <c r="Z45" s="1"/>
  <c r="Y47"/>
  <c r="Z47" s="1"/>
  <c r="Y49"/>
  <c r="Z49" s="1"/>
  <c r="Y51"/>
  <c r="Z51" s="1"/>
  <c r="Y53"/>
  <c r="Z53" s="1"/>
  <c r="Y55"/>
  <c r="Z55" s="1"/>
  <c r="Y59"/>
  <c r="Z59" s="1"/>
  <c r="Y61"/>
  <c r="Z61" s="1"/>
  <c r="Y63"/>
  <c r="Z63" s="1"/>
  <c r="Y65"/>
  <c r="Z65" s="1"/>
  <c r="Y67"/>
  <c r="Z67" s="1"/>
  <c r="Y69"/>
  <c r="Z69" s="1"/>
  <c r="Y71"/>
  <c r="Z71" s="1"/>
  <c r="V39"/>
  <c r="V41"/>
  <c r="V44"/>
  <c r="V46"/>
  <c r="V48"/>
  <c r="V50"/>
  <c r="V52"/>
  <c r="V54"/>
  <c r="V56"/>
  <c r="V60"/>
  <c r="V62"/>
  <c r="V64"/>
  <c r="V66"/>
  <c r="V68"/>
  <c r="V70"/>
  <c r="V72"/>
  <c r="V9"/>
  <c r="Y10"/>
  <c r="Y12"/>
  <c r="X10"/>
  <c r="AA10" s="1"/>
  <c r="V11"/>
  <c r="X12"/>
  <c r="AA12" s="1"/>
  <c r="V13"/>
  <c r="Y220"/>
  <c r="X220"/>
  <c r="AA220" s="1"/>
  <c r="Y149"/>
  <c r="Z149" s="1"/>
  <c r="M149" s="1"/>
  <c r="X103"/>
  <c r="AA103" s="1"/>
  <c r="Y103"/>
  <c r="X98"/>
  <c r="AA98" s="1"/>
  <c r="Y98"/>
  <c r="X106"/>
  <c r="AA106" s="1"/>
  <c r="Y106"/>
  <c r="X101"/>
  <c r="AA101" s="1"/>
  <c r="Y101"/>
  <c r="X105"/>
  <c r="AA105" s="1"/>
  <c r="Y105"/>
  <c r="X99"/>
  <c r="AA99" s="1"/>
  <c r="Y99"/>
  <c r="Y14"/>
  <c r="X14"/>
  <c r="AA14" s="1"/>
  <c r="X102"/>
  <c r="AA102" s="1"/>
  <c r="Y102"/>
  <c r="X17"/>
  <c r="AA17" s="1"/>
  <c r="Y17"/>
  <c r="X100"/>
  <c r="AA100" s="1"/>
  <c r="Y100"/>
  <c r="X104"/>
  <c r="AA104" s="1"/>
  <c r="Y104"/>
  <c r="X148"/>
  <c r="AA148" s="1"/>
  <c r="Y148"/>
  <c r="Y79"/>
  <c r="Z79" s="1"/>
  <c r="Y15"/>
  <c r="X15"/>
  <c r="X116"/>
  <c r="AA116" s="1"/>
  <c r="Y116"/>
  <c r="X118"/>
  <c r="AA118" s="1"/>
  <c r="Y118"/>
  <c r="V147"/>
  <c r="Y219"/>
  <c r="X219"/>
  <c r="AA219" s="1"/>
  <c r="V233"/>
  <c r="V77"/>
  <c r="V78"/>
  <c r="V203"/>
  <c r="X117"/>
  <c r="AA117" s="1"/>
  <c r="Y117"/>
  <c r="Y205"/>
  <c r="X205"/>
  <c r="AA205" s="1"/>
  <c r="V229"/>
  <c r="V231"/>
  <c r="V202"/>
  <c r="V204"/>
  <c r="V73"/>
  <c r="V74"/>
  <c r="V75"/>
  <c r="V76"/>
  <c r="X194"/>
  <c r="Y194"/>
  <c r="Y221"/>
  <c r="X221"/>
  <c r="AA221" s="1"/>
  <c r="V230"/>
  <c r="V232"/>
  <c r="V131"/>
  <c r="V145"/>
  <c r="V146"/>
  <c r="Z112" l="1"/>
  <c r="L112" s="1"/>
  <c r="Z190"/>
  <c r="M190" s="1"/>
  <c r="Z110"/>
  <c r="M110" s="1"/>
  <c r="Z115"/>
  <c r="L115" s="1"/>
  <c r="G230" i="9"/>
  <c r="G238" s="1"/>
  <c r="Z192" i="8"/>
  <c r="Z114"/>
  <c r="Z108"/>
  <c r="Z193"/>
  <c r="X191"/>
  <c r="Y191"/>
  <c r="L137"/>
  <c r="M137"/>
  <c r="L139"/>
  <c r="M139"/>
  <c r="Y140"/>
  <c r="X140"/>
  <c r="AA140" s="1"/>
  <c r="Y132"/>
  <c r="X132"/>
  <c r="AA132" s="1"/>
  <c r="L141"/>
  <c r="M141"/>
  <c r="L133"/>
  <c r="M133"/>
  <c r="Y142"/>
  <c r="X142"/>
  <c r="AA142" s="1"/>
  <c r="Y134"/>
  <c r="X134"/>
  <c r="AA134" s="1"/>
  <c r="L143"/>
  <c r="M143"/>
  <c r="L135"/>
  <c r="M135"/>
  <c r="Y144"/>
  <c r="X144"/>
  <c r="Y136"/>
  <c r="X136"/>
  <c r="AA136" s="1"/>
  <c r="Y138"/>
  <c r="X138"/>
  <c r="M119"/>
  <c r="L119"/>
  <c r="L121"/>
  <c r="M121"/>
  <c r="X120"/>
  <c r="AA120" s="1"/>
  <c r="Y120"/>
  <c r="X122"/>
  <c r="Y122"/>
  <c r="X109"/>
  <c r="AA109" s="1"/>
  <c r="Y109"/>
  <c r="X113"/>
  <c r="AA113" s="1"/>
  <c r="Y113"/>
  <c r="X107"/>
  <c r="Y107"/>
  <c r="X111"/>
  <c r="Y111"/>
  <c r="L59"/>
  <c r="M59"/>
  <c r="L38"/>
  <c r="M38"/>
  <c r="L67"/>
  <c r="M67"/>
  <c r="L61"/>
  <c r="M61"/>
  <c r="L43"/>
  <c r="M43"/>
  <c r="M40"/>
  <c r="L40"/>
  <c r="L49"/>
  <c r="M49"/>
  <c r="L51"/>
  <c r="M51"/>
  <c r="Y60"/>
  <c r="X60"/>
  <c r="AA60" s="1"/>
  <c r="Y39"/>
  <c r="X39"/>
  <c r="AA39" s="1"/>
  <c r="L69"/>
  <c r="M69"/>
  <c r="L53"/>
  <c r="M53"/>
  <c r="M42"/>
  <c r="L42"/>
  <c r="Y68"/>
  <c r="X68"/>
  <c r="Y52"/>
  <c r="X52"/>
  <c r="AA52" s="1"/>
  <c r="Y44"/>
  <c r="X44"/>
  <c r="AA44" s="1"/>
  <c r="L65"/>
  <c r="M65"/>
  <c r="L47"/>
  <c r="M47"/>
  <c r="Y70"/>
  <c r="X70"/>
  <c r="Y64"/>
  <c r="X64"/>
  <c r="AA64" s="1"/>
  <c r="Y54"/>
  <c r="X54"/>
  <c r="AA54" s="1"/>
  <c r="Y46"/>
  <c r="X46"/>
  <c r="Y66"/>
  <c r="X66"/>
  <c r="AA66" s="1"/>
  <c r="Y50"/>
  <c r="X50"/>
  <c r="AA50" s="1"/>
  <c r="L63"/>
  <c r="M63"/>
  <c r="L45"/>
  <c r="M45"/>
  <c r="Y62"/>
  <c r="X62"/>
  <c r="AA62" s="1"/>
  <c r="Y41"/>
  <c r="X41"/>
  <c r="L71"/>
  <c r="M71"/>
  <c r="L55"/>
  <c r="M55"/>
  <c r="Y72"/>
  <c r="X72"/>
  <c r="AA72" s="1"/>
  <c r="Y56"/>
  <c r="X56"/>
  <c r="Y48"/>
  <c r="X48"/>
  <c r="AA48" s="1"/>
  <c r="Y9"/>
  <c r="X9"/>
  <c r="X13"/>
  <c r="AA13" s="1"/>
  <c r="Y13"/>
  <c r="Y11"/>
  <c r="X11"/>
  <c r="Z10"/>
  <c r="Z12"/>
  <c r="Z100"/>
  <c r="L100" s="1"/>
  <c r="L149"/>
  <c r="Z220"/>
  <c r="Z105"/>
  <c r="L105" s="1"/>
  <c r="Z103"/>
  <c r="M103" s="1"/>
  <c r="Z102"/>
  <c r="L102" s="1"/>
  <c r="Z98"/>
  <c r="L98" s="1"/>
  <c r="Z116"/>
  <c r="L116" s="1"/>
  <c r="Z14"/>
  <c r="L14" s="1"/>
  <c r="L79"/>
  <c r="M79"/>
  <c r="Z99"/>
  <c r="L99" s="1"/>
  <c r="Z117"/>
  <c r="L117" s="1"/>
  <c r="Z148"/>
  <c r="Z101"/>
  <c r="L101" s="1"/>
  <c r="Z17"/>
  <c r="M17" s="1"/>
  <c r="Z104"/>
  <c r="Z106"/>
  <c r="Y230"/>
  <c r="X230"/>
  <c r="AA230" s="1"/>
  <c r="Y74"/>
  <c r="X74"/>
  <c r="AA74" s="1"/>
  <c r="Y202"/>
  <c r="X202"/>
  <c r="AA202" s="1"/>
  <c r="Y229"/>
  <c r="X229"/>
  <c r="AA229" s="1"/>
  <c r="Y78"/>
  <c r="X78"/>
  <c r="AA78" s="1"/>
  <c r="Y145"/>
  <c r="X145"/>
  <c r="AA194"/>
  <c r="Z194" s="1"/>
  <c r="Y75"/>
  <c r="X75"/>
  <c r="AA75" s="1"/>
  <c r="Y203"/>
  <c r="X203"/>
  <c r="Y232"/>
  <c r="X232"/>
  <c r="X76"/>
  <c r="Y76"/>
  <c r="Y204"/>
  <c r="X204"/>
  <c r="Y77"/>
  <c r="X77"/>
  <c r="Y233"/>
  <c r="X233"/>
  <c r="Z219"/>
  <c r="Z205"/>
  <c r="Y147"/>
  <c r="X147"/>
  <c r="AA147" s="1"/>
  <c r="Y146"/>
  <c r="X146"/>
  <c r="AA146" s="1"/>
  <c r="Y131"/>
  <c r="X131"/>
  <c r="AA131" s="1"/>
  <c r="X73"/>
  <c r="Y73"/>
  <c r="Y231"/>
  <c r="X231"/>
  <c r="AA231" s="1"/>
  <c r="AA15"/>
  <c r="Z15" s="1"/>
  <c r="Z118"/>
  <c r="Z221"/>
  <c r="AA302" i="1"/>
  <c r="Z302" s="1"/>
  <c r="AA301"/>
  <c r="Z301" s="1"/>
  <c r="AA300"/>
  <c r="AA299"/>
  <c r="Z299" s="1"/>
  <c r="AC299" s="1"/>
  <c r="AA298"/>
  <c r="AA297"/>
  <c r="Z297" s="1"/>
  <c r="AA293"/>
  <c r="Z293" s="1"/>
  <c r="AB293" s="1"/>
  <c r="AE293" s="1"/>
  <c r="AA292"/>
  <c r="AA291"/>
  <c r="Z291" s="1"/>
  <c r="AB291" s="1"/>
  <c r="AE291" s="1"/>
  <c r="AA290"/>
  <c r="AA289"/>
  <c r="Z289" s="1"/>
  <c r="AB289" s="1"/>
  <c r="AE289" s="1"/>
  <c r="AA288"/>
  <c r="AA287"/>
  <c r="Z287" s="1"/>
  <c r="AB287" s="1"/>
  <c r="AE287" s="1"/>
  <c r="AA286"/>
  <c r="AA285"/>
  <c r="Z285" s="1"/>
  <c r="AB285" s="1"/>
  <c r="AE285" s="1"/>
  <c r="AA284"/>
  <c r="AA283"/>
  <c r="Z283" s="1"/>
  <c r="AB283" s="1"/>
  <c r="AE283" s="1"/>
  <c r="AA282"/>
  <c r="AA281"/>
  <c r="Z281" s="1"/>
  <c r="AB281" s="1"/>
  <c r="AE281" s="1"/>
  <c r="AA280"/>
  <c r="AA279"/>
  <c r="Z279" s="1"/>
  <c r="AB279" s="1"/>
  <c r="AE279" s="1"/>
  <c r="AA278"/>
  <c r="AA277"/>
  <c r="Z277" s="1"/>
  <c r="AB277" s="1"/>
  <c r="AE277" s="1"/>
  <c r="AA276"/>
  <c r="AA275"/>
  <c r="Z275" s="1"/>
  <c r="AB275" s="1"/>
  <c r="AE275" s="1"/>
  <c r="AA274"/>
  <c r="AA273"/>
  <c r="Z273" s="1"/>
  <c r="AB273" s="1"/>
  <c r="AE273" s="1"/>
  <c r="AA272"/>
  <c r="AA271"/>
  <c r="Z271" s="1"/>
  <c r="AA270"/>
  <c r="AA269"/>
  <c r="Z269" s="1"/>
  <c r="AA268"/>
  <c r="AA267"/>
  <c r="Z267" s="1"/>
  <c r="AB267" s="1"/>
  <c r="AE267" s="1"/>
  <c r="AA266"/>
  <c r="AA265"/>
  <c r="Z265" s="1"/>
  <c r="AB265" s="1"/>
  <c r="AE265" s="1"/>
  <c r="AA264"/>
  <c r="AA263"/>
  <c r="Z263" s="1"/>
  <c r="AA262"/>
  <c r="AA261"/>
  <c r="Z261" s="1"/>
  <c r="AA260"/>
  <c r="AA259"/>
  <c r="Z259" s="1"/>
  <c r="AB259" s="1"/>
  <c r="AE259" s="1"/>
  <c r="AA258"/>
  <c r="AA257"/>
  <c r="Z257" s="1"/>
  <c r="AB257" s="1"/>
  <c r="AE257" s="1"/>
  <c r="AA256"/>
  <c r="AA255"/>
  <c r="Z255" s="1"/>
  <c r="AB255" s="1"/>
  <c r="AE255" s="1"/>
  <c r="AA254"/>
  <c r="AA253"/>
  <c r="Z253" s="1"/>
  <c r="AB253" s="1"/>
  <c r="AE253" s="1"/>
  <c r="AA252"/>
  <c r="AA251"/>
  <c r="Z251" s="1"/>
  <c r="AB251" s="1"/>
  <c r="AE251" s="1"/>
  <c r="AA250"/>
  <c r="AA249"/>
  <c r="Z249" s="1"/>
  <c r="AB249" s="1"/>
  <c r="AE249" s="1"/>
  <c r="AA248"/>
  <c r="AA247"/>
  <c r="Z247" s="1"/>
  <c r="AB247" s="1"/>
  <c r="AE247" s="1"/>
  <c r="AA246"/>
  <c r="AA245"/>
  <c r="Z245" s="1"/>
  <c r="AB245" s="1"/>
  <c r="AE245" s="1"/>
  <c r="AA244"/>
  <c r="AA243"/>
  <c r="Z243" s="1"/>
  <c r="AB243" s="1"/>
  <c r="AE243" s="1"/>
  <c r="AA242"/>
  <c r="AA241"/>
  <c r="Z241" s="1"/>
  <c r="AB241" s="1"/>
  <c r="AE241" s="1"/>
  <c r="AA240"/>
  <c r="AA239"/>
  <c r="Z239" s="1"/>
  <c r="AB239" s="1"/>
  <c r="AE239" s="1"/>
  <c r="AA238"/>
  <c r="AA237"/>
  <c r="Z237" s="1"/>
  <c r="AB237" s="1"/>
  <c r="AE237" s="1"/>
  <c r="AA236"/>
  <c r="AA235"/>
  <c r="Z235" s="1"/>
  <c r="AB235" s="1"/>
  <c r="AE235" s="1"/>
  <c r="AA234"/>
  <c r="AA233"/>
  <c r="Z233" s="1"/>
  <c r="AB233" s="1"/>
  <c r="AE233" s="1"/>
  <c r="AA232"/>
  <c r="AA231"/>
  <c r="Z231" s="1"/>
  <c r="AA230"/>
  <c r="AA229"/>
  <c r="Z229" s="1"/>
  <c r="AA228"/>
  <c r="AA227"/>
  <c r="Z227" s="1"/>
  <c r="AB227" s="1"/>
  <c r="AE227" s="1"/>
  <c r="AA226"/>
  <c r="AA225"/>
  <c r="Z225" s="1"/>
  <c r="AB225" s="1"/>
  <c r="AE225" s="1"/>
  <c r="AA224"/>
  <c r="AA223"/>
  <c r="Z223" s="1"/>
  <c r="AB223" s="1"/>
  <c r="AE223" s="1"/>
  <c r="AA222"/>
  <c r="AA221"/>
  <c r="Z221" s="1"/>
  <c r="AB221" s="1"/>
  <c r="AE221" s="1"/>
  <c r="AA220"/>
  <c r="AA219"/>
  <c r="Z219" s="1"/>
  <c r="AB219" s="1"/>
  <c r="AE219" s="1"/>
  <c r="AA218"/>
  <c r="AA217"/>
  <c r="Z217" s="1"/>
  <c r="AB217" s="1"/>
  <c r="AE217" s="1"/>
  <c r="AA216"/>
  <c r="AA215"/>
  <c r="Z215" s="1"/>
  <c r="AB215" s="1"/>
  <c r="AE215" s="1"/>
  <c r="AA214"/>
  <c r="AA213"/>
  <c r="Z213" s="1"/>
  <c r="AB213" s="1"/>
  <c r="AE213" s="1"/>
  <c r="AA212"/>
  <c r="AA211"/>
  <c r="Z211" s="1"/>
  <c r="AB211" s="1"/>
  <c r="AE211" s="1"/>
  <c r="AA210"/>
  <c r="AA209"/>
  <c r="Z209" s="1"/>
  <c r="AB209" s="1"/>
  <c r="AE209" s="1"/>
  <c r="AA208"/>
  <c r="AA207"/>
  <c r="AA206"/>
  <c r="AA205"/>
  <c r="Z205" s="1"/>
  <c r="AA204"/>
  <c r="AA203"/>
  <c r="Z203" s="1"/>
  <c r="AB203" s="1"/>
  <c r="AE203" s="1"/>
  <c r="AA202"/>
  <c r="AA201"/>
  <c r="Z201" s="1"/>
  <c r="AB201" s="1"/>
  <c r="AE201" s="1"/>
  <c r="AA200"/>
  <c r="AA199"/>
  <c r="Z199" s="1"/>
  <c r="AA198"/>
  <c r="AA197"/>
  <c r="Z197" s="1"/>
  <c r="AA196"/>
  <c r="AA195"/>
  <c r="Z195" s="1"/>
  <c r="AB195" s="1"/>
  <c r="AE195" s="1"/>
  <c r="AA194"/>
  <c r="AA193"/>
  <c r="Z193" s="1"/>
  <c r="AB193" s="1"/>
  <c r="AE193" s="1"/>
  <c r="AA191"/>
  <c r="AA190"/>
  <c r="Z190" s="1"/>
  <c r="AB190" s="1"/>
  <c r="AE190" s="1"/>
  <c r="AA189"/>
  <c r="AA188"/>
  <c r="Z188" s="1"/>
  <c r="AB188" s="1"/>
  <c r="AE188" s="1"/>
  <c r="AA187"/>
  <c r="AA186"/>
  <c r="Z186" s="1"/>
  <c r="AB186" s="1"/>
  <c r="AE186" s="1"/>
  <c r="AA185"/>
  <c r="AA184"/>
  <c r="Z184" s="1"/>
  <c r="AB184" s="1"/>
  <c r="AE184" s="1"/>
  <c r="AA183"/>
  <c r="AA182"/>
  <c r="Z182" s="1"/>
  <c r="AB182" s="1"/>
  <c r="AE182" s="1"/>
  <c r="AA181"/>
  <c r="AA180"/>
  <c r="Z180" s="1"/>
  <c r="AB180" s="1"/>
  <c r="AE180" s="1"/>
  <c r="AA179"/>
  <c r="AA178"/>
  <c r="Z178" s="1"/>
  <c r="AB178" s="1"/>
  <c r="AE178" s="1"/>
  <c r="AA177"/>
  <c r="AA176"/>
  <c r="Z176" s="1"/>
  <c r="AB176" s="1"/>
  <c r="AE176" s="1"/>
  <c r="AA175"/>
  <c r="AA174"/>
  <c r="AA173"/>
  <c r="AA172"/>
  <c r="Z172" s="1"/>
  <c r="AA171"/>
  <c r="AA170"/>
  <c r="Z170" s="1"/>
  <c r="AB170" s="1"/>
  <c r="AE170" s="1"/>
  <c r="AA169"/>
  <c r="AA168"/>
  <c r="Z168" s="1"/>
  <c r="AB168" s="1"/>
  <c r="AE168" s="1"/>
  <c r="AA167"/>
  <c r="AA166"/>
  <c r="Z166" s="1"/>
  <c r="AB166" s="1"/>
  <c r="AE166" s="1"/>
  <c r="AA165"/>
  <c r="AA164"/>
  <c r="Z164" s="1"/>
  <c r="AB164" s="1"/>
  <c r="AE164" s="1"/>
  <c r="AA163"/>
  <c r="AA162"/>
  <c r="Z162" s="1"/>
  <c r="AB162" s="1"/>
  <c r="AE162" s="1"/>
  <c r="AA161"/>
  <c r="AA160"/>
  <c r="Z160" s="1"/>
  <c r="AB160" s="1"/>
  <c r="AE160" s="1"/>
  <c r="AA159"/>
  <c r="AA158"/>
  <c r="Z158" s="1"/>
  <c r="AB158" s="1"/>
  <c r="AE158" s="1"/>
  <c r="AA157"/>
  <c r="AA156"/>
  <c r="Z156" s="1"/>
  <c r="AB156" s="1"/>
  <c r="AE156" s="1"/>
  <c r="AA155"/>
  <c r="AA154"/>
  <c r="Z154" s="1"/>
  <c r="AB154" s="1"/>
  <c r="AE154" s="1"/>
  <c r="AA153"/>
  <c r="AA152"/>
  <c r="Z152" s="1"/>
  <c r="AB152" s="1"/>
  <c r="AE152" s="1"/>
  <c r="AA151"/>
  <c r="AA150"/>
  <c r="Z150" s="1"/>
  <c r="AB150" s="1"/>
  <c r="AE150" s="1"/>
  <c r="AA149"/>
  <c r="AA148"/>
  <c r="Z148" s="1"/>
  <c r="AB148" s="1"/>
  <c r="AE148" s="1"/>
  <c r="AA147"/>
  <c r="AA146"/>
  <c r="Z146" s="1"/>
  <c r="AB146" s="1"/>
  <c r="AE146" s="1"/>
  <c r="AA145"/>
  <c r="AA144"/>
  <c r="Z144" s="1"/>
  <c r="AB144" s="1"/>
  <c r="AE144" s="1"/>
  <c r="AA143"/>
  <c r="AA142"/>
  <c r="AA141"/>
  <c r="AA140"/>
  <c r="Z140" s="1"/>
  <c r="AA139"/>
  <c r="AA138"/>
  <c r="Z138" s="1"/>
  <c r="AB138" s="1"/>
  <c r="AE138" s="1"/>
  <c r="AA137"/>
  <c r="AA136"/>
  <c r="Z136" s="1"/>
  <c r="AB136" s="1"/>
  <c r="AE136" s="1"/>
  <c r="AA135"/>
  <c r="AA134"/>
  <c r="Z134" s="1"/>
  <c r="AA133"/>
  <c r="AA132"/>
  <c r="Z132" s="1"/>
  <c r="AA131"/>
  <c r="AA130"/>
  <c r="Z130" s="1"/>
  <c r="AB130" s="1"/>
  <c r="AE130" s="1"/>
  <c r="AA129"/>
  <c r="AA128"/>
  <c r="Z128" s="1"/>
  <c r="AB128" s="1"/>
  <c r="AE128" s="1"/>
  <c r="AA127"/>
  <c r="AA126"/>
  <c r="Z126" s="1"/>
  <c r="AB126" s="1"/>
  <c r="AE126" s="1"/>
  <c r="AA125"/>
  <c r="AA124"/>
  <c r="Z124" s="1"/>
  <c r="AB124" s="1"/>
  <c r="AE124" s="1"/>
  <c r="AA123"/>
  <c r="AA122"/>
  <c r="Z122" s="1"/>
  <c r="AB122" s="1"/>
  <c r="AE122" s="1"/>
  <c r="AA121"/>
  <c r="Z121" s="1"/>
  <c r="AA120"/>
  <c r="Z120" s="1"/>
  <c r="AC120" s="1"/>
  <c r="AA119"/>
  <c r="Z119" s="1"/>
  <c r="AC119" s="1"/>
  <c r="AA118"/>
  <c r="AA117"/>
  <c r="AA116"/>
  <c r="AA115"/>
  <c r="AA114"/>
  <c r="AA113"/>
  <c r="AA112"/>
  <c r="AA111"/>
  <c r="AA110"/>
  <c r="AA108"/>
  <c r="Z108" s="1"/>
  <c r="AB108" s="1"/>
  <c r="AE108" s="1"/>
  <c r="AA107"/>
  <c r="AA106"/>
  <c r="Z106" s="1"/>
  <c r="AB106" s="1"/>
  <c r="AE106" s="1"/>
  <c r="AA105"/>
  <c r="AA104"/>
  <c r="Z104" s="1"/>
  <c r="AB104" s="1"/>
  <c r="AE104" s="1"/>
  <c r="AA103"/>
  <c r="AA102"/>
  <c r="Z102" s="1"/>
  <c r="AB102" s="1"/>
  <c r="AE102" s="1"/>
  <c r="AA101"/>
  <c r="AA100"/>
  <c r="Z100" s="1"/>
  <c r="AB100" s="1"/>
  <c r="AE100" s="1"/>
  <c r="AA99"/>
  <c r="AA98"/>
  <c r="Z98" s="1"/>
  <c r="AB98" s="1"/>
  <c r="AE98" s="1"/>
  <c r="AA97"/>
  <c r="AA96"/>
  <c r="Z96" s="1"/>
  <c r="AB96" s="1"/>
  <c r="AE96" s="1"/>
  <c r="AA95"/>
  <c r="AA94"/>
  <c r="Z94" s="1"/>
  <c r="AB94" s="1"/>
  <c r="AE94" s="1"/>
  <c r="AA93"/>
  <c r="AA92"/>
  <c r="Z92" s="1"/>
  <c r="AB92" s="1"/>
  <c r="AE92" s="1"/>
  <c r="AA91"/>
  <c r="AA90"/>
  <c r="Z90" s="1"/>
  <c r="AB90" s="1"/>
  <c r="AE90" s="1"/>
  <c r="AA89"/>
  <c r="AA88"/>
  <c r="Z88" s="1"/>
  <c r="AB88" s="1"/>
  <c r="AE88" s="1"/>
  <c r="AA87"/>
  <c r="AA86"/>
  <c r="Z86" s="1"/>
  <c r="AB86" s="1"/>
  <c r="AE86" s="1"/>
  <c r="AA85"/>
  <c r="AA84"/>
  <c r="Z84" s="1"/>
  <c r="AB84" s="1"/>
  <c r="AE84" s="1"/>
  <c r="AA83"/>
  <c r="AA82"/>
  <c r="Z82" s="1"/>
  <c r="AB82" s="1"/>
  <c r="AE82" s="1"/>
  <c r="AA81"/>
  <c r="AA80"/>
  <c r="Z80" s="1"/>
  <c r="AB80" s="1"/>
  <c r="AE80" s="1"/>
  <c r="AA79"/>
  <c r="AA78"/>
  <c r="Z78" s="1"/>
  <c r="AB78" s="1"/>
  <c r="AE78" s="1"/>
  <c r="AA77"/>
  <c r="AA76"/>
  <c r="Z76" s="1"/>
  <c r="AB76" s="1"/>
  <c r="AE76" s="1"/>
  <c r="AA75"/>
  <c r="AA74"/>
  <c r="Z74" s="1"/>
  <c r="AB74" s="1"/>
  <c r="AE74" s="1"/>
  <c r="AA73"/>
  <c r="AA72"/>
  <c r="Z72" s="1"/>
  <c r="AB72" s="1"/>
  <c r="AE72" s="1"/>
  <c r="AA71"/>
  <c r="AA70"/>
  <c r="Z70" s="1"/>
  <c r="AB70" s="1"/>
  <c r="AE70" s="1"/>
  <c r="AA69"/>
  <c r="AA68"/>
  <c r="Z68" s="1"/>
  <c r="AB68" s="1"/>
  <c r="AE68" s="1"/>
  <c r="AA67"/>
  <c r="AA66"/>
  <c r="Z66" s="1"/>
  <c r="AB66" s="1"/>
  <c r="AE66" s="1"/>
  <c r="AA65"/>
  <c r="AA64"/>
  <c r="Z64" s="1"/>
  <c r="AB64" s="1"/>
  <c r="AE64" s="1"/>
  <c r="AA63"/>
  <c r="AA62"/>
  <c r="Z62" s="1"/>
  <c r="AB62" s="1"/>
  <c r="AE62" s="1"/>
  <c r="AA61"/>
  <c r="AA60"/>
  <c r="Z60" s="1"/>
  <c r="AB60" s="1"/>
  <c r="AE60" s="1"/>
  <c r="AA59"/>
  <c r="AA58"/>
  <c r="Z58" s="1"/>
  <c r="AB58" s="1"/>
  <c r="AE58" s="1"/>
  <c r="AA57"/>
  <c r="AA56"/>
  <c r="Z56" s="1"/>
  <c r="AB56" s="1"/>
  <c r="AE56" s="1"/>
  <c r="AA55"/>
  <c r="AA54"/>
  <c r="Z54" s="1"/>
  <c r="AB54" s="1"/>
  <c r="AE54" s="1"/>
  <c r="AA53"/>
  <c r="AA52"/>
  <c r="Z52" s="1"/>
  <c r="AB52" s="1"/>
  <c r="AE52" s="1"/>
  <c r="AA51"/>
  <c r="AA50"/>
  <c r="Z50" s="1"/>
  <c r="AB50" s="1"/>
  <c r="AE50" s="1"/>
  <c r="AA49"/>
  <c r="AA48"/>
  <c r="Z48" s="1"/>
  <c r="AB48" s="1"/>
  <c r="AE48" s="1"/>
  <c r="AA47"/>
  <c r="AA46"/>
  <c r="Z46" s="1"/>
  <c r="AB46" s="1"/>
  <c r="AE46" s="1"/>
  <c r="AA45"/>
  <c r="AA44"/>
  <c r="Z44" s="1"/>
  <c r="AB44" s="1"/>
  <c r="AE44" s="1"/>
  <c r="AA43"/>
  <c r="AA42"/>
  <c r="Z42" s="1"/>
  <c r="AB42" s="1"/>
  <c r="AE42" s="1"/>
  <c r="AA41"/>
  <c r="AA40"/>
  <c r="Z40" s="1"/>
  <c r="AB40" s="1"/>
  <c r="AE40" s="1"/>
  <c r="AA39"/>
  <c r="AA38"/>
  <c r="Z38" s="1"/>
  <c r="AB38" s="1"/>
  <c r="AE38" s="1"/>
  <c r="AA37"/>
  <c r="AA36"/>
  <c r="Z36" s="1"/>
  <c r="AB36" s="1"/>
  <c r="AE36" s="1"/>
  <c r="AA35"/>
  <c r="AA34"/>
  <c r="Z34" s="1"/>
  <c r="AB34" s="1"/>
  <c r="AE34" s="1"/>
  <c r="AA33"/>
  <c r="AA32"/>
  <c r="Z32" s="1"/>
  <c r="AB32" s="1"/>
  <c r="AE32" s="1"/>
  <c r="AA31"/>
  <c r="AA29"/>
  <c r="Z29" s="1"/>
  <c r="AB29" s="1"/>
  <c r="AE29" s="1"/>
  <c r="AA28"/>
  <c r="AA27"/>
  <c r="Z27" s="1"/>
  <c r="AB27" s="1"/>
  <c r="AE27" s="1"/>
  <c r="AA26"/>
  <c r="AA25"/>
  <c r="Z25" s="1"/>
  <c r="AB25" s="1"/>
  <c r="AE25" s="1"/>
  <c r="AA24"/>
  <c r="AA23"/>
  <c r="Z23" s="1"/>
  <c r="AB23" s="1"/>
  <c r="AE23" s="1"/>
  <c r="AA22"/>
  <c r="AA21"/>
  <c r="Z21" s="1"/>
  <c r="AB21" s="1"/>
  <c r="AE21" s="1"/>
  <c r="AA20"/>
  <c r="AA19"/>
  <c r="Z19" s="1"/>
  <c r="AB19" s="1"/>
  <c r="AE19" s="1"/>
  <c r="AA18"/>
  <c r="AA17"/>
  <c r="Z17" s="1"/>
  <c r="AB17" s="1"/>
  <c r="AE17" s="1"/>
  <c r="AA16"/>
  <c r="AA15"/>
  <c r="Z15" s="1"/>
  <c r="AB15" s="1"/>
  <c r="AE15" s="1"/>
  <c r="AA14"/>
  <c r="AA13"/>
  <c r="Z13" s="1"/>
  <c r="AA12"/>
  <c r="AA11"/>
  <c r="Z11" s="1"/>
  <c r="AA10"/>
  <c r="Z10" s="1"/>
  <c r="AA9"/>
  <c r="Z9" s="1"/>
  <c r="AA8"/>
  <c r="Z8" s="1"/>
  <c r="AB8" s="1"/>
  <c r="AE8" s="1"/>
  <c r="L110" i="8" l="1"/>
  <c r="M115"/>
  <c r="L190"/>
  <c r="M112"/>
  <c r="Z12" i="1"/>
  <c r="AC12" s="1"/>
  <c r="Z72" i="8"/>
  <c r="L72" s="1"/>
  <c r="Z50"/>
  <c r="L50" s="1"/>
  <c r="Z48"/>
  <c r="L48" s="1"/>
  <c r="Z109"/>
  <c r="L109" s="1"/>
  <c r="Z142"/>
  <c r="L142" s="1"/>
  <c r="Z39"/>
  <c r="M39" s="1"/>
  <c r="Z132"/>
  <c r="L132" s="1"/>
  <c r="M192"/>
  <c r="L192"/>
  <c r="L219"/>
  <c r="M219"/>
  <c r="M221"/>
  <c r="L221"/>
  <c r="L220"/>
  <c r="M220"/>
  <c r="Z120"/>
  <c r="L120" s="1"/>
  <c r="L114"/>
  <c r="M114"/>
  <c r="L108"/>
  <c r="M108"/>
  <c r="Z64"/>
  <c r="L64" s="1"/>
  <c r="Z60"/>
  <c r="M60" s="1"/>
  <c r="Z54"/>
  <c r="L54" s="1"/>
  <c r="Z44"/>
  <c r="M44" s="1"/>
  <c r="AA191"/>
  <c r="Z191" s="1"/>
  <c r="L193"/>
  <c r="M193"/>
  <c r="AA138"/>
  <c r="Z138" s="1"/>
  <c r="AA144"/>
  <c r="Z144" s="1"/>
  <c r="Z140"/>
  <c r="Z136"/>
  <c r="Z134"/>
  <c r="AA122"/>
  <c r="Z122" s="1"/>
  <c r="AA111"/>
  <c r="Z111" s="1"/>
  <c r="AA107"/>
  <c r="Z107" s="1"/>
  <c r="Z113"/>
  <c r="AA41"/>
  <c r="Z41" s="1"/>
  <c r="AA46"/>
  <c r="Z46" s="1"/>
  <c r="Z62"/>
  <c r="Z52"/>
  <c r="AA68"/>
  <c r="Z68" s="1"/>
  <c r="AA56"/>
  <c r="Z56" s="1"/>
  <c r="AA70"/>
  <c r="Z70" s="1"/>
  <c r="Z66"/>
  <c r="AB197" i="1"/>
  <c r="AE197" s="1"/>
  <c r="AC197"/>
  <c r="AB269"/>
  <c r="AE269" s="1"/>
  <c r="AC269"/>
  <c r="AB140"/>
  <c r="AE140" s="1"/>
  <c r="AC140"/>
  <c r="AB199"/>
  <c r="AE199" s="1"/>
  <c r="AC199"/>
  <c r="AB271"/>
  <c r="AE271" s="1"/>
  <c r="AC271"/>
  <c r="Z142"/>
  <c r="M100" i="8"/>
  <c r="Z229"/>
  <c r="M229" s="1"/>
  <c r="M105"/>
  <c r="AA9"/>
  <c r="Z9" s="1"/>
  <c r="L12"/>
  <c r="M12"/>
  <c r="AA11"/>
  <c r="Z11" s="1"/>
  <c r="L10"/>
  <c r="M10"/>
  <c r="Z13"/>
  <c r="Z202"/>
  <c r="L202" s="1"/>
  <c r="M116"/>
  <c r="L103"/>
  <c r="M101"/>
  <c r="L17"/>
  <c r="M98"/>
  <c r="M117"/>
  <c r="Z74"/>
  <c r="L74" s="1"/>
  <c r="M14"/>
  <c r="Z230"/>
  <c r="M230" s="1"/>
  <c r="M102"/>
  <c r="L104"/>
  <c r="M104"/>
  <c r="Z75"/>
  <c r="M75" s="1"/>
  <c r="M99"/>
  <c r="L106"/>
  <c r="M106"/>
  <c r="M148"/>
  <c r="L148"/>
  <c r="Z147"/>
  <c r="M147" s="1"/>
  <c r="Z78"/>
  <c r="M78" s="1"/>
  <c r="Z231"/>
  <c r="L231" s="1"/>
  <c r="M15"/>
  <c r="L15"/>
  <c r="L118"/>
  <c r="M118"/>
  <c r="AA73"/>
  <c r="Z73" s="1"/>
  <c r="AA204"/>
  <c r="Z204" s="1"/>
  <c r="AA232"/>
  <c r="Z232" s="1"/>
  <c r="AA233"/>
  <c r="Z233" s="1"/>
  <c r="AA77"/>
  <c r="Z77" s="1"/>
  <c r="AA203"/>
  <c r="Z203" s="1"/>
  <c r="AA145"/>
  <c r="Z145" s="1"/>
  <c r="Z131"/>
  <c r="M205"/>
  <c r="L205"/>
  <c r="AA76"/>
  <c r="Z76" s="1"/>
  <c r="Z146"/>
  <c r="AB134" i="1"/>
  <c r="AE134" s="1"/>
  <c r="AC134"/>
  <c r="AB231"/>
  <c r="AE231" s="1"/>
  <c r="AC231"/>
  <c r="AB172"/>
  <c r="AE172" s="1"/>
  <c r="AC172"/>
  <c r="AB261"/>
  <c r="AE261" s="1"/>
  <c r="AC261"/>
  <c r="AB297"/>
  <c r="AE297" s="1"/>
  <c r="AC297"/>
  <c r="AC10"/>
  <c r="AB10"/>
  <c r="AE10" s="1"/>
  <c r="AB132"/>
  <c r="AE132" s="1"/>
  <c r="AC132"/>
  <c r="AB229"/>
  <c r="AE229" s="1"/>
  <c r="AC229"/>
  <c r="AB205"/>
  <c r="AE205" s="1"/>
  <c r="AC205"/>
  <c r="AB263"/>
  <c r="AE263" s="1"/>
  <c r="AC263"/>
  <c r="Z207"/>
  <c r="AC164"/>
  <c r="AD164" s="1"/>
  <c r="AC166"/>
  <c r="AD166" s="1"/>
  <c r="Z174"/>
  <c r="AC237"/>
  <c r="AD237" s="1"/>
  <c r="AC239"/>
  <c r="AD239" s="1"/>
  <c r="AC293"/>
  <c r="AD293" s="1"/>
  <c r="AB299"/>
  <c r="AE299" s="1"/>
  <c r="AC8"/>
  <c r="AC148"/>
  <c r="AD148" s="1"/>
  <c r="AC150"/>
  <c r="AD150" s="1"/>
  <c r="AC180"/>
  <c r="AD180" s="1"/>
  <c r="AC182"/>
  <c r="AD182" s="1"/>
  <c r="AC213"/>
  <c r="AD213" s="1"/>
  <c r="AC215"/>
  <c r="AD215" s="1"/>
  <c r="AC245"/>
  <c r="AD245" s="1"/>
  <c r="AC247"/>
  <c r="AD247" s="1"/>
  <c r="AC277"/>
  <c r="AD277" s="1"/>
  <c r="AC279"/>
  <c r="AD279" s="1"/>
  <c r="AC301"/>
  <c r="AB120"/>
  <c r="AE120" s="1"/>
  <c r="AC124"/>
  <c r="AD124" s="1"/>
  <c r="AC126"/>
  <c r="AD126" s="1"/>
  <c r="AC156"/>
  <c r="AD156" s="1"/>
  <c r="AC158"/>
  <c r="AD158" s="1"/>
  <c r="AC188"/>
  <c r="AD188" s="1"/>
  <c r="AC190"/>
  <c r="AD190" s="1"/>
  <c r="AC221"/>
  <c r="AD221" s="1"/>
  <c r="AC223"/>
  <c r="AD223" s="1"/>
  <c r="AC253"/>
  <c r="AD253" s="1"/>
  <c r="AC255"/>
  <c r="AD255" s="1"/>
  <c r="AC285"/>
  <c r="AD285" s="1"/>
  <c r="AC287"/>
  <c r="AD287" s="1"/>
  <c r="AB301"/>
  <c r="AE301" s="1"/>
  <c r="AB302"/>
  <c r="AE302" s="1"/>
  <c r="AC302"/>
  <c r="Z298"/>
  <c r="Z300"/>
  <c r="AC121"/>
  <c r="AB121"/>
  <c r="AE121" s="1"/>
  <c r="Z129"/>
  <c r="Z145"/>
  <c r="Z153"/>
  <c r="Z161"/>
  <c r="Z169"/>
  <c r="Z177"/>
  <c r="Z194"/>
  <c r="Z226"/>
  <c r="Z250"/>
  <c r="Z258"/>
  <c r="Z274"/>
  <c r="Z282"/>
  <c r="Z290"/>
  <c r="Z123"/>
  <c r="Z147"/>
  <c r="Z155"/>
  <c r="Z163"/>
  <c r="Z179"/>
  <c r="Z187"/>
  <c r="Z196"/>
  <c r="Z204"/>
  <c r="Z228"/>
  <c r="Z244"/>
  <c r="Z268"/>
  <c r="Z284"/>
  <c r="Z127"/>
  <c r="Z135"/>
  <c r="Z143"/>
  <c r="Z151"/>
  <c r="Z159"/>
  <c r="Z167"/>
  <c r="Z175"/>
  <c r="Z183"/>
  <c r="Z191"/>
  <c r="Z200"/>
  <c r="Z208"/>
  <c r="Z216"/>
  <c r="Z224"/>
  <c r="Z232"/>
  <c r="Z240"/>
  <c r="Z248"/>
  <c r="Z256"/>
  <c r="Z264"/>
  <c r="Z272"/>
  <c r="Z280"/>
  <c r="Z288"/>
  <c r="Z110"/>
  <c r="Z112"/>
  <c r="Z114"/>
  <c r="Z116"/>
  <c r="Z118"/>
  <c r="Z111"/>
  <c r="Z113"/>
  <c r="Z115"/>
  <c r="Z117"/>
  <c r="AC122"/>
  <c r="AD122" s="1"/>
  <c r="AC130"/>
  <c r="AD130" s="1"/>
  <c r="AC138"/>
  <c r="AD138" s="1"/>
  <c r="AC146"/>
  <c r="AD146" s="1"/>
  <c r="AC154"/>
  <c r="AD154" s="1"/>
  <c r="AC162"/>
  <c r="AD162" s="1"/>
  <c r="AC170"/>
  <c r="AD170" s="1"/>
  <c r="AC178"/>
  <c r="AD178" s="1"/>
  <c r="AC186"/>
  <c r="AD186" s="1"/>
  <c r="AC195"/>
  <c r="AD195" s="1"/>
  <c r="AC203"/>
  <c r="AD203" s="1"/>
  <c r="AC211"/>
  <c r="AD211" s="1"/>
  <c r="AC219"/>
  <c r="AD219" s="1"/>
  <c r="AC227"/>
  <c r="AD227" s="1"/>
  <c r="AC235"/>
  <c r="AD235" s="1"/>
  <c r="AC243"/>
  <c r="AD243" s="1"/>
  <c r="AC251"/>
  <c r="AD251" s="1"/>
  <c r="AC259"/>
  <c r="AD259" s="1"/>
  <c r="AC267"/>
  <c r="AD267" s="1"/>
  <c r="AC275"/>
  <c r="AD275" s="1"/>
  <c r="AC283"/>
  <c r="AD283" s="1"/>
  <c r="AC291"/>
  <c r="AD291" s="1"/>
  <c r="Z137"/>
  <c r="Z185"/>
  <c r="Z202"/>
  <c r="Z210"/>
  <c r="Z218"/>
  <c r="Z234"/>
  <c r="Z242"/>
  <c r="Z266"/>
  <c r="Z131"/>
  <c r="Z139"/>
  <c r="Z171"/>
  <c r="Z212"/>
  <c r="Z220"/>
  <c r="Z236"/>
  <c r="Z252"/>
  <c r="Z260"/>
  <c r="Z276"/>
  <c r="Z292"/>
  <c r="Z125"/>
  <c r="Z133"/>
  <c r="Z141"/>
  <c r="Z149"/>
  <c r="Z157"/>
  <c r="Z165"/>
  <c r="Z173"/>
  <c r="Z181"/>
  <c r="Z189"/>
  <c r="Z198"/>
  <c r="Z206"/>
  <c r="Z214"/>
  <c r="Z222"/>
  <c r="Z230"/>
  <c r="Z238"/>
  <c r="Z246"/>
  <c r="Z254"/>
  <c r="Z262"/>
  <c r="Z270"/>
  <c r="Z278"/>
  <c r="Z286"/>
  <c r="AB119"/>
  <c r="AE119" s="1"/>
  <c r="AC128"/>
  <c r="AD128" s="1"/>
  <c r="AC136"/>
  <c r="AD136" s="1"/>
  <c r="AC144"/>
  <c r="AD144" s="1"/>
  <c r="AC152"/>
  <c r="AD152" s="1"/>
  <c r="AC160"/>
  <c r="AD160" s="1"/>
  <c r="AC168"/>
  <c r="AD168" s="1"/>
  <c r="AC176"/>
  <c r="AD176" s="1"/>
  <c r="AC184"/>
  <c r="AD184" s="1"/>
  <c r="AC193"/>
  <c r="AD193" s="1"/>
  <c r="AC201"/>
  <c r="AD201" s="1"/>
  <c r="AC209"/>
  <c r="AD209" s="1"/>
  <c r="AC217"/>
  <c r="AD217" s="1"/>
  <c r="AC225"/>
  <c r="AD225" s="1"/>
  <c r="AC233"/>
  <c r="AD233" s="1"/>
  <c r="AC241"/>
  <c r="AD241" s="1"/>
  <c r="AC249"/>
  <c r="AD249" s="1"/>
  <c r="AC257"/>
  <c r="AD257" s="1"/>
  <c r="AC265"/>
  <c r="AD265" s="1"/>
  <c r="AC273"/>
  <c r="AD273" s="1"/>
  <c r="AC281"/>
  <c r="AD281" s="1"/>
  <c r="AC289"/>
  <c r="AD289" s="1"/>
  <c r="AC17"/>
  <c r="AD17" s="1"/>
  <c r="AC21"/>
  <c r="AD21" s="1"/>
  <c r="AC23"/>
  <c r="AD23" s="1"/>
  <c r="AC27"/>
  <c r="AD27" s="1"/>
  <c r="AC32"/>
  <c r="AD32" s="1"/>
  <c r="AC36"/>
  <c r="AD36" s="1"/>
  <c r="AC40"/>
  <c r="AD40" s="1"/>
  <c r="AC42"/>
  <c r="AD42" s="1"/>
  <c r="AC46"/>
  <c r="AD46" s="1"/>
  <c r="AC50"/>
  <c r="AD50" s="1"/>
  <c r="AC56"/>
  <c r="AD56" s="1"/>
  <c r="AC58"/>
  <c r="AD58" s="1"/>
  <c r="AC60"/>
  <c r="AD60" s="1"/>
  <c r="AC66"/>
  <c r="AD66" s="1"/>
  <c r="AC70"/>
  <c r="AD70" s="1"/>
  <c r="AC72"/>
  <c r="AD72" s="1"/>
  <c r="AC74"/>
  <c r="AD74" s="1"/>
  <c r="AC78"/>
  <c r="AD78" s="1"/>
  <c r="AC80"/>
  <c r="AD80" s="1"/>
  <c r="AC82"/>
  <c r="AD82" s="1"/>
  <c r="AC84"/>
  <c r="AD84" s="1"/>
  <c r="AC86"/>
  <c r="AD86" s="1"/>
  <c r="AC88"/>
  <c r="AD88" s="1"/>
  <c r="AC90"/>
  <c r="AD90" s="1"/>
  <c r="AC92"/>
  <c r="AD92" s="1"/>
  <c r="AC94"/>
  <c r="AD94" s="1"/>
  <c r="AC96"/>
  <c r="AD96" s="1"/>
  <c r="AC98"/>
  <c r="AD98" s="1"/>
  <c r="AC100"/>
  <c r="AD100" s="1"/>
  <c r="AC102"/>
  <c r="AD102" s="1"/>
  <c r="AC104"/>
  <c r="AD104" s="1"/>
  <c r="AC106"/>
  <c r="AD106" s="1"/>
  <c r="AC108"/>
  <c r="AD108" s="1"/>
  <c r="AC15"/>
  <c r="AD15" s="1"/>
  <c r="AC19"/>
  <c r="AD19" s="1"/>
  <c r="AC25"/>
  <c r="AD25" s="1"/>
  <c r="AC29"/>
  <c r="AD29" s="1"/>
  <c r="AC34"/>
  <c r="AD34" s="1"/>
  <c r="AC38"/>
  <c r="AD38" s="1"/>
  <c r="AC44"/>
  <c r="AD44" s="1"/>
  <c r="AC48"/>
  <c r="AD48" s="1"/>
  <c r="AC52"/>
  <c r="AD52" s="1"/>
  <c r="AC54"/>
  <c r="AD54" s="1"/>
  <c r="AC62"/>
  <c r="AD62" s="1"/>
  <c r="AC64"/>
  <c r="AD64" s="1"/>
  <c r="AC68"/>
  <c r="AD68" s="1"/>
  <c r="AC76"/>
  <c r="AD76" s="1"/>
  <c r="Z14"/>
  <c r="Z16"/>
  <c r="Z18"/>
  <c r="Z20"/>
  <c r="Z22"/>
  <c r="Z24"/>
  <c r="Z26"/>
  <c r="Z28"/>
  <c r="Z31"/>
  <c r="Z33"/>
  <c r="Z35"/>
  <c r="Z37"/>
  <c r="Z39"/>
  <c r="Z41"/>
  <c r="Z43"/>
  <c r="Z45"/>
  <c r="Z47"/>
  <c r="Z49"/>
  <c r="Z51"/>
  <c r="Z53"/>
  <c r="Z55"/>
  <c r="Z57"/>
  <c r="Z59"/>
  <c r="Z61"/>
  <c r="Z63"/>
  <c r="Z65"/>
  <c r="Z67"/>
  <c r="Z69"/>
  <c r="Z71"/>
  <c r="Z73"/>
  <c r="Z75"/>
  <c r="Z77"/>
  <c r="Z79"/>
  <c r="Z81"/>
  <c r="Z83"/>
  <c r="Z85"/>
  <c r="Z87"/>
  <c r="Z89"/>
  <c r="Z91"/>
  <c r="Z93"/>
  <c r="Z95"/>
  <c r="Z97"/>
  <c r="Z99"/>
  <c r="Z101"/>
  <c r="Z103"/>
  <c r="Z105"/>
  <c r="Z107"/>
  <c r="AB13"/>
  <c r="AE13" s="1"/>
  <c r="AC13"/>
  <c r="M72" i="8" l="1"/>
  <c r="L39"/>
  <c r="M50"/>
  <c r="M64"/>
  <c r="M48"/>
  <c r="M132"/>
  <c r="AD134" i="1"/>
  <c r="M134" s="1"/>
  <c r="AB12"/>
  <c r="AE12" s="1"/>
  <c r="M142" i="8"/>
  <c r="M120"/>
  <c r="M109"/>
  <c r="M54"/>
  <c r="AD199" i="1"/>
  <c r="M199" s="1"/>
  <c r="M291"/>
  <c r="L291"/>
  <c r="AD229"/>
  <c r="AD261"/>
  <c r="L261" s="1"/>
  <c r="AD231"/>
  <c r="L231" s="1"/>
  <c r="L247"/>
  <c r="M247"/>
  <c r="M249"/>
  <c r="L249"/>
  <c r="L60" i="8"/>
  <c r="L44"/>
  <c r="L191"/>
  <c r="M191"/>
  <c r="L138"/>
  <c r="M138"/>
  <c r="L136"/>
  <c r="M136"/>
  <c r="L134"/>
  <c r="M134"/>
  <c r="L140"/>
  <c r="M140"/>
  <c r="L144"/>
  <c r="M144"/>
  <c r="L122"/>
  <c r="M122"/>
  <c r="L107"/>
  <c r="M107"/>
  <c r="L111"/>
  <c r="M111"/>
  <c r="L113"/>
  <c r="M113"/>
  <c r="L68"/>
  <c r="M68"/>
  <c r="L46"/>
  <c r="M46"/>
  <c r="L70"/>
  <c r="M70"/>
  <c r="L56"/>
  <c r="M56"/>
  <c r="L52"/>
  <c r="M52"/>
  <c r="L62"/>
  <c r="M62"/>
  <c r="L41"/>
  <c r="M41"/>
  <c r="L66"/>
  <c r="M66"/>
  <c r="AD172" i="1"/>
  <c r="L172" s="1"/>
  <c r="AD271"/>
  <c r="AD140"/>
  <c r="M140" s="1"/>
  <c r="AD197"/>
  <c r="M197" s="1"/>
  <c r="AD299"/>
  <c r="L299" s="1"/>
  <c r="AD263"/>
  <c r="L263" s="1"/>
  <c r="AD10"/>
  <c r="M279"/>
  <c r="L279"/>
  <c r="AB142"/>
  <c r="AC142"/>
  <c r="AD269"/>
  <c r="M269" s="1"/>
  <c r="L131" i="8"/>
  <c r="M131"/>
  <c r="M202"/>
  <c r="L229"/>
  <c r="L9"/>
  <c r="M9"/>
  <c r="L11"/>
  <c r="M11"/>
  <c r="L13"/>
  <c r="M13"/>
  <c r="L230"/>
  <c r="M231"/>
  <c r="M74"/>
  <c r="L147"/>
  <c r="L78"/>
  <c r="L75"/>
  <c r="M203"/>
  <c r="L203"/>
  <c r="M232"/>
  <c r="L232"/>
  <c r="M204"/>
  <c r="L204"/>
  <c r="M233"/>
  <c r="L233"/>
  <c r="M146"/>
  <c r="L146"/>
  <c r="M76"/>
  <c r="L76"/>
  <c r="M145"/>
  <c r="L145"/>
  <c r="L77"/>
  <c r="M77"/>
  <c r="M73"/>
  <c r="L73"/>
  <c r="AB174" i="1"/>
  <c r="AC174"/>
  <c r="AB207"/>
  <c r="AC207"/>
  <c r="AD205"/>
  <c r="M205" s="1"/>
  <c r="AD132"/>
  <c r="L132" s="1"/>
  <c r="AD297"/>
  <c r="L176"/>
  <c r="M176"/>
  <c r="L162"/>
  <c r="M162"/>
  <c r="L190"/>
  <c r="M190"/>
  <c r="L215"/>
  <c r="M215"/>
  <c r="L128"/>
  <c r="M128"/>
  <c r="L158"/>
  <c r="M158"/>
  <c r="L193"/>
  <c r="M193"/>
  <c r="L259"/>
  <c r="M259"/>
  <c r="L195"/>
  <c r="M195"/>
  <c r="L182"/>
  <c r="M182"/>
  <c r="L178"/>
  <c r="M178"/>
  <c r="M285"/>
  <c r="L285"/>
  <c r="L156"/>
  <c r="M156"/>
  <c r="L130"/>
  <c r="M130"/>
  <c r="L180"/>
  <c r="M180"/>
  <c r="M257"/>
  <c r="L257"/>
  <c r="L223"/>
  <c r="M223"/>
  <c r="L188"/>
  <c r="M188"/>
  <c r="M233"/>
  <c r="L233"/>
  <c r="L211"/>
  <c r="M211"/>
  <c r="L255"/>
  <c r="M255"/>
  <c r="L126"/>
  <c r="M126"/>
  <c r="M281"/>
  <c r="L281"/>
  <c r="L213"/>
  <c r="M213"/>
  <c r="L148"/>
  <c r="M148"/>
  <c r="M289"/>
  <c r="L289"/>
  <c r="M265"/>
  <c r="L265"/>
  <c r="L201"/>
  <c r="P201" s="1"/>
  <c r="M201"/>
  <c r="L160"/>
  <c r="M160"/>
  <c r="L136"/>
  <c r="M136"/>
  <c r="M283"/>
  <c r="L283"/>
  <c r="L267"/>
  <c r="M267"/>
  <c r="L251"/>
  <c r="M251"/>
  <c r="L235"/>
  <c r="M235"/>
  <c r="L219"/>
  <c r="M219"/>
  <c r="L203"/>
  <c r="M203"/>
  <c r="L186"/>
  <c r="M186"/>
  <c r="L170"/>
  <c r="M170"/>
  <c r="L154"/>
  <c r="M154"/>
  <c r="L138"/>
  <c r="M138"/>
  <c r="L122"/>
  <c r="M122"/>
  <c r="L150"/>
  <c r="M150"/>
  <c r="AD120"/>
  <c r="AD302"/>
  <c r="AD301"/>
  <c r="L275"/>
  <c r="M275"/>
  <c r="L168"/>
  <c r="M168"/>
  <c r="L146"/>
  <c r="M146"/>
  <c r="L225"/>
  <c r="M225"/>
  <c r="L217"/>
  <c r="M217"/>
  <c r="L152"/>
  <c r="M152"/>
  <c r="L144"/>
  <c r="M144"/>
  <c r="L293"/>
  <c r="M293"/>
  <c r="L164"/>
  <c r="M164"/>
  <c r="M273"/>
  <c r="L273"/>
  <c r="L209"/>
  <c r="M209"/>
  <c r="L184"/>
  <c r="M184"/>
  <c r="M253"/>
  <c r="L253"/>
  <c r="L237"/>
  <c r="M237"/>
  <c r="L221"/>
  <c r="M221"/>
  <c r="L124"/>
  <c r="M124"/>
  <c r="L166"/>
  <c r="M166"/>
  <c r="AB300"/>
  <c r="AE300" s="1"/>
  <c r="AC300"/>
  <c r="AB298"/>
  <c r="AC298"/>
  <c r="AC113"/>
  <c r="AB113"/>
  <c r="AE113" s="1"/>
  <c r="AC270"/>
  <c r="AB270"/>
  <c r="AC238"/>
  <c r="AB238"/>
  <c r="AC206"/>
  <c r="AB206"/>
  <c r="AC173"/>
  <c r="AB173"/>
  <c r="AC141"/>
  <c r="AB141"/>
  <c r="AC276"/>
  <c r="AB276"/>
  <c r="AC220"/>
  <c r="AB220"/>
  <c r="AC242"/>
  <c r="AB242"/>
  <c r="AC202"/>
  <c r="AB202"/>
  <c r="AC278"/>
  <c r="AB278"/>
  <c r="AE278" s="1"/>
  <c r="AC262"/>
  <c r="AB262"/>
  <c r="AE262" s="1"/>
  <c r="AC246"/>
  <c r="AB246"/>
  <c r="AE246" s="1"/>
  <c r="AC230"/>
  <c r="AB230"/>
  <c r="AE230" s="1"/>
  <c r="AC214"/>
  <c r="AB214"/>
  <c r="AE214" s="1"/>
  <c r="AC198"/>
  <c r="AB198"/>
  <c r="AE198" s="1"/>
  <c r="AC181"/>
  <c r="AB181"/>
  <c r="AE181" s="1"/>
  <c r="AC165"/>
  <c r="AB165"/>
  <c r="AE165" s="1"/>
  <c r="AC149"/>
  <c r="AB149"/>
  <c r="AE149" s="1"/>
  <c r="AC133"/>
  <c r="AB133"/>
  <c r="AE133" s="1"/>
  <c r="AC292"/>
  <c r="AB292"/>
  <c r="AE292" s="1"/>
  <c r="AC260"/>
  <c r="AB260"/>
  <c r="AE260" s="1"/>
  <c r="AC236"/>
  <c r="AB236"/>
  <c r="AE236" s="1"/>
  <c r="AC212"/>
  <c r="AB212"/>
  <c r="AE212" s="1"/>
  <c r="AC139"/>
  <c r="AB139"/>
  <c r="AE139" s="1"/>
  <c r="AC266"/>
  <c r="AB266"/>
  <c r="AE266" s="1"/>
  <c r="AC234"/>
  <c r="AB234"/>
  <c r="AE234" s="1"/>
  <c r="AC210"/>
  <c r="AB210"/>
  <c r="AE210" s="1"/>
  <c r="AC185"/>
  <c r="AB185"/>
  <c r="AE185" s="1"/>
  <c r="AB111"/>
  <c r="AC111"/>
  <c r="AC112"/>
  <c r="AB112"/>
  <c r="AE112" s="1"/>
  <c r="AC280"/>
  <c r="AB280"/>
  <c r="AE280" s="1"/>
  <c r="AC264"/>
  <c r="AB264"/>
  <c r="AE264" s="1"/>
  <c r="AC248"/>
  <c r="AB248"/>
  <c r="AE248" s="1"/>
  <c r="AC232"/>
  <c r="AB232"/>
  <c r="AE232" s="1"/>
  <c r="AC216"/>
  <c r="AB216"/>
  <c r="AE216" s="1"/>
  <c r="AC200"/>
  <c r="AB200"/>
  <c r="AE200" s="1"/>
  <c r="AC183"/>
  <c r="AB183"/>
  <c r="AE183" s="1"/>
  <c r="AC167"/>
  <c r="AB167"/>
  <c r="AE167" s="1"/>
  <c r="AC151"/>
  <c r="AB151"/>
  <c r="AE151" s="1"/>
  <c r="AC135"/>
  <c r="AB135"/>
  <c r="AE135" s="1"/>
  <c r="AC284"/>
  <c r="AB284"/>
  <c r="AC244"/>
  <c r="AB244"/>
  <c r="AC204"/>
  <c r="AB204"/>
  <c r="AC187"/>
  <c r="AB187"/>
  <c r="AC163"/>
  <c r="AB163"/>
  <c r="AC147"/>
  <c r="AB147"/>
  <c r="AC290"/>
  <c r="AB290"/>
  <c r="AC274"/>
  <c r="AB274"/>
  <c r="AC250"/>
  <c r="AB250"/>
  <c r="AC194"/>
  <c r="AB194"/>
  <c r="AC169"/>
  <c r="AB169"/>
  <c r="AC153"/>
  <c r="AB153"/>
  <c r="AC129"/>
  <c r="AB129"/>
  <c r="AD121"/>
  <c r="AD119"/>
  <c r="AC114"/>
  <c r="AB114"/>
  <c r="AE114" s="1"/>
  <c r="AC286"/>
  <c r="AB286"/>
  <c r="AC254"/>
  <c r="AB254"/>
  <c r="AC222"/>
  <c r="AB222"/>
  <c r="AC189"/>
  <c r="AB189"/>
  <c r="AC157"/>
  <c r="AB157"/>
  <c r="AC125"/>
  <c r="AB125"/>
  <c r="AC252"/>
  <c r="AB252"/>
  <c r="AC171"/>
  <c r="AB171"/>
  <c r="AC131"/>
  <c r="AB131"/>
  <c r="AC218"/>
  <c r="AB218"/>
  <c r="AC137"/>
  <c r="AB137"/>
  <c r="AB115"/>
  <c r="AE115" s="1"/>
  <c r="AC115"/>
  <c r="AC116"/>
  <c r="AB116"/>
  <c r="AC288"/>
  <c r="AB288"/>
  <c r="AC272"/>
  <c r="AB272"/>
  <c r="AC256"/>
  <c r="AB256"/>
  <c r="AC240"/>
  <c r="AB240"/>
  <c r="AC224"/>
  <c r="AB224"/>
  <c r="AC208"/>
  <c r="AB208"/>
  <c r="AC191"/>
  <c r="AB191"/>
  <c r="AC175"/>
  <c r="AB175"/>
  <c r="AC159"/>
  <c r="AB159"/>
  <c r="AC143"/>
  <c r="AB143"/>
  <c r="AC127"/>
  <c r="AB127"/>
  <c r="AC268"/>
  <c r="AB268"/>
  <c r="AC228"/>
  <c r="AB228"/>
  <c r="AC196"/>
  <c r="AB196"/>
  <c r="AC179"/>
  <c r="AB179"/>
  <c r="AC155"/>
  <c r="AB155"/>
  <c r="AC123"/>
  <c r="AB123"/>
  <c r="AC282"/>
  <c r="AB282"/>
  <c r="AC258"/>
  <c r="AB258"/>
  <c r="AC226"/>
  <c r="AB226"/>
  <c r="AC177"/>
  <c r="AB177"/>
  <c r="AC161"/>
  <c r="AB161"/>
  <c r="AC145"/>
  <c r="AB145"/>
  <c r="AC117"/>
  <c r="AB117"/>
  <c r="AE117" s="1"/>
  <c r="AC118"/>
  <c r="AB118"/>
  <c r="AC110"/>
  <c r="AB110"/>
  <c r="AE110" s="1"/>
  <c r="AC101"/>
  <c r="AB101"/>
  <c r="AE101" s="1"/>
  <c r="AC93"/>
  <c r="AB93"/>
  <c r="AE93" s="1"/>
  <c r="AC77"/>
  <c r="AB77"/>
  <c r="AE77" s="1"/>
  <c r="AC61"/>
  <c r="AB61"/>
  <c r="AE61" s="1"/>
  <c r="AB45"/>
  <c r="AE45" s="1"/>
  <c r="AC45"/>
  <c r="AC28"/>
  <c r="AB28"/>
  <c r="AE28" s="1"/>
  <c r="AC103"/>
  <c r="AB103"/>
  <c r="AE103" s="1"/>
  <c r="AC95"/>
  <c r="AB95"/>
  <c r="AB87"/>
  <c r="AE87" s="1"/>
  <c r="AC87"/>
  <c r="AC79"/>
  <c r="AB79"/>
  <c r="AE79" s="1"/>
  <c r="AB71"/>
  <c r="AE71" s="1"/>
  <c r="AC71"/>
  <c r="AB63"/>
  <c r="AC63"/>
  <c r="AC55"/>
  <c r="AB55"/>
  <c r="AE55" s="1"/>
  <c r="AB47"/>
  <c r="AE47" s="1"/>
  <c r="AC47"/>
  <c r="AB39"/>
  <c r="AE39" s="1"/>
  <c r="AC39"/>
  <c r="AB31"/>
  <c r="AE31" s="1"/>
  <c r="AC31"/>
  <c r="AC22"/>
  <c r="AB22"/>
  <c r="AE22" s="1"/>
  <c r="AC14"/>
  <c r="AB14"/>
  <c r="AC105"/>
  <c r="AB105"/>
  <c r="AB97"/>
  <c r="AE97" s="1"/>
  <c r="AC97"/>
  <c r="AC89"/>
  <c r="AB89"/>
  <c r="AE89" s="1"/>
  <c r="AC81"/>
  <c r="AB81"/>
  <c r="AE81" s="1"/>
  <c r="AC73"/>
  <c r="AB73"/>
  <c r="AB65"/>
  <c r="AC65"/>
  <c r="AB57"/>
  <c r="AE57" s="1"/>
  <c r="AC57"/>
  <c r="AB49"/>
  <c r="AE49" s="1"/>
  <c r="AC49"/>
  <c r="AC41"/>
  <c r="AB41"/>
  <c r="AB33"/>
  <c r="AE33" s="1"/>
  <c r="AC33"/>
  <c r="AB24"/>
  <c r="AC24"/>
  <c r="AC16"/>
  <c r="AB16"/>
  <c r="AC85"/>
  <c r="AB85"/>
  <c r="AE85" s="1"/>
  <c r="AC69"/>
  <c r="AB69"/>
  <c r="AE69" s="1"/>
  <c r="AB53"/>
  <c r="AE53" s="1"/>
  <c r="AC53"/>
  <c r="AB37"/>
  <c r="AE37" s="1"/>
  <c r="AC37"/>
  <c r="AB20"/>
  <c r="AE20" s="1"/>
  <c r="AC20"/>
  <c r="AB107"/>
  <c r="AC107"/>
  <c r="AC99"/>
  <c r="AB99"/>
  <c r="AE99" s="1"/>
  <c r="AC91"/>
  <c r="AB91"/>
  <c r="AE91" s="1"/>
  <c r="AB83"/>
  <c r="AC83"/>
  <c r="AB75"/>
  <c r="AC75"/>
  <c r="AB67"/>
  <c r="AE67" s="1"/>
  <c r="AC67"/>
  <c r="AB59"/>
  <c r="AE59" s="1"/>
  <c r="AC59"/>
  <c r="AC51"/>
  <c r="AB51"/>
  <c r="AC43"/>
  <c r="AB43"/>
  <c r="AC35"/>
  <c r="AB35"/>
  <c r="AE35" s="1"/>
  <c r="AB26"/>
  <c r="AE26" s="1"/>
  <c r="AC26"/>
  <c r="AB18"/>
  <c r="AC18"/>
  <c r="AB11"/>
  <c r="AE11" s="1"/>
  <c r="AC11"/>
  <c r="AD13"/>
  <c r="AB9"/>
  <c r="AE9" s="1"/>
  <c r="AC9"/>
  <c r="L68"/>
  <c r="M68"/>
  <c r="L92"/>
  <c r="M92"/>
  <c r="L72"/>
  <c r="M72"/>
  <c r="L98"/>
  <c r="M98"/>
  <c r="L102"/>
  <c r="M102"/>
  <c r="L82"/>
  <c r="M82"/>
  <c r="L90"/>
  <c r="M90"/>
  <c r="L64"/>
  <c r="M64"/>
  <c r="L94"/>
  <c r="M94"/>
  <c r="L96"/>
  <c r="M96"/>
  <c r="L76"/>
  <c r="M76"/>
  <c r="L70"/>
  <c r="M70"/>
  <c r="L88"/>
  <c r="M88"/>
  <c r="L104"/>
  <c r="M104"/>
  <c r="L78"/>
  <c r="M78"/>
  <c r="L84"/>
  <c r="M84"/>
  <c r="L106"/>
  <c r="M106"/>
  <c r="L66"/>
  <c r="M66"/>
  <c r="L100"/>
  <c r="M100"/>
  <c r="L80"/>
  <c r="M80"/>
  <c r="L62"/>
  <c r="M62"/>
  <c r="L86"/>
  <c r="M86"/>
  <c r="L74"/>
  <c r="M74"/>
  <c r="L60"/>
  <c r="M60"/>
  <c r="AD8"/>
  <c r="P180" l="1"/>
  <c r="P156"/>
  <c r="P237"/>
  <c r="P293"/>
  <c r="P225"/>
  <c r="P247"/>
  <c r="AD12"/>
  <c r="M12" s="1"/>
  <c r="P267"/>
  <c r="L134"/>
  <c r="P178"/>
  <c r="P259"/>
  <c r="P158"/>
  <c r="P281"/>
  <c r="P253"/>
  <c r="P249"/>
  <c r="P66"/>
  <c r="P102"/>
  <c r="P72"/>
  <c r="P273"/>
  <c r="P146"/>
  <c r="P275"/>
  <c r="P289"/>
  <c r="P233"/>
  <c r="P166"/>
  <c r="P154"/>
  <c r="P219"/>
  <c r="P251"/>
  <c r="P160"/>
  <c r="P128"/>
  <c r="P190"/>
  <c r="P176"/>
  <c r="M231"/>
  <c r="L140"/>
  <c r="L269"/>
  <c r="P269" s="1"/>
  <c r="L197"/>
  <c r="P197" s="1"/>
  <c r="M261"/>
  <c r="L199"/>
  <c r="P199" s="1"/>
  <c r="L271"/>
  <c r="M271"/>
  <c r="M172"/>
  <c r="AD71"/>
  <c r="M299"/>
  <c r="AD181"/>
  <c r="L181" s="1"/>
  <c r="L205"/>
  <c r="AD35"/>
  <c r="AD139"/>
  <c r="M139" s="1"/>
  <c r="M263"/>
  <c r="AD49"/>
  <c r="L49" s="1"/>
  <c r="AD232"/>
  <c r="L232" s="1"/>
  <c r="AD113"/>
  <c r="M113" s="1"/>
  <c r="AE142"/>
  <c r="AD142" s="1"/>
  <c r="AD31"/>
  <c r="AD89"/>
  <c r="M89" s="1"/>
  <c r="AD22"/>
  <c r="M22" s="1"/>
  <c r="M132"/>
  <c r="AD300"/>
  <c r="M300" s="1"/>
  <c r="L302"/>
  <c r="M302"/>
  <c r="L297"/>
  <c r="M297"/>
  <c r="L301"/>
  <c r="M301"/>
  <c r="AE174"/>
  <c r="AD174" s="1"/>
  <c r="AD55"/>
  <c r="L55" s="1"/>
  <c r="AD81"/>
  <c r="AD79"/>
  <c r="AD28"/>
  <c r="M28" s="1"/>
  <c r="AD61"/>
  <c r="L61" s="1"/>
  <c r="AD93"/>
  <c r="AE207"/>
  <c r="AD207" s="1"/>
  <c r="AD115"/>
  <c r="L115" s="1"/>
  <c r="P115" s="1"/>
  <c r="L121"/>
  <c r="M121"/>
  <c r="AD117"/>
  <c r="AD97"/>
  <c r="AD57"/>
  <c r="AD39"/>
  <c r="L39" s="1"/>
  <c r="AD87"/>
  <c r="AD45"/>
  <c r="AD91"/>
  <c r="AD185"/>
  <c r="AD246"/>
  <c r="AD110"/>
  <c r="L110" s="1"/>
  <c r="AD135"/>
  <c r="AD200"/>
  <c r="AD264"/>
  <c r="AD234"/>
  <c r="AD236"/>
  <c r="AD149"/>
  <c r="AD214"/>
  <c r="AD278"/>
  <c r="L119"/>
  <c r="M119"/>
  <c r="L120"/>
  <c r="M120"/>
  <c r="AD69"/>
  <c r="AD9"/>
  <c r="AD37"/>
  <c r="L37" s="1"/>
  <c r="AD167"/>
  <c r="AD292"/>
  <c r="AD114"/>
  <c r="AE298"/>
  <c r="AD298" s="1"/>
  <c r="AE129"/>
  <c r="AD129" s="1"/>
  <c r="AE250"/>
  <c r="AD250" s="1"/>
  <c r="AE163"/>
  <c r="AD163" s="1"/>
  <c r="AE284"/>
  <c r="AD284" s="1"/>
  <c r="AE202"/>
  <c r="AD202" s="1"/>
  <c r="AE141"/>
  <c r="AD141" s="1"/>
  <c r="AE206"/>
  <c r="AD206" s="1"/>
  <c r="AE118"/>
  <c r="AD118" s="1"/>
  <c r="AE177"/>
  <c r="AD177" s="1"/>
  <c r="AE123"/>
  <c r="AD123" s="1"/>
  <c r="AE228"/>
  <c r="AD228" s="1"/>
  <c r="AE159"/>
  <c r="AD159" s="1"/>
  <c r="AE224"/>
  <c r="AD224" s="1"/>
  <c r="AE288"/>
  <c r="AD288" s="1"/>
  <c r="AE171"/>
  <c r="AD171" s="1"/>
  <c r="AE189"/>
  <c r="AD189" s="1"/>
  <c r="AE254"/>
  <c r="AD254" s="1"/>
  <c r="AE153"/>
  <c r="AD153" s="1"/>
  <c r="AE194"/>
  <c r="AD194" s="1"/>
  <c r="AE147"/>
  <c r="AD147" s="1"/>
  <c r="AE244"/>
  <c r="AD244" s="1"/>
  <c r="AE242"/>
  <c r="AD242" s="1"/>
  <c r="AE276"/>
  <c r="AD276" s="1"/>
  <c r="AE173"/>
  <c r="AD173" s="1"/>
  <c r="AE238"/>
  <c r="AD238" s="1"/>
  <c r="AD151"/>
  <c r="AD280"/>
  <c r="AD260"/>
  <c r="AE169"/>
  <c r="AD169" s="1"/>
  <c r="AE290"/>
  <c r="AD290" s="1"/>
  <c r="AE204"/>
  <c r="AD204" s="1"/>
  <c r="AE220"/>
  <c r="AD220" s="1"/>
  <c r="AE270"/>
  <c r="AD270" s="1"/>
  <c r="AE145"/>
  <c r="AD145" s="1"/>
  <c r="AE258"/>
  <c r="AD258" s="1"/>
  <c r="AE179"/>
  <c r="AD179" s="1"/>
  <c r="AE127"/>
  <c r="AD127" s="1"/>
  <c r="AE191"/>
  <c r="AD191" s="1"/>
  <c r="AE256"/>
  <c r="AD256" s="1"/>
  <c r="AE218"/>
  <c r="AD218" s="1"/>
  <c r="AE125"/>
  <c r="AD125" s="1"/>
  <c r="AE274"/>
  <c r="AD274" s="1"/>
  <c r="AE187"/>
  <c r="AD187" s="1"/>
  <c r="AE161"/>
  <c r="AD161" s="1"/>
  <c r="AE226"/>
  <c r="AD226" s="1"/>
  <c r="AE282"/>
  <c r="AD282" s="1"/>
  <c r="AE155"/>
  <c r="AD155" s="1"/>
  <c r="AE196"/>
  <c r="AD196" s="1"/>
  <c r="AE268"/>
  <c r="AD268" s="1"/>
  <c r="AE143"/>
  <c r="AD143" s="1"/>
  <c r="AE175"/>
  <c r="AD175" s="1"/>
  <c r="AE208"/>
  <c r="AD208" s="1"/>
  <c r="AE240"/>
  <c r="AD240" s="1"/>
  <c r="AE272"/>
  <c r="AD272" s="1"/>
  <c r="AE116"/>
  <c r="AD116" s="1"/>
  <c r="AE137"/>
  <c r="AD137" s="1"/>
  <c r="AE131"/>
  <c r="AD131" s="1"/>
  <c r="AE252"/>
  <c r="AD252" s="1"/>
  <c r="AE157"/>
  <c r="AD157" s="1"/>
  <c r="AE222"/>
  <c r="AD222" s="1"/>
  <c r="AE286"/>
  <c r="AD286" s="1"/>
  <c r="AE111"/>
  <c r="AD111" s="1"/>
  <c r="L111" s="1"/>
  <c r="AD216"/>
  <c r="AD266"/>
  <c r="AD165"/>
  <c r="AD230"/>
  <c r="AD183"/>
  <c r="AD248"/>
  <c r="AD210"/>
  <c r="AD212"/>
  <c r="AD133"/>
  <c r="AD198"/>
  <c r="AD262"/>
  <c r="AD112"/>
  <c r="L112" s="1"/>
  <c r="AE83"/>
  <c r="AD83" s="1"/>
  <c r="AE41"/>
  <c r="AD41" s="1"/>
  <c r="AE73"/>
  <c r="AD73" s="1"/>
  <c r="L73" s="1"/>
  <c r="AE105"/>
  <c r="AD105" s="1"/>
  <c r="AE63"/>
  <c r="AD63" s="1"/>
  <c r="AE43"/>
  <c r="AD43" s="1"/>
  <c r="AE24"/>
  <c r="AD24" s="1"/>
  <c r="L24" s="1"/>
  <c r="AD53"/>
  <c r="AD101"/>
  <c r="AD67"/>
  <c r="AD47"/>
  <c r="M47" s="1"/>
  <c r="AD85"/>
  <c r="AD59"/>
  <c r="M59" s="1"/>
  <c r="AE18"/>
  <c r="AD18" s="1"/>
  <c r="AE51"/>
  <c r="AD51" s="1"/>
  <c r="AE65"/>
  <c r="AD65" s="1"/>
  <c r="AE75"/>
  <c r="AD75" s="1"/>
  <c r="AE107"/>
  <c r="AD107" s="1"/>
  <c r="AE16"/>
  <c r="AD16" s="1"/>
  <c r="AE14"/>
  <c r="AD14" s="1"/>
  <c r="L14" s="1"/>
  <c r="P14" s="1"/>
  <c r="AE95"/>
  <c r="AD95" s="1"/>
  <c r="AD103"/>
  <c r="AD99"/>
  <c r="L99" s="1"/>
  <c r="AD77"/>
  <c r="AD33"/>
  <c r="M33" s="1"/>
  <c r="AD20"/>
  <c r="AD26"/>
  <c r="AD11"/>
  <c r="L15"/>
  <c r="M15"/>
  <c r="L32"/>
  <c r="M32"/>
  <c r="L52"/>
  <c r="M52"/>
  <c r="L27"/>
  <c r="M27"/>
  <c r="L38"/>
  <c r="M38"/>
  <c r="L54"/>
  <c r="M54"/>
  <c r="L13"/>
  <c r="M13"/>
  <c r="L19"/>
  <c r="P19" s="1"/>
  <c r="M19"/>
  <c r="L23"/>
  <c r="M23"/>
  <c r="L34"/>
  <c r="M34"/>
  <c r="L44"/>
  <c r="M44"/>
  <c r="L50"/>
  <c r="M50"/>
  <c r="L58"/>
  <c r="M58"/>
  <c r="L29"/>
  <c r="P29" s="1"/>
  <c r="M29"/>
  <c r="L40"/>
  <c r="M40"/>
  <c r="L56"/>
  <c r="M56"/>
  <c r="L12" l="1"/>
  <c r="P12" s="1"/>
  <c r="P40"/>
  <c r="P44"/>
  <c r="P13"/>
  <c r="P38"/>
  <c r="P52"/>
  <c r="P15"/>
  <c r="P302"/>
  <c r="P271"/>
  <c r="P56"/>
  <c r="P50"/>
  <c r="P54"/>
  <c r="P27"/>
  <c r="L22"/>
  <c r="L139"/>
  <c r="P139" s="1"/>
  <c r="M232"/>
  <c r="M292"/>
  <c r="L292"/>
  <c r="M49"/>
  <c r="P49" s="1"/>
  <c r="M270"/>
  <c r="L270"/>
  <c r="M290"/>
  <c r="L290"/>
  <c r="M250"/>
  <c r="L250"/>
  <c r="P250" s="1"/>
  <c r="L300"/>
  <c r="L89"/>
  <c r="L113"/>
  <c r="L47"/>
  <c r="P47" s="1"/>
  <c r="M61"/>
  <c r="M181"/>
  <c r="M115"/>
  <c r="L142"/>
  <c r="M142"/>
  <c r="L280"/>
  <c r="M280"/>
  <c r="L28"/>
  <c r="P28" s="1"/>
  <c r="L59"/>
  <c r="M278"/>
  <c r="L278"/>
  <c r="L33"/>
  <c r="M55"/>
  <c r="P55" s="1"/>
  <c r="M39"/>
  <c r="P39" s="1"/>
  <c r="L298"/>
  <c r="M298"/>
  <c r="L207"/>
  <c r="M207"/>
  <c r="L174"/>
  <c r="M174"/>
  <c r="M37"/>
  <c r="P37" s="1"/>
  <c r="L194"/>
  <c r="M194"/>
  <c r="L224"/>
  <c r="M224"/>
  <c r="L163"/>
  <c r="M163"/>
  <c r="L202"/>
  <c r="M202"/>
  <c r="L107"/>
  <c r="M107"/>
  <c r="L18"/>
  <c r="M18"/>
  <c r="L238"/>
  <c r="M238"/>
  <c r="L212"/>
  <c r="M212"/>
  <c r="L230"/>
  <c r="M230"/>
  <c r="L252"/>
  <c r="M252"/>
  <c r="L143"/>
  <c r="M143"/>
  <c r="L274"/>
  <c r="M274"/>
  <c r="L145"/>
  <c r="M145"/>
  <c r="L151"/>
  <c r="M151"/>
  <c r="L153"/>
  <c r="M153"/>
  <c r="L206"/>
  <c r="M206"/>
  <c r="L214"/>
  <c r="M214"/>
  <c r="L246"/>
  <c r="P246" s="1"/>
  <c r="M246"/>
  <c r="L117"/>
  <c r="M117"/>
  <c r="L133"/>
  <c r="M133"/>
  <c r="L216"/>
  <c r="M216"/>
  <c r="L116"/>
  <c r="M116"/>
  <c r="L155"/>
  <c r="M155"/>
  <c r="L256"/>
  <c r="M256"/>
  <c r="L204"/>
  <c r="M204"/>
  <c r="L189"/>
  <c r="M189"/>
  <c r="L167"/>
  <c r="M167"/>
  <c r="L234"/>
  <c r="M234"/>
  <c r="L198"/>
  <c r="P198" s="1"/>
  <c r="M198"/>
  <c r="L248"/>
  <c r="M248"/>
  <c r="L266"/>
  <c r="M266"/>
  <c r="L222"/>
  <c r="M222"/>
  <c r="L137"/>
  <c r="M137"/>
  <c r="L208"/>
  <c r="M208"/>
  <c r="L196"/>
  <c r="M196"/>
  <c r="L161"/>
  <c r="M161"/>
  <c r="L218"/>
  <c r="M218"/>
  <c r="L179"/>
  <c r="M179"/>
  <c r="L220"/>
  <c r="M220"/>
  <c r="L260"/>
  <c r="M260"/>
  <c r="L288"/>
  <c r="M288"/>
  <c r="L141"/>
  <c r="M141"/>
  <c r="L236"/>
  <c r="M236"/>
  <c r="L135"/>
  <c r="M135"/>
  <c r="M14"/>
  <c r="L272"/>
  <c r="M272"/>
  <c r="L282"/>
  <c r="M282"/>
  <c r="L191"/>
  <c r="M191"/>
  <c r="L276"/>
  <c r="M276"/>
  <c r="L171"/>
  <c r="M171"/>
  <c r="L123"/>
  <c r="M123"/>
  <c r="L264"/>
  <c r="M264"/>
  <c r="L183"/>
  <c r="M183"/>
  <c r="L157"/>
  <c r="P157" s="1"/>
  <c r="M157"/>
  <c r="L175"/>
  <c r="M175"/>
  <c r="L187"/>
  <c r="M187"/>
  <c r="L258"/>
  <c r="M258"/>
  <c r="L173"/>
  <c r="M173"/>
  <c r="L118"/>
  <c r="M118"/>
  <c r="L262"/>
  <c r="M262"/>
  <c r="L210"/>
  <c r="M210"/>
  <c r="L165"/>
  <c r="M165"/>
  <c r="L286"/>
  <c r="M286"/>
  <c r="L131"/>
  <c r="M131"/>
  <c r="L268"/>
  <c r="M268"/>
  <c r="L226"/>
  <c r="M226"/>
  <c r="L125"/>
  <c r="M125"/>
  <c r="L127"/>
  <c r="M127"/>
  <c r="L169"/>
  <c r="M169"/>
  <c r="L147"/>
  <c r="M147"/>
  <c r="L254"/>
  <c r="M254"/>
  <c r="L159"/>
  <c r="M159"/>
  <c r="L177"/>
  <c r="M177"/>
  <c r="L284"/>
  <c r="M284"/>
  <c r="L129"/>
  <c r="M129"/>
  <c r="L114"/>
  <c r="M114"/>
  <c r="L149"/>
  <c r="M149"/>
  <c r="L200"/>
  <c r="M200"/>
  <c r="L185"/>
  <c r="M185"/>
  <c r="L75"/>
  <c r="M75"/>
  <c r="L41"/>
  <c r="M41"/>
  <c r="L43"/>
  <c r="M43"/>
  <c r="L51"/>
  <c r="M51"/>
  <c r="M99"/>
  <c r="M24"/>
  <c r="M73"/>
  <c r="L11"/>
  <c r="M11"/>
  <c r="M63"/>
  <c r="L63"/>
  <c r="L87"/>
  <c r="M87"/>
  <c r="L79"/>
  <c r="M79"/>
  <c r="L46"/>
  <c r="M46"/>
  <c r="L97"/>
  <c r="M97"/>
  <c r="L77"/>
  <c r="M77"/>
  <c r="L25"/>
  <c r="M25"/>
  <c r="L95"/>
  <c r="M95"/>
  <c r="L69"/>
  <c r="M69"/>
  <c r="M71"/>
  <c r="L71"/>
  <c r="L17"/>
  <c r="M17"/>
  <c r="L42"/>
  <c r="M42"/>
  <c r="L57"/>
  <c r="M57"/>
  <c r="L93"/>
  <c r="M93"/>
  <c r="L105"/>
  <c r="M105"/>
  <c r="L83"/>
  <c r="M83"/>
  <c r="M31"/>
  <c r="L31"/>
  <c r="L91"/>
  <c r="M91"/>
  <c r="L103"/>
  <c r="M103"/>
  <c r="L85"/>
  <c r="M85"/>
  <c r="M45"/>
  <c r="L45"/>
  <c r="L81"/>
  <c r="M81"/>
  <c r="L16"/>
  <c r="M16"/>
  <c r="L36"/>
  <c r="M36"/>
  <c r="L53"/>
  <c r="M53"/>
  <c r="L101"/>
  <c r="M101"/>
  <c r="L65"/>
  <c r="M65"/>
  <c r="L67"/>
  <c r="M67"/>
  <c r="L108"/>
  <c r="M108"/>
  <c r="P108" l="1"/>
  <c r="P65"/>
  <c r="P53"/>
  <c r="P79"/>
  <c r="P260"/>
  <c r="P179"/>
  <c r="P161"/>
  <c r="P248"/>
  <c r="P116"/>
  <c r="P274"/>
  <c r="P252"/>
  <c r="P202"/>
  <c r="P71"/>
  <c r="P43"/>
  <c r="P200"/>
  <c r="P159"/>
  <c r="P165"/>
  <c r="P171"/>
  <c r="P191"/>
  <c r="P272"/>
  <c r="P270"/>
  <c r="P45"/>
  <c r="P51"/>
  <c r="P41"/>
  <c r="P129"/>
  <c r="P177"/>
  <c r="P254"/>
  <c r="P268"/>
  <c r="P258"/>
  <c r="P175"/>
  <c r="P276"/>
  <c r="P282"/>
  <c r="P101"/>
  <c r="P36"/>
  <c r="P42"/>
  <c r="P46"/>
  <c r="P288"/>
  <c r="P220"/>
  <c r="P196"/>
  <c r="P266"/>
  <c r="P167"/>
  <c r="P155"/>
  <c r="P153"/>
  <c r="P230"/>
  <c r="P238"/>
  <c r="P224"/>
  <c r="P11"/>
  <c r="P16"/>
  <c r="P17"/>
  <c r="P18"/>
</calcChain>
</file>

<file path=xl/sharedStrings.xml><?xml version="1.0" encoding="utf-8"?>
<sst xmlns="http://schemas.openxmlformats.org/spreadsheetml/2006/main" count="2599" uniqueCount="506">
  <si>
    <t>No.</t>
  </si>
  <si>
    <t>District</t>
  </si>
  <si>
    <t>Structure No.</t>
  </si>
  <si>
    <t>Bridge / River Name</t>
  </si>
  <si>
    <t>Structural System</t>
  </si>
  <si>
    <t>Span no.</t>
  </si>
  <si>
    <t>ELR-LTAL</t>
  </si>
  <si>
    <t>ELR-SV Units</t>
  </si>
  <si>
    <t>Axial / Moment</t>
  </si>
  <si>
    <t>Shear</t>
  </si>
  <si>
    <t>KOTA KINABALU</t>
  </si>
  <si>
    <t>FSU01/001/67</t>
  </si>
  <si>
    <t>NO NAME</t>
  </si>
  <si>
    <t>HYBRID</t>
  </si>
  <si>
    <t>ANC</t>
  </si>
  <si>
    <t>FSU01/002/14</t>
  </si>
  <si>
    <t>FSU01/002/15</t>
  </si>
  <si>
    <t>FSU01/008/56</t>
  </si>
  <si>
    <t>SG. LIKAS</t>
  </si>
  <si>
    <t>SG</t>
  </si>
  <si>
    <t>FSU01/010/71</t>
  </si>
  <si>
    <t>SG. INANAM</t>
  </si>
  <si>
    <t>CONCRETE BOX GIRDER</t>
  </si>
  <si>
    <t>FSU01/013/27</t>
  </si>
  <si>
    <t>SG. DARAU</t>
  </si>
  <si>
    <t>PG</t>
  </si>
  <si>
    <t>FSU01/014/81</t>
  </si>
  <si>
    <t>SG. MENGGATAL</t>
  </si>
  <si>
    <t>FSU01/023/30</t>
  </si>
  <si>
    <t>SG. TELIPOK</t>
  </si>
  <si>
    <t>FSU01/023/31</t>
  </si>
  <si>
    <t>FSU01/033/55</t>
  </si>
  <si>
    <t>SG. KOULUAN 1</t>
  </si>
  <si>
    <t>FSU01/033/56</t>
  </si>
  <si>
    <t>SG. KOULUAN 2</t>
  </si>
  <si>
    <t>TUARAN</t>
  </si>
  <si>
    <t>FSU01/035/78</t>
  </si>
  <si>
    <t>SG. TAMPARULI</t>
  </si>
  <si>
    <t>STEEL ARCH</t>
  </si>
  <si>
    <t>FSU01/040/56</t>
  </si>
  <si>
    <t>SG. MENGAKALADOI</t>
  </si>
  <si>
    <t>FSU01/045/47</t>
  </si>
  <si>
    <t>SG. TOPOKON</t>
  </si>
  <si>
    <t>BAILEY</t>
  </si>
  <si>
    <t>FSU01/045/48</t>
  </si>
  <si>
    <t>JAMBATAN PANGKALAN</t>
  </si>
  <si>
    <t>FSU01/055/77</t>
  </si>
  <si>
    <t>SG. SULAMAN</t>
  </si>
  <si>
    <t>KOTA BELUD</t>
  </si>
  <si>
    <t>FSU01/063/83</t>
  </si>
  <si>
    <t>SG. KELAWAT</t>
  </si>
  <si>
    <t>FSU01/074/33</t>
  </si>
  <si>
    <t>SG. GURUNG-GURUNG</t>
  </si>
  <si>
    <t>FSU01/075/70</t>
  </si>
  <si>
    <t>SG. TEMPASUK</t>
  </si>
  <si>
    <t>SG/SG/SG/SG (CONT)</t>
  </si>
  <si>
    <t>FSU01/077/08</t>
  </si>
  <si>
    <t>SG. WOKOK</t>
  </si>
  <si>
    <t>FSU01/077/28</t>
  </si>
  <si>
    <t>WOKOK IRRIGATION CHANNEL</t>
  </si>
  <si>
    <t>FSU01/079/24</t>
  </si>
  <si>
    <t xml:space="preserve">FSU01/084/73                                                                   </t>
  </si>
  <si>
    <t>SG. LUNGKUK</t>
  </si>
  <si>
    <t>FSU01/085/79</t>
  </si>
  <si>
    <t>SG. KESAPANG</t>
  </si>
  <si>
    <t>FSU01/093/36</t>
  </si>
  <si>
    <t>SG. KAWANG-KAWANG</t>
  </si>
  <si>
    <t>FSU01/096/58</t>
  </si>
  <si>
    <t>SG. PANDASAN</t>
  </si>
  <si>
    <t>FSU01/102/46</t>
  </si>
  <si>
    <t>SG. MANTANAU</t>
  </si>
  <si>
    <t>FSU01/103/17</t>
  </si>
  <si>
    <t>SG. TELUPID</t>
  </si>
  <si>
    <t>FSU01/106/71</t>
  </si>
  <si>
    <t>SG. KUKUT</t>
  </si>
  <si>
    <t>KOTA MARUDU</t>
  </si>
  <si>
    <t>FSU01/111/48</t>
  </si>
  <si>
    <t>SG. LUGU</t>
  </si>
  <si>
    <t>FSU01/117/84</t>
  </si>
  <si>
    <t>SG. MANGGARIS</t>
  </si>
  <si>
    <t>FSU01/124/06</t>
  </si>
  <si>
    <t>SG. BINGKONGAN</t>
  </si>
  <si>
    <t>FSU01/126/10</t>
  </si>
  <si>
    <t>SG. BINTASAN</t>
  </si>
  <si>
    <t>FSU01/128/37</t>
  </si>
  <si>
    <t>SG. BATUTAI</t>
  </si>
  <si>
    <t>FSU01/130/58</t>
  </si>
  <si>
    <t>SG. KARANGAWAN</t>
  </si>
  <si>
    <t>FSU01/132/08</t>
  </si>
  <si>
    <t>SG. TIGAMAN RASAK</t>
  </si>
  <si>
    <t>FSU01/133/03</t>
  </si>
  <si>
    <t>SG. TIGAMAN SAMPIR</t>
  </si>
  <si>
    <t>SG. BIRAAN</t>
  </si>
  <si>
    <t>FSU01/137/27</t>
  </si>
  <si>
    <t>SG. PANIKUAN</t>
  </si>
  <si>
    <t>KUDAT</t>
  </si>
  <si>
    <t>FSU01/141/11</t>
  </si>
  <si>
    <t>SG. MOLONGKOLONG</t>
  </si>
  <si>
    <t>FSU01/143/50</t>
  </si>
  <si>
    <t>SG. MATUNGGONG</t>
  </si>
  <si>
    <t>FSS01/008/72</t>
  </si>
  <si>
    <t>SG. PETAGAS</t>
  </si>
  <si>
    <t>CONC. BOX GIRDER (CONT)</t>
  </si>
  <si>
    <t>FSS01/008/73</t>
  </si>
  <si>
    <t>PENAMPANG</t>
  </si>
  <si>
    <t>FSS01/012/12</t>
  </si>
  <si>
    <t>SG. PUTATAN</t>
  </si>
  <si>
    <t>PG/PG</t>
  </si>
  <si>
    <t>FSS01/012/13</t>
  </si>
  <si>
    <t>FSS01/012/64</t>
  </si>
  <si>
    <t>SG. DUMPIL</t>
  </si>
  <si>
    <t>FSS01/012/65</t>
  </si>
  <si>
    <t>SG.DUMPIL</t>
  </si>
  <si>
    <t>FSS01/014/12</t>
  </si>
  <si>
    <t>SG. MERUNTUM</t>
  </si>
  <si>
    <t>SLAB/SLAB</t>
  </si>
  <si>
    <t>FSS01/014/13</t>
  </si>
  <si>
    <t>PAPAR</t>
  </si>
  <si>
    <t>FSS01/020/30</t>
  </si>
  <si>
    <t>SG. KINARUT</t>
  </si>
  <si>
    <t>FSS01/028/32</t>
  </si>
  <si>
    <t>SG. KAWANG</t>
  </si>
  <si>
    <t>FSS01/040/20</t>
  </si>
  <si>
    <t>SG. DATUK SALLEH SULONG</t>
  </si>
  <si>
    <t>SG/STEEL ARCH/SG</t>
  </si>
  <si>
    <t>FSS01/053/72</t>
  </si>
  <si>
    <t>SG BENONI</t>
  </si>
  <si>
    <t>SLAB/PG/SLAB</t>
  </si>
  <si>
    <t>FSS01/055/36</t>
  </si>
  <si>
    <t>SG. BATU 30</t>
  </si>
  <si>
    <t>FSS01/057/95</t>
  </si>
  <si>
    <t>SG. LANAS</t>
  </si>
  <si>
    <t>SLAB/SLAB/SLAB</t>
  </si>
  <si>
    <t>FSS01/058/35</t>
  </si>
  <si>
    <t xml:space="preserve"> SG. KIMANIS</t>
  </si>
  <si>
    <t>RC SLAB / TR / RC SLAB</t>
  </si>
  <si>
    <t>N/S</t>
  </si>
  <si>
    <t>FSS01/062/07</t>
  </si>
  <si>
    <t>SG. MANDAHAN</t>
  </si>
  <si>
    <t>FSS01/067/74</t>
  </si>
  <si>
    <t>SG. BONGAWAN KECIL</t>
  </si>
  <si>
    <t>SLAB/SLAB/SLAB/ SLAB/SLAB</t>
  </si>
  <si>
    <t>FSS01/068/95</t>
  </si>
  <si>
    <t>SG. BONGAWAN BESAR</t>
  </si>
  <si>
    <t>SLAB/SLAB/SLAB/PG/SLAB/SLAB/SLAB</t>
  </si>
  <si>
    <t>BEAUFORT</t>
  </si>
  <si>
    <t>FSS01/074/05</t>
  </si>
  <si>
    <t>SG. DAMIT</t>
  </si>
  <si>
    <t>FSS01/078/85</t>
  </si>
  <si>
    <t>SG. MEMBAKUT</t>
  </si>
  <si>
    <t>FSS01/081/79</t>
  </si>
  <si>
    <t>SG. MAWAO</t>
  </si>
  <si>
    <t>FSS01/091/07</t>
  </si>
  <si>
    <t>SG. KLIAS BARU</t>
  </si>
  <si>
    <t>FSS01/097/08</t>
  </si>
  <si>
    <t>SG. PADAS</t>
  </si>
  <si>
    <t>TR / TR / TR (CONT)</t>
  </si>
  <si>
    <t>FSS01/111/84</t>
  </si>
  <si>
    <t>SG. BUKAU</t>
  </si>
  <si>
    <t>SG/SG (CONT)</t>
  </si>
  <si>
    <t>FSS01/114/28</t>
  </si>
  <si>
    <t>SG. MARABA</t>
  </si>
  <si>
    <t>FSS01/124/89</t>
  </si>
  <si>
    <t>SG. LINGKUNGAN</t>
  </si>
  <si>
    <t>SIPITANG</t>
  </si>
  <si>
    <t>FSS01/134/19</t>
  </si>
  <si>
    <t>SG. LUKUTAN</t>
  </si>
  <si>
    <t>PG/PG/PG/PG/PG</t>
  </si>
  <si>
    <t>FSS01/140/88</t>
  </si>
  <si>
    <t>SG. SIPITANG</t>
  </si>
  <si>
    <t>SG/SG/SG</t>
  </si>
  <si>
    <t>FSS01/151/76</t>
  </si>
  <si>
    <t>SG. MENGALONG</t>
  </si>
  <si>
    <t>PG/PG/PG</t>
  </si>
  <si>
    <t>KINABATANGAN</t>
  </si>
  <si>
    <t>FS013/007/90</t>
  </si>
  <si>
    <t>SG. SEGULIUD</t>
  </si>
  <si>
    <t>FS013/024/70</t>
  </si>
  <si>
    <t>SG. GARAM</t>
  </si>
  <si>
    <t>FS013/055/60</t>
  </si>
  <si>
    <t>SG. KINABATANGAN</t>
  </si>
  <si>
    <t>SG/SG/SG/TR/TR/TR/ SG/SG/SG (CONT)</t>
  </si>
  <si>
    <t>FS013/066/30</t>
  </si>
  <si>
    <t>SG . TAKALA</t>
  </si>
  <si>
    <t>LAHAD DATU</t>
  </si>
  <si>
    <t>FS013/075/70</t>
  </si>
  <si>
    <t>SG. KOYAH</t>
  </si>
  <si>
    <t>SG/SG/SG (CONT)</t>
  </si>
  <si>
    <t>FS013/106/60</t>
  </si>
  <si>
    <t>SG. SEGAMA</t>
  </si>
  <si>
    <t>FS013/120/22</t>
  </si>
  <si>
    <t>SG. TABANAK</t>
  </si>
  <si>
    <t>SLAB</t>
  </si>
  <si>
    <t>FS013/125/30</t>
  </si>
  <si>
    <t>SG. TAMAN AMAN</t>
  </si>
  <si>
    <t>FS013/127/78</t>
  </si>
  <si>
    <t>SG SEPAGAYA</t>
  </si>
  <si>
    <t>RC/RC/RC</t>
  </si>
  <si>
    <t>FS013/140/38</t>
  </si>
  <si>
    <t>SG. SILAM 1</t>
  </si>
  <si>
    <t>FS013/141/16</t>
  </si>
  <si>
    <t>SG. SILAM 2</t>
  </si>
  <si>
    <t>FS013/143/06</t>
  </si>
  <si>
    <t>SG. SILAM 3</t>
  </si>
  <si>
    <t>FS013/145/48</t>
  </si>
  <si>
    <t>SG. LAMAG</t>
  </si>
  <si>
    <t>FS013/148/98</t>
  </si>
  <si>
    <t>SG. DEWATA</t>
  </si>
  <si>
    <t>FS013/156/64</t>
  </si>
  <si>
    <t>SG. TANTONG KECIL</t>
  </si>
  <si>
    <t>FS013/159/70</t>
  </si>
  <si>
    <t>SG. SABAHAN</t>
  </si>
  <si>
    <t>TR</t>
  </si>
  <si>
    <t>KUNAK</t>
  </si>
  <si>
    <t>FS013/163/90</t>
  </si>
  <si>
    <t>SG. DADONG KECIL</t>
  </si>
  <si>
    <t>FS013/170/28</t>
  </si>
  <si>
    <t>SG. TINGKAYU KECIL</t>
  </si>
  <si>
    <t>FS013/177/15</t>
  </si>
  <si>
    <t>SG. TINGKAYU</t>
  </si>
  <si>
    <t>CANTILEVER WITH SUSPENDED SPAN</t>
  </si>
  <si>
    <t>FS013/184/72</t>
  </si>
  <si>
    <t>SG. MATARID</t>
  </si>
  <si>
    <t>FS013/187/85</t>
  </si>
  <si>
    <t>SG. AJU</t>
  </si>
  <si>
    <t>FS013/189/33</t>
  </si>
  <si>
    <t>SG. LORMALONG</t>
  </si>
  <si>
    <t>FS013/205/55</t>
  </si>
  <si>
    <t>SG. KALUMPANG</t>
  </si>
  <si>
    <t>SLAB/STEEL ARCH/SLAB</t>
  </si>
  <si>
    <t>FS013/211/28</t>
  </si>
  <si>
    <t>SG. GIRAM</t>
  </si>
  <si>
    <t>FS013/215/92</t>
  </si>
  <si>
    <t>SG. TENDONG</t>
  </si>
  <si>
    <t>FS013/218/03</t>
  </si>
  <si>
    <t>SG. PARIT BURONG 1</t>
  </si>
  <si>
    <t>TAWAU</t>
  </si>
  <si>
    <t>FS013/224/05</t>
  </si>
  <si>
    <t>SG. CHECK POINT</t>
  </si>
  <si>
    <t>FS013/233/29</t>
  </si>
  <si>
    <t>SG. NASIB KITA</t>
  </si>
  <si>
    <t>FS013/235/92</t>
  </si>
  <si>
    <t>SG. BALUNG</t>
  </si>
  <si>
    <t>FS013/249/13</t>
  </si>
  <si>
    <t>SG. APAS 1</t>
  </si>
  <si>
    <t>FS013/249/14</t>
  </si>
  <si>
    <t>SG. APAS II</t>
  </si>
  <si>
    <t>FS013/262/87</t>
  </si>
  <si>
    <t>SG. TIKU</t>
  </si>
  <si>
    <t>FS013/264/15</t>
  </si>
  <si>
    <t>SG. KINABUTAN BESAR (I)</t>
  </si>
  <si>
    <t>FS013/264/16</t>
  </si>
  <si>
    <t>SG. KINABUTAN BESAR (II)</t>
  </si>
  <si>
    <t>FS013/266/04</t>
  </si>
  <si>
    <t>SG. KINABUTAN KECIL 1</t>
  </si>
  <si>
    <t>FS013/266/05</t>
  </si>
  <si>
    <t>SG. KINABUTAN KECIL 2</t>
  </si>
  <si>
    <t>FS013/269/81</t>
  </si>
  <si>
    <t>SG. TAWAU I</t>
  </si>
  <si>
    <t>FR</t>
  </si>
  <si>
    <t>FS013/269/82</t>
  </si>
  <si>
    <t>SG. TAWAU 2</t>
  </si>
  <si>
    <t>RANAU</t>
  </si>
  <si>
    <t>SG. LIWAGU</t>
  </si>
  <si>
    <t>FS022/087/78</t>
  </si>
  <si>
    <t xml:space="preserve"> SG. KANANAPON</t>
  </si>
  <si>
    <t>FS022/091/03</t>
  </si>
  <si>
    <t>SG. BAYAAN</t>
  </si>
  <si>
    <t>FS022/103/36</t>
  </si>
  <si>
    <t>SG. VULANUT</t>
  </si>
  <si>
    <t>FS022/111/01</t>
  </si>
  <si>
    <t>SG. MATUPANG</t>
  </si>
  <si>
    <t>FS022/115/08</t>
  </si>
  <si>
    <t>SG. PAGINATAN</t>
  </si>
  <si>
    <t>FS022/122/94</t>
  </si>
  <si>
    <t>SG. TAMPIAS</t>
  </si>
  <si>
    <t>RC/SG/SG/SG/SG/RC</t>
  </si>
  <si>
    <t>BELURAN</t>
  </si>
  <si>
    <t>FS022/155/81</t>
  </si>
  <si>
    <t>SG. TAVIU</t>
  </si>
  <si>
    <t>FS022/160/55</t>
  </si>
  <si>
    <t>SG. TAPAANG</t>
  </si>
  <si>
    <t>SG/SG</t>
  </si>
  <si>
    <t>FS022/163/52</t>
  </si>
  <si>
    <t>SG. TELUPID (BATU 4)</t>
  </si>
  <si>
    <t>FS022/168/71</t>
  </si>
  <si>
    <t>SG. MALIAU</t>
  </si>
  <si>
    <t>FS022/180/44</t>
  </si>
  <si>
    <t>SG. BAUTO (TANGKUNAN)</t>
  </si>
  <si>
    <t>FS022/213/81</t>
  </si>
  <si>
    <t>SG. MANDURING (KORAS)</t>
  </si>
  <si>
    <t>FS022/218/65</t>
  </si>
  <si>
    <t>SG. MUANAD</t>
  </si>
  <si>
    <t>SANDAKAN</t>
  </si>
  <si>
    <t>FS022/235/71</t>
  </si>
  <si>
    <t>SG. MONYET (BABAKONG)</t>
  </si>
  <si>
    <t>FS022/270/45</t>
  </si>
  <si>
    <t>SG. GUM-GUM 2</t>
  </si>
  <si>
    <t>RC SLAB</t>
  </si>
  <si>
    <t>FS022/274/44</t>
  </si>
  <si>
    <t>SG. SEPILOK KECIL</t>
  </si>
  <si>
    <t>RHS</t>
  </si>
  <si>
    <t>LHS 1</t>
  </si>
  <si>
    <t>LHS 2</t>
  </si>
  <si>
    <t>LHS 3</t>
  </si>
  <si>
    <t>SG. GUM-GUM 1</t>
  </si>
  <si>
    <t>FS022/274/88</t>
  </si>
  <si>
    <t>SG. SEPILOK</t>
  </si>
  <si>
    <t>FS022/276/38</t>
  </si>
  <si>
    <t>SG. SENDALA</t>
  </si>
  <si>
    <t>FS022/277/45</t>
  </si>
  <si>
    <t>SG. CHENG HO</t>
  </si>
  <si>
    <t>FS022/278/06</t>
  </si>
  <si>
    <t>SG. SEGUNTOR 2</t>
  </si>
  <si>
    <t>FS022/280/04</t>
  </si>
  <si>
    <t>SG. SEGUNTOR</t>
  </si>
  <si>
    <t>FS022/285/10</t>
  </si>
  <si>
    <t>SG. SIBUGA 2</t>
  </si>
  <si>
    <t>FS022/285/38</t>
  </si>
  <si>
    <t>SG. SIBUGA 1</t>
  </si>
  <si>
    <t>FS022/290/93</t>
  </si>
  <si>
    <t>SG. KEBUN CINA 3</t>
  </si>
  <si>
    <t>FS022/291/70</t>
  </si>
  <si>
    <t>SG. KEBUN CINA 2</t>
  </si>
  <si>
    <t>FS022/292/09</t>
  </si>
  <si>
    <t>SG. KEBUN CINA 1</t>
  </si>
  <si>
    <t>FS022/293/67</t>
  </si>
  <si>
    <t>SG. SAINT JOSEPH HILL</t>
  </si>
  <si>
    <t>FS022/294/22</t>
  </si>
  <si>
    <t>SG. BDC</t>
  </si>
  <si>
    <t>FS022/294/70</t>
  </si>
  <si>
    <t>SG. ANIP</t>
  </si>
  <si>
    <t>FS022/295/40</t>
  </si>
  <si>
    <t>FS022/295/56</t>
  </si>
  <si>
    <t>FS500/001/80</t>
  </si>
  <si>
    <t>SG. KIBABAIG</t>
  </si>
  <si>
    <t>FS500/001/81</t>
  </si>
  <si>
    <t>FS500/003/10</t>
  </si>
  <si>
    <t>SG. KOIMADANG</t>
  </si>
  <si>
    <t>FS500/003/11</t>
  </si>
  <si>
    <t>FS500/008/03</t>
  </si>
  <si>
    <t>SG. KIPOUVO</t>
  </si>
  <si>
    <t>SG (CURVE BRIDGE)</t>
  </si>
  <si>
    <t>FS500/011/50</t>
  </si>
  <si>
    <t>SG. BABAGON</t>
  </si>
  <si>
    <t>FS500/013/80</t>
  </si>
  <si>
    <t>SG. SANGEI-SANGEI</t>
  </si>
  <si>
    <t>CONCRETE ARCH BRIDGE</t>
  </si>
  <si>
    <t>FS500/016/80</t>
  </si>
  <si>
    <t>SG. KIBUNUT</t>
  </si>
  <si>
    <t>FS500/019/00</t>
  </si>
  <si>
    <t>SG. MOYOG</t>
  </si>
  <si>
    <t>TAMBUNAN</t>
  </si>
  <si>
    <t>FS500/061/26</t>
  </si>
  <si>
    <t>SG. SUNSURON</t>
  </si>
  <si>
    <t>FS500/065/00</t>
  </si>
  <si>
    <t>SG TAMBATU</t>
  </si>
  <si>
    <t>RC</t>
  </si>
  <si>
    <t>FS500/081/00</t>
  </si>
  <si>
    <t>SG. TIKOLOD</t>
  </si>
  <si>
    <t>FS500/081/86</t>
  </si>
  <si>
    <t>SG. MONSURULUNG</t>
  </si>
  <si>
    <t>FS500/100/31</t>
  </si>
  <si>
    <t>SG. APIN-APIN</t>
  </si>
  <si>
    <t>KENINGAU</t>
  </si>
  <si>
    <t>FS500/110/00</t>
  </si>
  <si>
    <t>SG. BAYAYO A</t>
  </si>
  <si>
    <t>FS500/110/66</t>
  </si>
  <si>
    <t>SG. BAYAYO B</t>
  </si>
  <si>
    <t>FS500/119/00</t>
  </si>
  <si>
    <t>SG. LIAWAN</t>
  </si>
  <si>
    <t>FS500/121/50</t>
  </si>
  <si>
    <t>SG. PAMPANG</t>
  </si>
  <si>
    <t>FS500/124/79</t>
  </si>
  <si>
    <t>SG. BAKIAU</t>
  </si>
  <si>
    <t>N/A</t>
  </si>
  <si>
    <t>FS500/124/80</t>
  </si>
  <si>
    <t>FS500/124/81</t>
  </si>
  <si>
    <t>TENOM</t>
  </si>
  <si>
    <t>SG. PAMILAN</t>
  </si>
  <si>
    <t>SG. MASALOG</t>
  </si>
  <si>
    <t>FS500/144/90</t>
  </si>
  <si>
    <t>SG. TEPOH</t>
  </si>
  <si>
    <t>FS500/148/10</t>
  </si>
  <si>
    <t>SG. MELALAP</t>
  </si>
  <si>
    <t>FS500/157/70</t>
  </si>
  <si>
    <t>SG. NALUYAN</t>
  </si>
  <si>
    <t>FS500/162/58</t>
  </si>
  <si>
    <t>FS500/164/03</t>
  </si>
  <si>
    <t>TR/TR/TR (CONT)</t>
  </si>
  <si>
    <t>FS501/001/10</t>
  </si>
  <si>
    <t>SG. FORTUNA 1</t>
  </si>
  <si>
    <t>FS501/001/13</t>
  </si>
  <si>
    <t>SG. FORTUNA 2</t>
  </si>
  <si>
    <t>FS501/007/56</t>
  </si>
  <si>
    <t>SG. DAMBAI</t>
  </si>
  <si>
    <t>FS501/011/09</t>
  </si>
  <si>
    <t>SG. LIMBANAK</t>
  </si>
  <si>
    <t>FS501/011/45</t>
  </si>
  <si>
    <t>SG. SUGUD</t>
  </si>
  <si>
    <t>FS502/014/61</t>
  </si>
  <si>
    <t>SG. KLIAS KECIL</t>
  </si>
  <si>
    <t>FS502/016/40</t>
  </si>
  <si>
    <t>SG. PANDIKI</t>
  </si>
  <si>
    <t>FS502/017/20</t>
  </si>
  <si>
    <t>SG. KOTA KLIAS</t>
  </si>
  <si>
    <t>FS502/017/91</t>
  </si>
  <si>
    <t>SG. TANGULIAN</t>
  </si>
  <si>
    <t>FS503/003/84</t>
  </si>
  <si>
    <t>SG. TUARAN</t>
  </si>
  <si>
    <t>FS503/012/80</t>
  </si>
  <si>
    <t>Location</t>
  </si>
  <si>
    <t>List of Bridges in Sabah</t>
  </si>
  <si>
    <t>STUDY OF BRIDGE CAPACITY ON FEDERAL ROUTES IN SABAH, SARAWAK AND LABUAN FOR COMPLIANCE WITH WEIGHT RESTRICTION (FEDERAL ROADS) (AMENDMENT) ORDER 2003</t>
  </si>
  <si>
    <t>Task iv - Identify and prioritise Federal Routes for upgrading to List I of the Second Schedule of WRO 2003</t>
  </si>
  <si>
    <t>FSU01</t>
  </si>
  <si>
    <t>FSS01</t>
  </si>
  <si>
    <t>FS013</t>
  </si>
  <si>
    <t>FS022</t>
  </si>
  <si>
    <t>FS500</t>
  </si>
  <si>
    <t>FS501</t>
  </si>
  <si>
    <t>FS502</t>
  </si>
  <si>
    <t>FS503</t>
  </si>
  <si>
    <t>Span Length</t>
  </si>
  <si>
    <t>Current WRO Schedule</t>
  </si>
  <si>
    <t>List II</t>
  </si>
  <si>
    <t>List II &amp; 3</t>
  </si>
  <si>
    <t>List III</t>
  </si>
  <si>
    <t>15+30</t>
  </si>
  <si>
    <t>0.9x3</t>
  </si>
  <si>
    <t>5.5+6.75</t>
  </si>
  <si>
    <t>FSU01/053/66</t>
  </si>
  <si>
    <t>FSU01/135/69</t>
  </si>
  <si>
    <t>FS022/072/26</t>
  </si>
  <si>
    <t>FS022/270/59</t>
  </si>
  <si>
    <t>FS500/139/97</t>
  </si>
  <si>
    <t>FS500/138/17</t>
  </si>
  <si>
    <t>lower span</t>
  </si>
  <si>
    <t>actual span</t>
  </si>
  <si>
    <t>upper span</t>
  </si>
  <si>
    <t>lower ratio</t>
  </si>
  <si>
    <t>actual ratio</t>
  </si>
  <si>
    <t>upper ratio</t>
  </si>
  <si>
    <t>Upgrade</t>
  </si>
  <si>
    <t xml:space="preserve">LOAD RATIO ALONG LOADED LENGTH: MTAL/LTAL </t>
  </si>
  <si>
    <t>list 1</t>
  </si>
  <si>
    <t>replace</t>
  </si>
  <si>
    <t>Total Span</t>
  </si>
  <si>
    <t>Cost/m2</t>
  </si>
  <si>
    <t>Total Cost</t>
  </si>
  <si>
    <t>Proposed Width (m)</t>
  </si>
  <si>
    <t>Plan Area</t>
  </si>
  <si>
    <t>m2</t>
  </si>
  <si>
    <t>Total Cost =</t>
  </si>
  <si>
    <t>Federal Route FSU01</t>
  </si>
  <si>
    <t>Federal Route FSS01</t>
  </si>
  <si>
    <t>Federal Route FS013</t>
  </si>
  <si>
    <t>Federal Route FS022</t>
  </si>
  <si>
    <t>Federal Route FS500</t>
  </si>
  <si>
    <t>Federal Route FS501</t>
  </si>
  <si>
    <t>Federal Route FS502</t>
  </si>
  <si>
    <t>Federal Route FS503</t>
  </si>
  <si>
    <t>Estimated cost(RM)</t>
  </si>
  <si>
    <t xml:space="preserve">Federal Routes </t>
  </si>
  <si>
    <t>SUMMARY OF ESTIMATED COST</t>
  </si>
  <si>
    <t>Already upgraded</t>
  </si>
  <si>
    <t>Replace</t>
  </si>
  <si>
    <t>Comply</t>
  </si>
  <si>
    <t>Load tested to MTAL -OK</t>
  </si>
  <si>
    <t>Similar bridge as FSS01/012/12 - OK</t>
  </si>
  <si>
    <t>Repalce</t>
  </si>
  <si>
    <t>Comply :</t>
  </si>
  <si>
    <t>Bridges which have a structural capacity to carry MTAL load</t>
  </si>
  <si>
    <t>Replace :</t>
  </si>
  <si>
    <t>Bridges which do NOT have a structural capacity to carry MTAL load.</t>
  </si>
  <si>
    <t>ANC :</t>
  </si>
  <si>
    <t>SUMMARY OF BRIDGES</t>
  </si>
  <si>
    <t>Summary</t>
  </si>
  <si>
    <t>Assessment was not carried out - these 22 bridges are to be replaced.</t>
  </si>
  <si>
    <t>Total Numbers</t>
  </si>
  <si>
    <t>Bridges that Comply</t>
  </si>
  <si>
    <t>Bridges to be Replaced</t>
  </si>
  <si>
    <t>Total Nos. of Bridges</t>
  </si>
  <si>
    <t>STATUS</t>
  </si>
  <si>
    <t>Ref.No.</t>
  </si>
  <si>
    <t>Numbers of Bridges</t>
  </si>
  <si>
    <t>Estimated Cost Bridge Replacement in Sabah</t>
  </si>
  <si>
    <t>Federal Route FS502:</t>
  </si>
  <si>
    <t>Federal Route FS501:</t>
  </si>
  <si>
    <t>Federal Route FS500:</t>
  </si>
  <si>
    <t>Federal Route FS022:</t>
  </si>
  <si>
    <t>Federal Route FS013:</t>
  </si>
  <si>
    <t>Federal Route FSS01:</t>
  </si>
  <si>
    <t>Federal Route FSU01:</t>
  </si>
  <si>
    <t>-</t>
  </si>
  <si>
    <t>Priority List of Bridges in Sabah for Replacement</t>
  </si>
  <si>
    <t>Federal Routes FSU01 -  Kota Kinabalu to Kudat</t>
  </si>
  <si>
    <t>Ref.  No.</t>
  </si>
  <si>
    <t>Federal Routes FSS01 -  Kota Kinabalu to Sidumin</t>
  </si>
  <si>
    <t>Federal Routes FS013 -  Kota Kinabalu-Lahad Datu-Tawau</t>
  </si>
  <si>
    <t>Federal Routes FS022 -  Tamparuli-Telupid-Sandakan</t>
  </si>
  <si>
    <t>Federal Routes FS500 -  Penampang - Tenom</t>
  </si>
  <si>
    <t>Federal Routes FS501 -  Kota Kinabalu - Penampang - Lok Kawi</t>
  </si>
  <si>
    <t>Federal Routes FS502 -  Beaufort - Menumbuk</t>
  </si>
  <si>
    <t>Federal Routes FS503 -  Berungis - Tengilan</t>
  </si>
  <si>
    <t>β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</si>
</sst>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0.000%"/>
    <numFmt numFmtId="166" formatCode="0.000"/>
    <numFmt numFmtId="167" formatCode="0.0"/>
    <numFmt numFmtId="168" formatCode="#,##0.000"/>
  </numFmts>
  <fonts count="15">
    <font>
      <sz val="10"/>
      <name val="Arial"/>
    </font>
    <font>
      <sz val="8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6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</cellStyleXfs>
  <cellXfs count="327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167" fontId="3" fillId="2" borderId="16" xfId="0" applyNumberFormat="1" applyFont="1" applyFill="1" applyBorder="1" applyAlignment="1">
      <alignment horizontal="center" vertical="center"/>
    </xf>
    <xf numFmtId="166" fontId="3" fillId="2" borderId="16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2" fontId="7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2" fontId="3" fillId="0" borderId="18" xfId="0" applyNumberFormat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166" fontId="4" fillId="0" borderId="16" xfId="0" applyNumberFormat="1" applyFont="1" applyBorder="1" applyAlignment="1" applyProtection="1">
      <alignment horizontal="center" vertical="center"/>
    </xf>
    <xf numFmtId="2" fontId="3" fillId="0" borderId="16" xfId="0" applyNumberFormat="1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166" fontId="4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4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166" fontId="4" fillId="0" borderId="0" xfId="0" applyNumberFormat="1" applyFont="1" applyBorder="1" applyAlignment="1" applyProtection="1">
      <alignment horizontal="center" vertical="center"/>
    </xf>
    <xf numFmtId="2" fontId="3" fillId="0" borderId="8" xfId="0" applyNumberFormat="1" applyFont="1" applyFill="1" applyBorder="1" applyAlignment="1" applyProtection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167" fontId="3" fillId="0" borderId="3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 applyProtection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3" fillId="0" borderId="0" xfId="0" applyFont="1" applyBorder="1"/>
    <xf numFmtId="166" fontId="3" fillId="0" borderId="8" xfId="0" applyNumberFormat="1" applyFont="1" applyBorder="1" applyAlignment="1" applyProtection="1">
      <alignment horizontal="center" vertical="center"/>
    </xf>
    <xf numFmtId="166" fontId="3" fillId="0" borderId="18" xfId="0" applyNumberFormat="1" applyFont="1" applyBorder="1" applyAlignment="1" applyProtection="1">
      <alignment horizontal="center" vertical="center"/>
    </xf>
    <xf numFmtId="2" fontId="3" fillId="0" borderId="31" xfId="0" applyNumberFormat="1" applyFont="1" applyFill="1" applyBorder="1" applyAlignment="1">
      <alignment horizontal="center" vertical="center" wrapText="1"/>
    </xf>
    <xf numFmtId="2" fontId="3" fillId="0" borderId="32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3"/>
    <xf numFmtId="0" fontId="12" fillId="0" borderId="0" xfId="3" applyFont="1"/>
    <xf numFmtId="0" fontId="3" fillId="0" borderId="3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2" fontId="3" fillId="0" borderId="11" xfId="0" applyNumberFormat="1" applyFont="1" applyBorder="1" applyAlignment="1" applyProtection="1">
      <alignment horizontal="center" vertical="center"/>
    </xf>
    <xf numFmtId="2" fontId="3" fillId="0" borderId="35" xfId="0" applyNumberFormat="1" applyFont="1" applyBorder="1" applyAlignment="1" applyProtection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166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0" xfId="0" applyNumberFormat="1" applyFont="1" applyBorder="1"/>
    <xf numFmtId="0" fontId="8" fillId="0" borderId="0" xfId="0" applyFont="1" applyBorder="1"/>
    <xf numFmtId="167" fontId="3" fillId="2" borderId="0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12" fillId="0" borderId="32" xfId="3" applyFont="1" applyBorder="1"/>
    <xf numFmtId="0" fontId="11" fillId="0" borderId="37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3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11" fillId="0" borderId="31" xfId="3" applyFont="1" applyBorder="1"/>
    <xf numFmtId="0" fontId="11" fillId="0" borderId="36" xfId="0" applyFont="1" applyFill="1" applyBorder="1" applyAlignment="1">
      <alignment horizontal="right" vertical="center" wrapText="1"/>
    </xf>
    <xf numFmtId="4" fontId="11" fillId="0" borderId="36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8" fontId="3" fillId="0" borderId="16" xfId="0" applyNumberFormat="1" applyFont="1" applyBorder="1" applyAlignment="1" applyProtection="1">
      <alignment horizontal="center" vertical="center"/>
    </xf>
    <xf numFmtId="168" fontId="4" fillId="0" borderId="16" xfId="0" applyNumberFormat="1" applyFont="1" applyBorder="1" applyAlignment="1" applyProtection="1">
      <alignment horizontal="center" vertical="center"/>
    </xf>
    <xf numFmtId="168" fontId="3" fillId="0" borderId="16" xfId="0" applyNumberFormat="1" applyFont="1" applyFill="1" applyBorder="1" applyAlignment="1" applyProtection="1">
      <alignment horizontal="center" vertical="center"/>
    </xf>
    <xf numFmtId="168" fontId="4" fillId="0" borderId="16" xfId="0" applyNumberFormat="1" applyFont="1" applyFill="1" applyBorder="1" applyAlignment="1" applyProtection="1">
      <alignment horizontal="center" vertical="center"/>
    </xf>
    <xf numFmtId="168" fontId="3" fillId="0" borderId="0" xfId="0" applyNumberFormat="1" applyFont="1"/>
    <xf numFmtId="166" fontId="3" fillId="0" borderId="18" xfId="0" applyNumberFormat="1" applyFont="1" applyFill="1" applyBorder="1" applyAlignment="1" applyProtection="1">
      <alignment horizontal="center" vertical="center"/>
    </xf>
    <xf numFmtId="166" fontId="3" fillId="0" borderId="8" xfId="0" applyNumberFormat="1" applyFont="1" applyFill="1" applyBorder="1" applyAlignment="1" applyProtection="1">
      <alignment horizontal="center" vertical="center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1" fillId="0" borderId="16" xfId="3" applyFont="1" applyBorder="1" applyAlignment="1">
      <alignment vertical="center"/>
    </xf>
    <xf numFmtId="0" fontId="12" fillId="0" borderId="16" xfId="0" applyFont="1" applyFill="1" applyBorder="1" applyAlignment="1">
      <alignment horizontal="center" vertical="center" wrapText="1"/>
    </xf>
    <xf numFmtId="0" fontId="4" fillId="0" borderId="16" xfId="3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42" xfId="0" applyFont="1" applyBorder="1" applyAlignment="1">
      <alignment horizontal="center" vertical="center"/>
    </xf>
    <xf numFmtId="0" fontId="4" fillId="0" borderId="41" xfId="3" applyFont="1" applyBorder="1" applyAlignment="1">
      <alignment vertical="center"/>
    </xf>
    <xf numFmtId="0" fontId="4" fillId="0" borderId="4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" fontId="11" fillId="5" borderId="24" xfId="0" applyNumberFormat="1" applyFont="1" applyFill="1" applyBorder="1" applyAlignment="1">
      <alignment horizontal="center" vertical="center" wrapText="1"/>
    </xf>
    <xf numFmtId="1" fontId="11" fillId="5" borderId="37" xfId="0" applyNumberFormat="1" applyFont="1" applyFill="1" applyBorder="1" applyAlignment="1">
      <alignment horizontal="center" vertical="center" wrapText="1"/>
    </xf>
    <xf numFmtId="1" fontId="11" fillId="5" borderId="38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/>
    <xf numFmtId="1" fontId="11" fillId="0" borderId="0" xfId="0" applyNumberFormat="1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1" fontId="11" fillId="5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3" fillId="0" borderId="36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right" vertical="center"/>
    </xf>
    <xf numFmtId="0" fontId="11" fillId="0" borderId="37" xfId="0" applyFont="1" applyFill="1" applyBorder="1" applyAlignment="1">
      <alignment horizontal="right" vertical="center"/>
    </xf>
    <xf numFmtId="0" fontId="11" fillId="0" borderId="37" xfId="0" applyFont="1" applyFill="1" applyBorder="1" applyAlignment="1">
      <alignment horizontal="right" vertical="center" wrapText="1"/>
    </xf>
    <xf numFmtId="4" fontId="11" fillId="0" borderId="37" xfId="0" applyNumberFormat="1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38" xfId="0" applyFont="1" applyFill="1" applyBorder="1" applyAlignment="1">
      <alignment horizontal="right" vertical="center"/>
    </xf>
    <xf numFmtId="0" fontId="11" fillId="0" borderId="38" xfId="0" applyFont="1" applyFill="1" applyBorder="1" applyAlignment="1">
      <alignment horizontal="right" vertical="center" wrapText="1"/>
    </xf>
    <xf numFmtId="4" fontId="11" fillId="0" borderId="38" xfId="0" applyNumberFormat="1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3" borderId="23" xfId="0" applyFont="1" applyFill="1" applyBorder="1"/>
    <xf numFmtId="0" fontId="3" fillId="3" borderId="7" xfId="0" applyFont="1" applyFill="1" applyBorder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0" fillId="0" borderId="23" xfId="0" applyBorder="1"/>
    <xf numFmtId="0" fontId="0" fillId="0" borderId="7" xfId="0" applyBorder="1"/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4" fontId="11" fillId="0" borderId="37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/>
    </xf>
    <xf numFmtId="4" fontId="12" fillId="0" borderId="36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4" fontId="12" fillId="0" borderId="32" xfId="0" applyNumberFormat="1" applyFont="1" applyBorder="1" applyAlignment="1">
      <alignment horizontal="center"/>
    </xf>
    <xf numFmtId="3" fontId="11" fillId="0" borderId="37" xfId="0" applyNumberFormat="1" applyFont="1" applyBorder="1" applyAlignment="1">
      <alignment horizontal="center" vertical="center" wrapText="1"/>
    </xf>
    <xf numFmtId="3" fontId="12" fillId="0" borderId="36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3" fontId="12" fillId="0" borderId="32" xfId="0" applyNumberFormat="1" applyFont="1" applyBorder="1" applyAlignment="1">
      <alignment horizontal="center"/>
    </xf>
    <xf numFmtId="0" fontId="14" fillId="0" borderId="27" xfId="0" applyFont="1" applyFill="1" applyBorder="1" applyAlignment="1">
      <alignment horizontal="center" vertical="center" wrapText="1"/>
    </xf>
  </cellXfs>
  <cellStyles count="4">
    <cellStyle name="Comma" xfId="2" builtinId="3"/>
    <cellStyle name="Currency 2" xfId="1"/>
    <cellStyle name="Normal" xfId="0" builtinId="0"/>
    <cellStyle name="Norm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388"/>
  <sheetViews>
    <sheetView view="pageBreakPreview" zoomScale="75" zoomScaleNormal="75" zoomScaleSheetLayoutView="75" workbookViewId="0">
      <selection activeCell="L5" sqref="L5:M6"/>
    </sheetView>
  </sheetViews>
  <sheetFormatPr defaultRowHeight="12.75"/>
  <cols>
    <col min="1" max="1" width="5.7109375" style="3" customWidth="1"/>
    <col min="2" max="2" width="17.7109375" style="3" customWidth="1"/>
    <col min="3" max="3" width="15.7109375" style="4" customWidth="1"/>
    <col min="4" max="4" width="23.5703125" style="4" customWidth="1"/>
    <col min="5" max="5" width="14.28515625" style="1" customWidth="1"/>
    <col min="6" max="7" width="8.7109375" style="1" customWidth="1"/>
    <col min="8" max="15" width="10.7109375" style="1" customWidth="1"/>
    <col min="16" max="16" width="15.7109375" style="12" customWidth="1"/>
    <col min="17" max="24" width="10.140625" style="12" customWidth="1"/>
    <col min="25" max="25" width="9.140625" style="1"/>
    <col min="26" max="31" width="13.7109375" style="1" customWidth="1"/>
    <col min="32" max="16384" width="9.140625" style="1"/>
  </cols>
  <sheetData>
    <row r="1" spans="1:55" ht="39" customHeight="1">
      <c r="A1" s="286" t="s">
        <v>413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17"/>
      <c r="R1" s="17"/>
      <c r="S1" s="17"/>
      <c r="T1" s="17"/>
      <c r="U1" s="17"/>
      <c r="V1" s="158"/>
      <c r="W1" s="158"/>
      <c r="X1" s="17"/>
    </row>
    <row r="2" spans="1:55" ht="15" customHeight="1">
      <c r="A2" s="287" t="s">
        <v>414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18"/>
      <c r="R2" s="18"/>
      <c r="S2" s="18"/>
      <c r="T2" s="18"/>
      <c r="U2" s="18"/>
      <c r="V2" s="159"/>
      <c r="W2" s="159"/>
      <c r="X2" s="18"/>
    </row>
    <row r="3" spans="1:55" ht="24.75" customHeight="1">
      <c r="A3" s="288" t="s">
        <v>412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19"/>
      <c r="R3" s="19"/>
      <c r="S3" s="19"/>
      <c r="T3" s="19"/>
      <c r="U3" s="19"/>
      <c r="V3" s="160"/>
      <c r="W3" s="160"/>
      <c r="X3" s="19"/>
      <c r="AG3" s="46" t="s">
        <v>444</v>
      </c>
    </row>
    <row r="4" spans="1:55" ht="13.5" thickBot="1">
      <c r="F4" s="2"/>
      <c r="G4" s="2"/>
      <c r="H4" s="2"/>
      <c r="I4" s="2"/>
      <c r="J4" s="2"/>
      <c r="K4" s="2"/>
    </row>
    <row r="5" spans="1:55" ht="22.5" customHeight="1">
      <c r="A5" s="259" t="s">
        <v>484</v>
      </c>
      <c r="B5" s="262" t="s">
        <v>1</v>
      </c>
      <c r="C5" s="262" t="s">
        <v>2</v>
      </c>
      <c r="D5" s="262" t="s">
        <v>3</v>
      </c>
      <c r="E5" s="262" t="s">
        <v>4</v>
      </c>
      <c r="F5" s="265" t="s">
        <v>5</v>
      </c>
      <c r="G5" s="262" t="s">
        <v>423</v>
      </c>
      <c r="H5" s="280" t="s">
        <v>6</v>
      </c>
      <c r="I5" s="281"/>
      <c r="J5" s="280" t="s">
        <v>7</v>
      </c>
      <c r="K5" s="281"/>
      <c r="L5" s="326" t="s">
        <v>505</v>
      </c>
      <c r="M5" s="272"/>
      <c r="N5" s="262" t="s">
        <v>411</v>
      </c>
      <c r="O5" s="262" t="s">
        <v>424</v>
      </c>
      <c r="P5" s="262" t="s">
        <v>483</v>
      </c>
      <c r="Q5" s="35"/>
      <c r="R5" s="35"/>
      <c r="S5" s="35"/>
      <c r="T5" s="35"/>
      <c r="U5" s="35"/>
      <c r="V5" s="35"/>
      <c r="W5" s="35"/>
      <c r="X5" s="35"/>
      <c r="AG5" s="30">
        <v>2</v>
      </c>
      <c r="AH5" s="30">
        <v>4</v>
      </c>
      <c r="AI5" s="30">
        <v>6</v>
      </c>
      <c r="AJ5" s="30">
        <v>8</v>
      </c>
      <c r="AK5" s="30">
        <v>10</v>
      </c>
      <c r="AL5" s="30">
        <v>12</v>
      </c>
      <c r="AM5" s="30">
        <v>14</v>
      </c>
      <c r="AN5" s="30">
        <v>16</v>
      </c>
      <c r="AO5" s="30">
        <v>18</v>
      </c>
      <c r="AP5" s="30">
        <v>20</v>
      </c>
      <c r="AQ5" s="30">
        <v>22</v>
      </c>
      <c r="AR5" s="30">
        <v>24</v>
      </c>
      <c r="AS5" s="30">
        <v>26</v>
      </c>
      <c r="AT5" s="30">
        <v>28</v>
      </c>
      <c r="AU5" s="30">
        <v>30</v>
      </c>
      <c r="AV5" s="30">
        <v>32</v>
      </c>
      <c r="AW5" s="30">
        <v>34</v>
      </c>
      <c r="AX5" s="30">
        <v>36</v>
      </c>
      <c r="AY5" s="30">
        <v>38</v>
      </c>
      <c r="AZ5" s="30">
        <v>40</v>
      </c>
      <c r="BA5" s="30">
        <v>45</v>
      </c>
      <c r="BB5" s="30">
        <v>50</v>
      </c>
      <c r="BC5" s="30">
        <v>150</v>
      </c>
    </row>
    <row r="6" spans="1:55" ht="21.75" customHeight="1">
      <c r="A6" s="260"/>
      <c r="B6" s="263"/>
      <c r="C6" s="263"/>
      <c r="D6" s="263"/>
      <c r="E6" s="263"/>
      <c r="F6" s="266"/>
      <c r="G6" s="263"/>
      <c r="H6" s="282"/>
      <c r="I6" s="283"/>
      <c r="J6" s="282"/>
      <c r="K6" s="283"/>
      <c r="L6" s="273"/>
      <c r="M6" s="274"/>
      <c r="N6" s="263"/>
      <c r="O6" s="263"/>
      <c r="P6" s="263"/>
      <c r="Q6" s="35"/>
      <c r="R6" s="35"/>
      <c r="S6" s="35"/>
      <c r="T6" s="35"/>
      <c r="U6" s="35"/>
      <c r="V6" s="35"/>
      <c r="W6" s="35"/>
      <c r="X6" s="35"/>
      <c r="AG6" s="31">
        <v>1</v>
      </c>
      <c r="AH6" s="31">
        <v>0.94499999999999995</v>
      </c>
      <c r="AI6" s="31">
        <v>0.93</v>
      </c>
      <c r="AJ6" s="31">
        <v>0.92700000000000005</v>
      </c>
      <c r="AK6" s="31">
        <v>0.94499999999999995</v>
      </c>
      <c r="AL6" s="31">
        <v>0.96499999999999997</v>
      </c>
      <c r="AM6" s="31">
        <v>0.97399999999999998</v>
      </c>
      <c r="AN6" s="31">
        <v>0.98</v>
      </c>
      <c r="AO6" s="31">
        <v>0.99</v>
      </c>
      <c r="AP6" s="31">
        <v>0.995</v>
      </c>
      <c r="AQ6" s="31">
        <v>0.98</v>
      </c>
      <c r="AR6" s="31">
        <v>0.96699999999999997</v>
      </c>
      <c r="AS6" s="31">
        <v>0.96399999999999997</v>
      </c>
      <c r="AT6" s="31">
        <v>0.95899999999999996</v>
      </c>
      <c r="AU6" s="31">
        <v>0.95299999999999996</v>
      </c>
      <c r="AV6" s="31">
        <v>0.94499999999999995</v>
      </c>
      <c r="AW6" s="31">
        <v>0.93500000000000005</v>
      </c>
      <c r="AX6" s="31">
        <v>0.92500000000000004</v>
      </c>
      <c r="AY6" s="31">
        <v>0.91400000000000003</v>
      </c>
      <c r="AZ6" s="31">
        <v>0.90200000000000002</v>
      </c>
      <c r="BA6" s="31">
        <v>0.92100000000000004</v>
      </c>
      <c r="BB6" s="31">
        <v>0.94199999999999995</v>
      </c>
      <c r="BC6" s="31">
        <v>0.94199999999999995</v>
      </c>
    </row>
    <row r="7" spans="1:55" ht="26.25" thickBot="1">
      <c r="A7" s="261"/>
      <c r="B7" s="264"/>
      <c r="C7" s="264"/>
      <c r="D7" s="264"/>
      <c r="E7" s="264"/>
      <c r="F7" s="267"/>
      <c r="G7" s="270"/>
      <c r="H7" s="100" t="s">
        <v>8</v>
      </c>
      <c r="I7" s="101" t="s">
        <v>9</v>
      </c>
      <c r="J7" s="100" t="s">
        <v>8</v>
      </c>
      <c r="K7" s="101" t="s">
        <v>9</v>
      </c>
      <c r="L7" s="100" t="s">
        <v>8</v>
      </c>
      <c r="M7" s="102" t="s">
        <v>9</v>
      </c>
      <c r="N7" s="264"/>
      <c r="O7" s="264"/>
      <c r="P7" s="264"/>
      <c r="Q7" s="10"/>
      <c r="R7" s="125" t="s">
        <v>445</v>
      </c>
      <c r="S7" s="125" t="s">
        <v>446</v>
      </c>
      <c r="T7" s="126" t="s">
        <v>14</v>
      </c>
      <c r="U7" s="10"/>
      <c r="V7" s="10"/>
      <c r="W7" s="10"/>
      <c r="Z7" s="29" t="s">
        <v>437</v>
      </c>
      <c r="AA7" s="29" t="s">
        <v>438</v>
      </c>
      <c r="AB7" s="29" t="s">
        <v>439</v>
      </c>
      <c r="AC7" s="29" t="s">
        <v>440</v>
      </c>
      <c r="AD7" s="29" t="s">
        <v>441</v>
      </c>
      <c r="AE7" s="29" t="s">
        <v>442</v>
      </c>
    </row>
    <row r="8" spans="1:55" ht="24.95" customHeight="1">
      <c r="A8" s="117">
        <v>1</v>
      </c>
      <c r="B8" s="117" t="s">
        <v>10</v>
      </c>
      <c r="C8" s="117" t="s">
        <v>11</v>
      </c>
      <c r="D8" s="117" t="s">
        <v>12</v>
      </c>
      <c r="E8" s="117" t="s">
        <v>13</v>
      </c>
      <c r="F8" s="118">
        <v>1</v>
      </c>
      <c r="G8" s="119">
        <v>9.4</v>
      </c>
      <c r="H8" s="182" t="s">
        <v>14</v>
      </c>
      <c r="I8" s="183" t="s">
        <v>14</v>
      </c>
      <c r="J8" s="120" t="s">
        <v>14</v>
      </c>
      <c r="K8" s="121" t="s">
        <v>14</v>
      </c>
      <c r="L8" s="122" t="s">
        <v>14</v>
      </c>
      <c r="M8" s="123" t="s">
        <v>14</v>
      </c>
      <c r="N8" s="124" t="s">
        <v>415</v>
      </c>
      <c r="O8" s="124" t="s">
        <v>425</v>
      </c>
      <c r="P8" s="227" t="s">
        <v>466</v>
      </c>
      <c r="Q8" s="34"/>
      <c r="R8" s="127"/>
      <c r="S8" s="127">
        <v>1</v>
      </c>
      <c r="T8" s="127"/>
      <c r="U8" s="34"/>
      <c r="V8" s="34"/>
      <c r="W8" s="34"/>
      <c r="Z8" s="36">
        <f>LOOKUP(AA8,$AG$5:$BC$5,$AG$5:$BC$5)</f>
        <v>8</v>
      </c>
      <c r="AA8" s="39">
        <f>G8</f>
        <v>9.4</v>
      </c>
      <c r="AB8" s="36">
        <f>INDEX($AG$5:$BC$5,MATCH(Z8,$AG$5:$BC$5)+1)</f>
        <v>10</v>
      </c>
      <c r="AC8" s="175">
        <f>LOOKUP(Z8,$AG$5:$BC$5,$AG$6:$BC$6)</f>
        <v>0.92700000000000005</v>
      </c>
      <c r="AD8" s="176">
        <f>((AA8-Z8)/(AB8-Z8))*(AE8-AC8)+AC8</f>
        <v>0.93959999999999999</v>
      </c>
      <c r="AE8" s="175">
        <f>LOOKUP(AB8,$AG$5:$BC$5,$AG$6:$BC$6)</f>
        <v>0.94499999999999995</v>
      </c>
    </row>
    <row r="9" spans="1:55" s="2" customFormat="1" ht="24.95" customHeight="1">
      <c r="A9" s="167">
        <v>2</v>
      </c>
      <c r="B9" s="167" t="s">
        <v>10</v>
      </c>
      <c r="C9" s="167" t="s">
        <v>15</v>
      </c>
      <c r="D9" s="167" t="s">
        <v>12</v>
      </c>
      <c r="E9" s="167" t="s">
        <v>13</v>
      </c>
      <c r="F9" s="173">
        <v>1</v>
      </c>
      <c r="G9" s="167">
        <v>6.1</v>
      </c>
      <c r="H9" s="6" t="s">
        <v>14</v>
      </c>
      <c r="I9" s="7" t="s">
        <v>14</v>
      </c>
      <c r="J9" s="169" t="s">
        <v>14</v>
      </c>
      <c r="K9" s="5" t="s">
        <v>14</v>
      </c>
      <c r="L9" s="56" t="s">
        <v>14</v>
      </c>
      <c r="M9" s="57" t="s">
        <v>14</v>
      </c>
      <c r="N9" s="163" t="s">
        <v>415</v>
      </c>
      <c r="O9" s="163" t="s">
        <v>425</v>
      </c>
      <c r="P9" s="227" t="s">
        <v>466</v>
      </c>
      <c r="Q9" s="34"/>
      <c r="R9" s="127"/>
      <c r="S9" s="127">
        <v>1</v>
      </c>
      <c r="T9" s="127"/>
      <c r="U9" s="34"/>
      <c r="V9" s="34"/>
      <c r="W9" s="34"/>
      <c r="Z9" s="36">
        <f t="shared" ref="Z9:Z73" si="0">LOOKUP(AA9,$AG$5:$BC$5,$AG$5:$BC$5)</f>
        <v>6</v>
      </c>
      <c r="AA9" s="39">
        <f t="shared" ref="AA9:AA13" si="1">G9</f>
        <v>6.1</v>
      </c>
      <c r="AB9" s="36">
        <f t="shared" ref="AB9:AB13" si="2">INDEX($AG$5:$BC$5,MATCH(Z9,$AG$5:$BC$5)+1)</f>
        <v>8</v>
      </c>
      <c r="AC9" s="175">
        <f t="shared" ref="AC9:AC13" si="3">LOOKUP(Z9,$AG$5:$BC$5,$AG$6:$BC$6)</f>
        <v>0.93</v>
      </c>
      <c r="AD9" s="176">
        <f t="shared" ref="AD9:AD13" si="4">((AA9-Z9)/(AB9-Z9))*(AE9-AC9)+AC9</f>
        <v>0.92985000000000007</v>
      </c>
      <c r="AE9" s="175">
        <f t="shared" ref="AE9:AE13" si="5">LOOKUP(AB9,$AG$5:$BC$5,$AG$6:$BC$6)</f>
        <v>0.92700000000000005</v>
      </c>
      <c r="AF9" s="32"/>
      <c r="AG9" s="32"/>
      <c r="AI9" s="32"/>
      <c r="AJ9" s="32"/>
      <c r="AS9" s="73"/>
      <c r="AT9" s="87"/>
      <c r="AU9" s="88"/>
      <c r="AV9" s="73"/>
      <c r="AW9" s="87"/>
      <c r="AX9" s="88"/>
      <c r="AY9" s="73"/>
      <c r="AZ9" s="73"/>
    </row>
    <row r="10" spans="1:55" s="2" customFormat="1" ht="24.95" customHeight="1">
      <c r="A10" s="167">
        <v>3</v>
      </c>
      <c r="B10" s="167" t="s">
        <v>10</v>
      </c>
      <c r="C10" s="167" t="s">
        <v>16</v>
      </c>
      <c r="D10" s="167" t="s">
        <v>12</v>
      </c>
      <c r="E10" s="167" t="s">
        <v>13</v>
      </c>
      <c r="F10" s="173">
        <v>1</v>
      </c>
      <c r="G10" s="167">
        <v>6.1</v>
      </c>
      <c r="H10" s="6" t="s">
        <v>14</v>
      </c>
      <c r="I10" s="7" t="s">
        <v>14</v>
      </c>
      <c r="J10" s="169" t="s">
        <v>14</v>
      </c>
      <c r="K10" s="5" t="s">
        <v>14</v>
      </c>
      <c r="L10" s="56" t="s">
        <v>14</v>
      </c>
      <c r="M10" s="57" t="s">
        <v>14</v>
      </c>
      <c r="N10" s="163" t="s">
        <v>415</v>
      </c>
      <c r="O10" s="163" t="s">
        <v>425</v>
      </c>
      <c r="P10" s="227" t="s">
        <v>466</v>
      </c>
      <c r="Q10" s="34"/>
      <c r="R10" s="127"/>
      <c r="S10" s="127">
        <v>1</v>
      </c>
      <c r="T10" s="127"/>
      <c r="U10" s="34"/>
      <c r="V10" s="34"/>
      <c r="W10" s="34"/>
      <c r="Z10" s="36">
        <f t="shared" si="0"/>
        <v>6</v>
      </c>
      <c r="AA10" s="39">
        <f t="shared" si="1"/>
        <v>6.1</v>
      </c>
      <c r="AB10" s="36">
        <f t="shared" si="2"/>
        <v>8</v>
      </c>
      <c r="AC10" s="175">
        <f t="shared" si="3"/>
        <v>0.93</v>
      </c>
      <c r="AD10" s="176">
        <f t="shared" si="4"/>
        <v>0.92985000000000007</v>
      </c>
      <c r="AE10" s="175">
        <f t="shared" si="5"/>
        <v>0.92700000000000005</v>
      </c>
      <c r="AF10" s="33"/>
      <c r="AG10" s="32"/>
      <c r="AI10" s="32"/>
      <c r="AJ10" s="32"/>
      <c r="AK10" s="32"/>
      <c r="AS10" s="73"/>
      <c r="AT10" s="87"/>
      <c r="AU10" s="88"/>
      <c r="AV10" s="73"/>
      <c r="AW10" s="87"/>
      <c r="AX10" s="88"/>
      <c r="AY10" s="73"/>
      <c r="AZ10" s="73"/>
    </row>
    <row r="11" spans="1:55" ht="24.95" customHeight="1">
      <c r="A11" s="167">
        <v>4</v>
      </c>
      <c r="B11" s="167" t="s">
        <v>10</v>
      </c>
      <c r="C11" s="167" t="s">
        <v>17</v>
      </c>
      <c r="D11" s="167" t="s">
        <v>18</v>
      </c>
      <c r="E11" s="167" t="s">
        <v>19</v>
      </c>
      <c r="F11" s="173">
        <v>1</v>
      </c>
      <c r="G11" s="167">
        <v>23.67</v>
      </c>
      <c r="H11" s="6">
        <v>1.1299999999999999</v>
      </c>
      <c r="I11" s="7">
        <v>3.52</v>
      </c>
      <c r="J11" s="169">
        <v>20.38</v>
      </c>
      <c r="K11" s="5">
        <v>51.25</v>
      </c>
      <c r="L11" s="56">
        <f t="shared" ref="L11:L73" si="6">AD11</f>
        <v>0.96914499999999992</v>
      </c>
      <c r="M11" s="57">
        <f t="shared" ref="M11:M73" si="7">AD11</f>
        <v>0.96914499999999992</v>
      </c>
      <c r="N11" s="163" t="s">
        <v>415</v>
      </c>
      <c r="O11" s="163" t="s">
        <v>425</v>
      </c>
      <c r="P11" s="163" t="str">
        <f t="shared" ref="P11:P14" si="8">IF(H11&lt;L11,"Replace",IF(I11&lt;M11,"Replace","Comply"))</f>
        <v>Comply</v>
      </c>
      <c r="Q11" s="14"/>
      <c r="R11" s="16">
        <v>1</v>
      </c>
      <c r="S11" s="16"/>
      <c r="T11" s="16"/>
      <c r="U11" s="14"/>
      <c r="V11" s="14"/>
      <c r="W11" s="14"/>
      <c r="Z11" s="36">
        <f t="shared" si="0"/>
        <v>22</v>
      </c>
      <c r="AA11" s="39">
        <f t="shared" si="1"/>
        <v>23.67</v>
      </c>
      <c r="AB11" s="36">
        <f t="shared" si="2"/>
        <v>24</v>
      </c>
      <c r="AC11" s="175">
        <f t="shared" si="3"/>
        <v>0.98</v>
      </c>
      <c r="AD11" s="176">
        <f t="shared" si="4"/>
        <v>0.96914499999999992</v>
      </c>
      <c r="AE11" s="175">
        <f t="shared" si="5"/>
        <v>0.96699999999999997</v>
      </c>
      <c r="AF11" s="13"/>
      <c r="AG11" s="13"/>
      <c r="AI11" s="13"/>
      <c r="AJ11" s="13"/>
      <c r="AK11" s="13"/>
      <c r="AS11" s="89"/>
      <c r="AT11" s="87"/>
      <c r="AU11" s="88"/>
      <c r="AV11" s="89"/>
      <c r="AW11" s="87"/>
      <c r="AX11" s="88"/>
      <c r="AY11" s="89"/>
      <c r="AZ11" s="89"/>
    </row>
    <row r="12" spans="1:55" s="2" customFormat="1" ht="24.75" customHeight="1">
      <c r="A12" s="167">
        <v>5</v>
      </c>
      <c r="B12" s="167" t="s">
        <v>10</v>
      </c>
      <c r="C12" s="167" t="s">
        <v>20</v>
      </c>
      <c r="D12" s="167" t="s">
        <v>21</v>
      </c>
      <c r="E12" s="167" t="s">
        <v>22</v>
      </c>
      <c r="F12" s="173">
        <v>1</v>
      </c>
      <c r="G12" s="167">
        <v>29.87</v>
      </c>
      <c r="H12" s="6">
        <v>0.95</v>
      </c>
      <c r="I12" s="7">
        <v>1.06</v>
      </c>
      <c r="J12" s="169">
        <v>13.43</v>
      </c>
      <c r="K12" s="5">
        <v>14.37</v>
      </c>
      <c r="L12" s="181">
        <f t="shared" si="6"/>
        <v>0.95338999999999996</v>
      </c>
      <c r="M12" s="180">
        <f t="shared" si="7"/>
        <v>0.95338999999999996</v>
      </c>
      <c r="N12" s="163" t="s">
        <v>415</v>
      </c>
      <c r="O12" s="163" t="s">
        <v>425</v>
      </c>
      <c r="P12" s="227" t="str">
        <f t="shared" si="8"/>
        <v>Replace</v>
      </c>
      <c r="Q12" s="34"/>
      <c r="R12" s="127"/>
      <c r="S12" s="127">
        <v>1</v>
      </c>
      <c r="T12" s="127"/>
      <c r="U12" s="34"/>
      <c r="V12" s="34"/>
      <c r="W12" s="34"/>
      <c r="Z12" s="42">
        <f t="shared" si="0"/>
        <v>28</v>
      </c>
      <c r="AA12" s="43">
        <f t="shared" si="1"/>
        <v>29.87</v>
      </c>
      <c r="AB12" s="42">
        <f t="shared" si="2"/>
        <v>30</v>
      </c>
      <c r="AC12" s="177">
        <f t="shared" si="3"/>
        <v>0.95899999999999996</v>
      </c>
      <c r="AD12" s="178">
        <f t="shared" si="4"/>
        <v>0.95338999999999996</v>
      </c>
      <c r="AE12" s="177">
        <f t="shared" si="5"/>
        <v>0.95299999999999996</v>
      </c>
      <c r="AF12" s="32"/>
      <c r="AG12" s="32"/>
      <c r="AI12" s="32"/>
      <c r="AJ12" s="32"/>
      <c r="AK12" s="32"/>
      <c r="AS12" s="73"/>
      <c r="AT12" s="87"/>
      <c r="AU12" s="88"/>
      <c r="AV12" s="73"/>
      <c r="AW12" s="87"/>
      <c r="AX12" s="88"/>
      <c r="AY12" s="73"/>
      <c r="AZ12" s="73"/>
    </row>
    <row r="13" spans="1:55" ht="24.95" customHeight="1">
      <c r="A13" s="167">
        <v>6</v>
      </c>
      <c r="B13" s="167" t="s">
        <v>10</v>
      </c>
      <c r="C13" s="167" t="s">
        <v>23</v>
      </c>
      <c r="D13" s="167" t="s">
        <v>24</v>
      </c>
      <c r="E13" s="167" t="s">
        <v>25</v>
      </c>
      <c r="F13" s="173">
        <v>1</v>
      </c>
      <c r="G13" s="167">
        <v>11.27</v>
      </c>
      <c r="H13" s="6">
        <v>5.0999999999999996</v>
      </c>
      <c r="I13" s="7">
        <v>4.8899999999999997</v>
      </c>
      <c r="J13" s="6">
        <v>20.43</v>
      </c>
      <c r="K13" s="7">
        <v>24.77</v>
      </c>
      <c r="L13" s="56">
        <f t="shared" si="6"/>
        <v>0.9577</v>
      </c>
      <c r="M13" s="57">
        <f t="shared" si="7"/>
        <v>0.9577</v>
      </c>
      <c r="N13" s="163" t="s">
        <v>415</v>
      </c>
      <c r="O13" s="163" t="s">
        <v>425</v>
      </c>
      <c r="P13" s="163" t="str">
        <f t="shared" si="8"/>
        <v>Comply</v>
      </c>
      <c r="Q13" s="14"/>
      <c r="R13" s="16">
        <v>1</v>
      </c>
      <c r="S13" s="16"/>
      <c r="T13" s="16"/>
      <c r="U13" s="14"/>
      <c r="V13" s="14"/>
      <c r="W13" s="14"/>
      <c r="Z13" s="36">
        <f t="shared" si="0"/>
        <v>10</v>
      </c>
      <c r="AA13" s="39">
        <f t="shared" si="1"/>
        <v>11.27</v>
      </c>
      <c r="AB13" s="36">
        <f t="shared" si="2"/>
        <v>12</v>
      </c>
      <c r="AC13" s="175">
        <f t="shared" si="3"/>
        <v>0.94499999999999995</v>
      </c>
      <c r="AD13" s="176">
        <f t="shared" si="4"/>
        <v>0.9577</v>
      </c>
      <c r="AE13" s="175">
        <f t="shared" si="5"/>
        <v>0.96499999999999997</v>
      </c>
      <c r="AF13" s="13"/>
      <c r="AG13" s="13"/>
      <c r="AI13" s="13"/>
      <c r="AJ13" s="13"/>
      <c r="AK13" s="13"/>
      <c r="AS13" s="89"/>
      <c r="AT13" s="87"/>
      <c r="AU13" s="88"/>
      <c r="AV13" s="89"/>
      <c r="AW13" s="87"/>
      <c r="AX13" s="88"/>
      <c r="AY13" s="89"/>
      <c r="AZ13" s="89"/>
    </row>
    <row r="14" spans="1:55" s="2" customFormat="1" ht="24.95" customHeight="1">
      <c r="A14" s="167">
        <v>7</v>
      </c>
      <c r="B14" s="167" t="s">
        <v>10</v>
      </c>
      <c r="C14" s="167" t="s">
        <v>26</v>
      </c>
      <c r="D14" s="167" t="s">
        <v>27</v>
      </c>
      <c r="E14" s="167" t="s">
        <v>19</v>
      </c>
      <c r="F14" s="173">
        <v>1</v>
      </c>
      <c r="G14" s="167">
        <v>23.47</v>
      </c>
      <c r="H14" s="6">
        <v>0.93</v>
      </c>
      <c r="I14" s="7">
        <v>3.94</v>
      </c>
      <c r="J14" s="169">
        <v>17.14</v>
      </c>
      <c r="K14" s="5">
        <v>52.85</v>
      </c>
      <c r="L14" s="56">
        <f t="shared" si="6"/>
        <v>0.970445</v>
      </c>
      <c r="M14" s="57">
        <f t="shared" si="7"/>
        <v>0.970445</v>
      </c>
      <c r="N14" s="163" t="s">
        <v>415</v>
      </c>
      <c r="O14" s="163" t="s">
        <v>425</v>
      </c>
      <c r="P14" s="227" t="str">
        <f t="shared" si="8"/>
        <v>Replace</v>
      </c>
      <c r="Q14" s="34"/>
      <c r="R14" s="127"/>
      <c r="S14" s="127">
        <v>1</v>
      </c>
      <c r="T14" s="127"/>
      <c r="U14" s="34"/>
      <c r="V14" s="34"/>
      <c r="W14" s="34"/>
      <c r="Z14" s="42">
        <f t="shared" si="0"/>
        <v>22</v>
      </c>
      <c r="AA14" s="43">
        <f t="shared" ref="AA14:AA78" si="9">G14</f>
        <v>23.47</v>
      </c>
      <c r="AB14" s="42">
        <f t="shared" ref="AB14:AB78" si="10">INDEX($AG$5:$BC$5,MATCH(Z14,$AG$5:$BC$5)+1)</f>
        <v>24</v>
      </c>
      <c r="AC14" s="177">
        <f t="shared" ref="AC14:AC78" si="11">LOOKUP(Z14,$AG$5:$BC$5,$AG$6:$BC$6)</f>
        <v>0.98</v>
      </c>
      <c r="AD14" s="178">
        <f t="shared" ref="AD14:AD78" si="12">((AA14-Z14)/(AB14-Z14))*(AE14-AC14)+AC14</f>
        <v>0.970445</v>
      </c>
      <c r="AE14" s="177">
        <f t="shared" ref="AE14:AE78" si="13">LOOKUP(AB14,$AG$5:$BC$5,$AG$6:$BC$6)</f>
        <v>0.96699999999999997</v>
      </c>
      <c r="AF14" s="32"/>
      <c r="AG14" s="32"/>
      <c r="AI14" s="32"/>
      <c r="AJ14" s="32"/>
      <c r="AK14" s="32"/>
      <c r="AS14" s="73"/>
      <c r="AT14" s="87"/>
      <c r="AU14" s="88"/>
      <c r="AV14" s="73"/>
      <c r="AW14" s="87"/>
      <c r="AX14" s="88"/>
      <c r="AY14" s="73"/>
      <c r="AZ14" s="73"/>
    </row>
    <row r="15" spans="1:55" ht="24.95" customHeight="1">
      <c r="A15" s="167">
        <v>8</v>
      </c>
      <c r="B15" s="167" t="s">
        <v>10</v>
      </c>
      <c r="C15" s="167" t="s">
        <v>28</v>
      </c>
      <c r="D15" s="167" t="s">
        <v>29</v>
      </c>
      <c r="E15" s="167" t="s">
        <v>19</v>
      </c>
      <c r="F15" s="173">
        <v>1</v>
      </c>
      <c r="G15" s="167">
        <v>23.57</v>
      </c>
      <c r="H15" s="6">
        <v>1.1000000000000001</v>
      </c>
      <c r="I15" s="7">
        <v>3.86</v>
      </c>
      <c r="J15" s="6">
        <v>19.52</v>
      </c>
      <c r="K15" s="7">
        <v>72.680000000000007</v>
      </c>
      <c r="L15" s="56">
        <f t="shared" si="6"/>
        <v>0.96979499999999996</v>
      </c>
      <c r="M15" s="57">
        <f t="shared" si="7"/>
        <v>0.96979499999999996</v>
      </c>
      <c r="N15" s="163" t="s">
        <v>415</v>
      </c>
      <c r="O15" s="163" t="s">
        <v>425</v>
      </c>
      <c r="P15" s="163" t="str">
        <f>IF(H15&lt;L15,"Replace",IF(I15&lt;M15,"Replace","Comply"))</f>
        <v>Comply</v>
      </c>
      <c r="Q15" s="14"/>
      <c r="R15" s="16">
        <v>1</v>
      </c>
      <c r="S15" s="16"/>
      <c r="T15" s="16"/>
      <c r="U15" s="14"/>
      <c r="V15" s="14"/>
      <c r="W15" s="14"/>
      <c r="Z15" s="36">
        <f t="shared" si="0"/>
        <v>22</v>
      </c>
      <c r="AA15" s="39">
        <f t="shared" si="9"/>
        <v>23.57</v>
      </c>
      <c r="AB15" s="36">
        <f t="shared" si="10"/>
        <v>24</v>
      </c>
      <c r="AC15" s="175">
        <f t="shared" si="11"/>
        <v>0.98</v>
      </c>
      <c r="AD15" s="176">
        <f t="shared" si="12"/>
        <v>0.96979499999999996</v>
      </c>
      <c r="AE15" s="175">
        <f t="shared" si="13"/>
        <v>0.96699999999999997</v>
      </c>
      <c r="AF15" s="13"/>
      <c r="AG15" s="13"/>
      <c r="AI15" s="13"/>
      <c r="AJ15" s="13"/>
      <c r="AK15" s="13"/>
      <c r="AS15" s="89"/>
      <c r="AT15" s="87"/>
      <c r="AU15" s="88"/>
      <c r="AV15" s="89"/>
      <c r="AW15" s="87"/>
      <c r="AX15" s="88"/>
      <c r="AY15" s="89"/>
      <c r="AZ15" s="89"/>
    </row>
    <row r="16" spans="1:55" s="2" customFormat="1" ht="24.95" customHeight="1">
      <c r="A16" s="167">
        <v>9</v>
      </c>
      <c r="B16" s="167" t="s">
        <v>10</v>
      </c>
      <c r="C16" s="167" t="s">
        <v>30</v>
      </c>
      <c r="D16" s="167" t="s">
        <v>29</v>
      </c>
      <c r="E16" s="167" t="s">
        <v>19</v>
      </c>
      <c r="F16" s="173">
        <v>1</v>
      </c>
      <c r="G16" s="167">
        <v>23.57</v>
      </c>
      <c r="H16" s="6">
        <v>1.1000000000000001</v>
      </c>
      <c r="I16" s="7">
        <v>3.86</v>
      </c>
      <c r="J16" s="6">
        <v>19.52</v>
      </c>
      <c r="K16" s="7">
        <v>72.680000000000007</v>
      </c>
      <c r="L16" s="56">
        <f t="shared" si="6"/>
        <v>0.96979499999999996</v>
      </c>
      <c r="M16" s="57">
        <f t="shared" si="7"/>
        <v>0.96979499999999996</v>
      </c>
      <c r="N16" s="163" t="s">
        <v>415</v>
      </c>
      <c r="O16" s="163" t="s">
        <v>425</v>
      </c>
      <c r="P16" s="163" t="str">
        <f>IF(H16&lt;L16,"Replace",IF(I16&lt;M16,"Replace","Comply"))</f>
        <v>Comply</v>
      </c>
      <c r="Q16" s="34"/>
      <c r="R16" s="127">
        <v>1</v>
      </c>
      <c r="S16" s="127"/>
      <c r="T16" s="127"/>
      <c r="U16" s="34"/>
      <c r="V16" s="34"/>
      <c r="W16" s="34"/>
      <c r="Z16" s="42">
        <f t="shared" si="0"/>
        <v>22</v>
      </c>
      <c r="AA16" s="43">
        <f t="shared" si="9"/>
        <v>23.57</v>
      </c>
      <c r="AB16" s="42">
        <f t="shared" si="10"/>
        <v>24</v>
      </c>
      <c r="AC16" s="177">
        <f t="shared" si="11"/>
        <v>0.98</v>
      </c>
      <c r="AD16" s="178">
        <f t="shared" si="12"/>
        <v>0.96979499999999996</v>
      </c>
      <c r="AE16" s="177">
        <f t="shared" si="13"/>
        <v>0.96699999999999997</v>
      </c>
      <c r="AF16" s="32"/>
      <c r="AG16" s="32"/>
      <c r="AI16" s="32"/>
      <c r="AJ16" s="32"/>
      <c r="AK16" s="32"/>
      <c r="AS16" s="73"/>
      <c r="AT16" s="87"/>
      <c r="AU16" s="88"/>
      <c r="AV16" s="73"/>
      <c r="AW16" s="87"/>
      <c r="AX16" s="88"/>
      <c r="AY16" s="73"/>
      <c r="AZ16" s="73"/>
    </row>
    <row r="17" spans="1:52" ht="24.95" customHeight="1">
      <c r="A17" s="167">
        <v>10</v>
      </c>
      <c r="B17" s="167" t="s">
        <v>10</v>
      </c>
      <c r="C17" s="167" t="s">
        <v>31</v>
      </c>
      <c r="D17" s="167" t="s">
        <v>32</v>
      </c>
      <c r="E17" s="167" t="s">
        <v>19</v>
      </c>
      <c r="F17" s="173">
        <v>1</v>
      </c>
      <c r="G17" s="167">
        <v>22.57</v>
      </c>
      <c r="H17" s="6">
        <v>1.26</v>
      </c>
      <c r="I17" s="7">
        <v>1.96</v>
      </c>
      <c r="J17" s="6">
        <v>21.72</v>
      </c>
      <c r="K17" s="7">
        <v>26.3</v>
      </c>
      <c r="L17" s="56">
        <f t="shared" si="6"/>
        <v>0.97629500000000002</v>
      </c>
      <c r="M17" s="57">
        <f t="shared" si="7"/>
        <v>0.97629500000000002</v>
      </c>
      <c r="N17" s="163" t="s">
        <v>415</v>
      </c>
      <c r="O17" s="163" t="s">
        <v>425</v>
      </c>
      <c r="P17" s="163" t="str">
        <f>IF(H17&lt;L17,"Replace",IF(I17&lt;M17,"Replace","Comply"))</f>
        <v>Comply</v>
      </c>
      <c r="Q17" s="14"/>
      <c r="R17" s="16">
        <v>1</v>
      </c>
      <c r="S17" s="16"/>
      <c r="T17" s="16"/>
      <c r="U17" s="14"/>
      <c r="V17" s="14"/>
      <c r="W17" s="14"/>
      <c r="Z17" s="36">
        <f t="shared" si="0"/>
        <v>22</v>
      </c>
      <c r="AA17" s="39">
        <f t="shared" si="9"/>
        <v>22.57</v>
      </c>
      <c r="AB17" s="36">
        <f t="shared" si="10"/>
        <v>24</v>
      </c>
      <c r="AC17" s="175">
        <f t="shared" si="11"/>
        <v>0.98</v>
      </c>
      <c r="AD17" s="176">
        <f t="shared" si="12"/>
        <v>0.97629500000000002</v>
      </c>
      <c r="AE17" s="175">
        <f t="shared" si="13"/>
        <v>0.96699999999999997</v>
      </c>
      <c r="AF17" s="13"/>
      <c r="AG17" s="13"/>
      <c r="AI17" s="13"/>
      <c r="AJ17" s="13"/>
      <c r="AK17" s="13"/>
      <c r="AS17" s="89"/>
      <c r="AT17" s="87"/>
      <c r="AU17" s="88"/>
      <c r="AV17" s="89"/>
      <c r="AW17" s="87"/>
      <c r="AX17" s="88"/>
      <c r="AY17" s="89"/>
      <c r="AZ17" s="89"/>
    </row>
    <row r="18" spans="1:52" s="2" customFormat="1" ht="24.95" customHeight="1">
      <c r="A18" s="167">
        <v>11</v>
      </c>
      <c r="B18" s="167" t="s">
        <v>10</v>
      </c>
      <c r="C18" s="167" t="s">
        <v>33</v>
      </c>
      <c r="D18" s="167" t="s">
        <v>34</v>
      </c>
      <c r="E18" s="167" t="s">
        <v>19</v>
      </c>
      <c r="F18" s="173">
        <v>1</v>
      </c>
      <c r="G18" s="167">
        <v>22.57</v>
      </c>
      <c r="H18" s="6">
        <v>1.25</v>
      </c>
      <c r="I18" s="7">
        <v>4.08</v>
      </c>
      <c r="J18" s="6">
        <v>22.15</v>
      </c>
      <c r="K18" s="7">
        <v>55.41</v>
      </c>
      <c r="L18" s="56">
        <f t="shared" si="6"/>
        <v>0.97629500000000002</v>
      </c>
      <c r="M18" s="57">
        <f t="shared" si="7"/>
        <v>0.97629500000000002</v>
      </c>
      <c r="N18" s="163" t="s">
        <v>415</v>
      </c>
      <c r="O18" s="163" t="s">
        <v>425</v>
      </c>
      <c r="P18" s="163" t="str">
        <f>IF(H18&lt;L18,"Replace",IF(I18&lt;M18,"Replace","Comply"))</f>
        <v>Comply</v>
      </c>
      <c r="Q18" s="34"/>
      <c r="R18" s="127">
        <v>1</v>
      </c>
      <c r="S18" s="127"/>
      <c r="T18" s="127"/>
      <c r="U18" s="34"/>
      <c r="V18" s="34"/>
      <c r="W18" s="34"/>
      <c r="Z18" s="42">
        <f t="shared" si="0"/>
        <v>22</v>
      </c>
      <c r="AA18" s="43">
        <f t="shared" si="9"/>
        <v>22.57</v>
      </c>
      <c r="AB18" s="42">
        <f t="shared" si="10"/>
        <v>24</v>
      </c>
      <c r="AC18" s="177">
        <f t="shared" si="11"/>
        <v>0.98</v>
      </c>
      <c r="AD18" s="178">
        <f t="shared" si="12"/>
        <v>0.97629500000000002</v>
      </c>
      <c r="AE18" s="177">
        <f t="shared" si="13"/>
        <v>0.96699999999999997</v>
      </c>
      <c r="AF18" s="32"/>
      <c r="AG18" s="32"/>
      <c r="AI18" s="32"/>
      <c r="AJ18" s="32"/>
      <c r="AK18" s="32"/>
      <c r="AS18" s="73"/>
      <c r="AT18" s="87"/>
      <c r="AU18" s="88"/>
      <c r="AV18" s="73"/>
      <c r="AW18" s="87"/>
      <c r="AX18" s="88"/>
      <c r="AY18" s="73"/>
      <c r="AZ18" s="73"/>
    </row>
    <row r="19" spans="1:52" s="2" customFormat="1" ht="24.95" customHeight="1">
      <c r="A19" s="167">
        <v>12</v>
      </c>
      <c r="B19" s="167" t="s">
        <v>35</v>
      </c>
      <c r="C19" s="167" t="s">
        <v>36</v>
      </c>
      <c r="D19" s="167" t="s">
        <v>37</v>
      </c>
      <c r="E19" s="167" t="s">
        <v>38</v>
      </c>
      <c r="F19" s="173">
        <v>1</v>
      </c>
      <c r="G19" s="167">
        <v>104.23</v>
      </c>
      <c r="H19" s="6">
        <v>0.9</v>
      </c>
      <c r="I19" s="7">
        <v>19.829999999999998</v>
      </c>
      <c r="J19" s="21">
        <v>14.24</v>
      </c>
      <c r="K19" s="22">
        <v>60.08</v>
      </c>
      <c r="L19" s="56">
        <f t="shared" si="6"/>
        <v>0.94199999999999995</v>
      </c>
      <c r="M19" s="57">
        <f t="shared" si="7"/>
        <v>0.94199999999999995</v>
      </c>
      <c r="N19" s="163" t="s">
        <v>415</v>
      </c>
      <c r="O19" s="163" t="s">
        <v>425</v>
      </c>
      <c r="P19" s="227" t="str">
        <f>IF(H19&lt;L19,"Replace",IF(I19&lt;M19,"Replace","Comply"))</f>
        <v>Replace</v>
      </c>
      <c r="Q19" s="34"/>
      <c r="R19" s="127"/>
      <c r="S19" s="127">
        <v>1</v>
      </c>
      <c r="T19" s="127"/>
      <c r="U19" s="34"/>
      <c r="V19" s="34"/>
      <c r="W19" s="34"/>
      <c r="Z19" s="42">
        <f t="shared" si="0"/>
        <v>50</v>
      </c>
      <c r="AA19" s="43">
        <f t="shared" si="9"/>
        <v>104.23</v>
      </c>
      <c r="AB19" s="42">
        <f t="shared" si="10"/>
        <v>150</v>
      </c>
      <c r="AC19" s="177">
        <f t="shared" si="11"/>
        <v>0.94199999999999995</v>
      </c>
      <c r="AD19" s="178">
        <f t="shared" si="12"/>
        <v>0.94199999999999995</v>
      </c>
      <c r="AE19" s="177">
        <f t="shared" si="13"/>
        <v>0.94199999999999995</v>
      </c>
      <c r="AF19" s="32"/>
      <c r="AG19" s="32"/>
      <c r="AI19" s="32"/>
      <c r="AJ19" s="32"/>
      <c r="AK19" s="32"/>
      <c r="AS19" s="73"/>
      <c r="AT19" s="87"/>
      <c r="AU19" s="88"/>
      <c r="AV19" s="73"/>
      <c r="AW19" s="73"/>
      <c r="AX19" s="73"/>
      <c r="AY19" s="73"/>
      <c r="AZ19" s="73"/>
    </row>
    <row r="20" spans="1:52" ht="24.95" customHeight="1">
      <c r="A20" s="166">
        <v>13</v>
      </c>
      <c r="B20" s="166" t="s">
        <v>35</v>
      </c>
      <c r="C20" s="166" t="s">
        <v>39</v>
      </c>
      <c r="D20" s="166" t="s">
        <v>40</v>
      </c>
      <c r="E20" s="166" t="s">
        <v>13</v>
      </c>
      <c r="F20" s="173">
        <v>1</v>
      </c>
      <c r="G20" s="167">
        <v>7.29</v>
      </c>
      <c r="H20" s="6" t="s">
        <v>14</v>
      </c>
      <c r="I20" s="7" t="s">
        <v>14</v>
      </c>
      <c r="J20" s="169" t="s">
        <v>14</v>
      </c>
      <c r="K20" s="5" t="s">
        <v>14</v>
      </c>
      <c r="L20" s="37" t="s">
        <v>14</v>
      </c>
      <c r="M20" s="38" t="s">
        <v>14</v>
      </c>
      <c r="N20" s="161" t="s">
        <v>415</v>
      </c>
      <c r="O20" s="161" t="s">
        <v>425</v>
      </c>
      <c r="P20" s="227" t="s">
        <v>466</v>
      </c>
      <c r="Q20" s="14"/>
      <c r="R20" s="16"/>
      <c r="S20" s="16">
        <v>1</v>
      </c>
      <c r="T20" s="16"/>
      <c r="U20" s="14"/>
      <c r="V20" s="14"/>
      <c r="W20" s="14"/>
      <c r="Z20" s="36">
        <f t="shared" si="0"/>
        <v>6</v>
      </c>
      <c r="AA20" s="39">
        <f t="shared" si="9"/>
        <v>7.29</v>
      </c>
      <c r="AB20" s="36">
        <f t="shared" si="10"/>
        <v>8</v>
      </c>
      <c r="AC20" s="175">
        <f t="shared" si="11"/>
        <v>0.93</v>
      </c>
      <c r="AD20" s="176">
        <f t="shared" si="12"/>
        <v>0.92806500000000003</v>
      </c>
      <c r="AE20" s="175">
        <f t="shared" si="13"/>
        <v>0.92700000000000005</v>
      </c>
      <c r="AF20" s="13"/>
      <c r="AG20" s="13"/>
      <c r="AJ20" s="13"/>
      <c r="AK20" s="13"/>
      <c r="AS20" s="89"/>
      <c r="AT20" s="87"/>
      <c r="AU20" s="88"/>
      <c r="AV20" s="89"/>
      <c r="AW20" s="89"/>
      <c r="AX20" s="89"/>
      <c r="AY20" s="89"/>
      <c r="AZ20" s="89"/>
    </row>
    <row r="21" spans="1:52" ht="24.95" customHeight="1">
      <c r="A21" s="166">
        <v>14</v>
      </c>
      <c r="B21" s="166" t="s">
        <v>35</v>
      </c>
      <c r="C21" s="166" t="s">
        <v>41</v>
      </c>
      <c r="D21" s="166" t="s">
        <v>42</v>
      </c>
      <c r="E21" s="166" t="s">
        <v>43</v>
      </c>
      <c r="F21" s="173">
        <v>1</v>
      </c>
      <c r="G21" s="167">
        <v>42.75</v>
      </c>
      <c r="H21" s="6" t="s">
        <v>14</v>
      </c>
      <c r="I21" s="7" t="s">
        <v>14</v>
      </c>
      <c r="J21" s="169" t="s">
        <v>14</v>
      </c>
      <c r="K21" s="5" t="s">
        <v>14</v>
      </c>
      <c r="L21" s="37" t="s">
        <v>14</v>
      </c>
      <c r="M21" s="38" t="s">
        <v>14</v>
      </c>
      <c r="N21" s="161" t="s">
        <v>415</v>
      </c>
      <c r="O21" s="161" t="s">
        <v>425</v>
      </c>
      <c r="P21" s="227" t="s">
        <v>466</v>
      </c>
      <c r="Q21" s="14"/>
      <c r="R21" s="16"/>
      <c r="S21" s="16">
        <v>1</v>
      </c>
      <c r="T21" s="16"/>
      <c r="U21" s="14"/>
      <c r="V21" s="14"/>
      <c r="W21" s="14"/>
      <c r="Z21" s="36">
        <f t="shared" si="0"/>
        <v>40</v>
      </c>
      <c r="AA21" s="39">
        <f t="shared" si="9"/>
        <v>42.75</v>
      </c>
      <c r="AB21" s="36">
        <f t="shared" si="10"/>
        <v>45</v>
      </c>
      <c r="AC21" s="175">
        <f t="shared" si="11"/>
        <v>0.90200000000000002</v>
      </c>
      <c r="AD21" s="176">
        <f t="shared" si="12"/>
        <v>0.91244999999999998</v>
      </c>
      <c r="AE21" s="175">
        <f t="shared" si="13"/>
        <v>0.92100000000000004</v>
      </c>
      <c r="AF21" s="13"/>
      <c r="AG21" s="13"/>
      <c r="AJ21" s="13"/>
      <c r="AK21" s="13"/>
      <c r="AS21" s="89"/>
      <c r="AT21" s="87"/>
      <c r="AU21" s="88"/>
      <c r="AV21" s="89"/>
      <c r="AW21" s="89"/>
      <c r="AX21" s="89"/>
      <c r="AY21" s="89"/>
      <c r="AZ21" s="89"/>
    </row>
    <row r="22" spans="1:52" ht="24.95" customHeight="1">
      <c r="A22" s="268">
        <v>15</v>
      </c>
      <c r="B22" s="268" t="s">
        <v>35</v>
      </c>
      <c r="C22" s="268" t="s">
        <v>44</v>
      </c>
      <c r="D22" s="268" t="s">
        <v>42</v>
      </c>
      <c r="E22" s="268" t="s">
        <v>19</v>
      </c>
      <c r="F22" s="173">
        <v>1</v>
      </c>
      <c r="G22" s="167">
        <v>5.3</v>
      </c>
      <c r="H22" s="6">
        <v>1.1100000000000001</v>
      </c>
      <c r="I22" s="7">
        <v>2.74</v>
      </c>
      <c r="J22" s="6">
        <v>30.44</v>
      </c>
      <c r="K22" s="7">
        <v>75.010000000000005</v>
      </c>
      <c r="L22" s="37">
        <f t="shared" si="6"/>
        <v>0.93525000000000003</v>
      </c>
      <c r="M22" s="38">
        <f t="shared" si="7"/>
        <v>0.93525000000000003</v>
      </c>
      <c r="N22" s="249" t="s">
        <v>415</v>
      </c>
      <c r="O22" s="249" t="s">
        <v>425</v>
      </c>
      <c r="P22" s="277" t="s">
        <v>465</v>
      </c>
      <c r="Q22" s="14"/>
      <c r="R22" s="16"/>
      <c r="S22" s="16"/>
      <c r="T22" s="16"/>
      <c r="U22" s="14"/>
      <c r="V22" s="14"/>
      <c r="W22" s="14"/>
      <c r="Z22" s="36">
        <f t="shared" si="0"/>
        <v>4</v>
      </c>
      <c r="AA22" s="39">
        <f t="shared" si="9"/>
        <v>5.3</v>
      </c>
      <c r="AB22" s="36">
        <f t="shared" si="10"/>
        <v>6</v>
      </c>
      <c r="AC22" s="175">
        <f t="shared" si="11"/>
        <v>0.94499999999999995</v>
      </c>
      <c r="AD22" s="176">
        <f t="shared" si="12"/>
        <v>0.93525000000000003</v>
      </c>
      <c r="AE22" s="175">
        <f t="shared" si="13"/>
        <v>0.93</v>
      </c>
      <c r="AF22" s="13"/>
      <c r="AG22" s="13"/>
      <c r="AJ22" s="13"/>
      <c r="AK22" s="13"/>
      <c r="AS22" s="89"/>
      <c r="AT22" s="87"/>
      <c r="AU22" s="88"/>
      <c r="AV22" s="89"/>
      <c r="AW22" s="89"/>
      <c r="AX22" s="89"/>
      <c r="AY22" s="89"/>
      <c r="AZ22" s="89"/>
    </row>
    <row r="23" spans="1:52" ht="24.95" customHeight="1">
      <c r="A23" s="268"/>
      <c r="B23" s="268"/>
      <c r="C23" s="268"/>
      <c r="D23" s="268"/>
      <c r="E23" s="268"/>
      <c r="F23" s="173">
        <v>2</v>
      </c>
      <c r="G23" s="167">
        <v>11</v>
      </c>
      <c r="H23" s="6">
        <v>0.19</v>
      </c>
      <c r="I23" s="7">
        <v>2.08</v>
      </c>
      <c r="J23" s="6">
        <v>3.57</v>
      </c>
      <c r="K23" s="7">
        <v>38.33</v>
      </c>
      <c r="L23" s="37">
        <f t="shared" si="6"/>
        <v>0.95499999999999996</v>
      </c>
      <c r="M23" s="38">
        <f t="shared" si="7"/>
        <v>0.95499999999999996</v>
      </c>
      <c r="N23" s="249"/>
      <c r="O23" s="249"/>
      <c r="P23" s="278"/>
      <c r="Q23" s="14"/>
      <c r="R23" s="16">
        <v>1</v>
      </c>
      <c r="S23" s="16"/>
      <c r="T23" s="16"/>
      <c r="U23" s="14"/>
      <c r="V23" s="14"/>
      <c r="W23" s="14"/>
      <c r="Z23" s="36">
        <f t="shared" si="0"/>
        <v>10</v>
      </c>
      <c r="AA23" s="39">
        <f t="shared" si="9"/>
        <v>11</v>
      </c>
      <c r="AB23" s="36">
        <f t="shared" si="10"/>
        <v>12</v>
      </c>
      <c r="AC23" s="175">
        <f t="shared" si="11"/>
        <v>0.94499999999999995</v>
      </c>
      <c r="AD23" s="176">
        <f t="shared" si="12"/>
        <v>0.95499999999999996</v>
      </c>
      <c r="AE23" s="175">
        <f t="shared" si="13"/>
        <v>0.96499999999999997</v>
      </c>
      <c r="AF23" s="13"/>
      <c r="AG23" s="13"/>
      <c r="AJ23" s="13"/>
      <c r="AK23" s="13"/>
      <c r="AS23" s="89"/>
      <c r="AT23" s="87"/>
      <c r="AU23" s="88"/>
      <c r="AV23" s="89"/>
      <c r="AW23" s="89"/>
      <c r="AX23" s="89"/>
      <c r="AY23" s="89"/>
      <c r="AZ23" s="89"/>
    </row>
    <row r="24" spans="1:52" ht="24.95" customHeight="1">
      <c r="A24" s="268"/>
      <c r="B24" s="268"/>
      <c r="C24" s="268"/>
      <c r="D24" s="268"/>
      <c r="E24" s="268"/>
      <c r="F24" s="173">
        <v>3</v>
      </c>
      <c r="G24" s="167">
        <v>11</v>
      </c>
      <c r="H24" s="6">
        <v>0.19</v>
      </c>
      <c r="I24" s="7">
        <v>2.08</v>
      </c>
      <c r="J24" s="6">
        <v>3.57</v>
      </c>
      <c r="K24" s="7">
        <v>38.33</v>
      </c>
      <c r="L24" s="37">
        <f t="shared" si="6"/>
        <v>0.95499999999999996</v>
      </c>
      <c r="M24" s="38">
        <f t="shared" si="7"/>
        <v>0.95499999999999996</v>
      </c>
      <c r="N24" s="249"/>
      <c r="O24" s="249"/>
      <c r="P24" s="278"/>
      <c r="Q24" s="14"/>
      <c r="R24" s="16"/>
      <c r="S24" s="16"/>
      <c r="T24" s="16"/>
      <c r="U24" s="14"/>
      <c r="V24" s="14"/>
      <c r="W24" s="14"/>
      <c r="Z24" s="36">
        <f t="shared" si="0"/>
        <v>10</v>
      </c>
      <c r="AA24" s="39">
        <f t="shared" si="9"/>
        <v>11</v>
      </c>
      <c r="AB24" s="36">
        <f t="shared" si="10"/>
        <v>12</v>
      </c>
      <c r="AC24" s="175">
        <f t="shared" si="11"/>
        <v>0.94499999999999995</v>
      </c>
      <c r="AD24" s="176">
        <f t="shared" si="12"/>
        <v>0.95499999999999996</v>
      </c>
      <c r="AE24" s="175">
        <f t="shared" si="13"/>
        <v>0.96499999999999997</v>
      </c>
      <c r="AF24" s="13"/>
      <c r="AG24" s="13"/>
      <c r="AJ24" s="13"/>
      <c r="AK24" s="13"/>
      <c r="AS24" s="89"/>
      <c r="AT24" s="87"/>
      <c r="AU24" s="88"/>
      <c r="AV24" s="89"/>
      <c r="AW24" s="89"/>
      <c r="AX24" s="89"/>
      <c r="AY24" s="89"/>
      <c r="AZ24" s="89"/>
    </row>
    <row r="25" spans="1:52" ht="24.95" customHeight="1">
      <c r="A25" s="268"/>
      <c r="B25" s="268"/>
      <c r="C25" s="268"/>
      <c r="D25" s="268"/>
      <c r="E25" s="268"/>
      <c r="F25" s="173">
        <v>4</v>
      </c>
      <c r="G25" s="167">
        <v>11</v>
      </c>
      <c r="H25" s="6">
        <v>0.19</v>
      </c>
      <c r="I25" s="7">
        <v>2.08</v>
      </c>
      <c r="J25" s="6">
        <v>3.57</v>
      </c>
      <c r="K25" s="7">
        <v>38.33</v>
      </c>
      <c r="L25" s="37">
        <f t="shared" si="6"/>
        <v>0.95499999999999996</v>
      </c>
      <c r="M25" s="38">
        <f t="shared" si="7"/>
        <v>0.95499999999999996</v>
      </c>
      <c r="N25" s="249"/>
      <c r="O25" s="249"/>
      <c r="P25" s="279"/>
      <c r="Q25" s="14"/>
      <c r="R25" s="16"/>
      <c r="S25" s="16"/>
      <c r="T25" s="16"/>
      <c r="U25" s="14"/>
      <c r="V25" s="14"/>
      <c r="W25" s="14"/>
      <c r="Z25" s="36">
        <f t="shared" si="0"/>
        <v>10</v>
      </c>
      <c r="AA25" s="39">
        <f t="shared" si="9"/>
        <v>11</v>
      </c>
      <c r="AB25" s="36">
        <f t="shared" si="10"/>
        <v>12</v>
      </c>
      <c r="AC25" s="175">
        <f t="shared" si="11"/>
        <v>0.94499999999999995</v>
      </c>
      <c r="AD25" s="176">
        <f t="shared" si="12"/>
        <v>0.95499999999999996</v>
      </c>
      <c r="AE25" s="175">
        <f t="shared" si="13"/>
        <v>0.96499999999999997</v>
      </c>
      <c r="AF25" s="13"/>
      <c r="AG25" s="13"/>
      <c r="AJ25" s="13"/>
      <c r="AK25" s="13"/>
      <c r="AS25" s="89"/>
      <c r="AT25" s="87"/>
      <c r="AU25" s="88"/>
      <c r="AV25" s="89"/>
      <c r="AW25" s="89"/>
      <c r="AX25" s="89"/>
      <c r="AY25" s="89"/>
      <c r="AZ25" s="89"/>
    </row>
    <row r="26" spans="1:52" ht="24.95" customHeight="1">
      <c r="A26" s="166">
        <v>16</v>
      </c>
      <c r="B26" s="166" t="s">
        <v>35</v>
      </c>
      <c r="C26" s="167" t="s">
        <v>431</v>
      </c>
      <c r="D26" s="166" t="s">
        <v>45</v>
      </c>
      <c r="E26" s="166" t="s">
        <v>13</v>
      </c>
      <c r="F26" s="173">
        <v>1</v>
      </c>
      <c r="G26" s="167">
        <v>6.5</v>
      </c>
      <c r="H26" s="6" t="s">
        <v>14</v>
      </c>
      <c r="I26" s="7" t="s">
        <v>14</v>
      </c>
      <c r="J26" s="169" t="s">
        <v>14</v>
      </c>
      <c r="K26" s="5" t="s">
        <v>14</v>
      </c>
      <c r="L26" s="37" t="s">
        <v>14</v>
      </c>
      <c r="M26" s="38" t="s">
        <v>14</v>
      </c>
      <c r="N26" s="161" t="s">
        <v>415</v>
      </c>
      <c r="O26" s="161" t="s">
        <v>425</v>
      </c>
      <c r="P26" s="227" t="s">
        <v>466</v>
      </c>
      <c r="Q26" s="14"/>
      <c r="R26" s="16"/>
      <c r="S26" s="16">
        <v>1</v>
      </c>
      <c r="T26" s="16"/>
      <c r="U26" s="14"/>
      <c r="V26" s="14"/>
      <c r="W26" s="14"/>
      <c r="Z26" s="36">
        <f t="shared" si="0"/>
        <v>6</v>
      </c>
      <c r="AA26" s="39">
        <f t="shared" si="9"/>
        <v>6.5</v>
      </c>
      <c r="AB26" s="36">
        <f t="shared" si="10"/>
        <v>8</v>
      </c>
      <c r="AC26" s="175">
        <f t="shared" si="11"/>
        <v>0.93</v>
      </c>
      <c r="AD26" s="176">
        <f t="shared" si="12"/>
        <v>0.92925000000000002</v>
      </c>
      <c r="AE26" s="175">
        <f t="shared" si="13"/>
        <v>0.92700000000000005</v>
      </c>
      <c r="AF26" s="13"/>
      <c r="AG26" s="13"/>
      <c r="AJ26" s="13"/>
      <c r="AK26" s="13"/>
      <c r="AS26" s="89"/>
      <c r="AT26" s="87"/>
      <c r="AU26" s="88"/>
      <c r="AV26" s="89"/>
      <c r="AW26" s="89"/>
      <c r="AX26" s="89"/>
      <c r="AY26" s="89"/>
      <c r="AZ26" s="89"/>
    </row>
    <row r="27" spans="1:52" ht="24.95" customHeight="1">
      <c r="A27" s="166">
        <v>17</v>
      </c>
      <c r="B27" s="166" t="s">
        <v>35</v>
      </c>
      <c r="C27" s="166" t="s">
        <v>46</v>
      </c>
      <c r="D27" s="166" t="s">
        <v>47</v>
      </c>
      <c r="E27" s="166" t="s">
        <v>19</v>
      </c>
      <c r="F27" s="173">
        <v>1</v>
      </c>
      <c r="G27" s="167">
        <v>29.25</v>
      </c>
      <c r="H27" s="6">
        <v>1.21</v>
      </c>
      <c r="I27" s="7">
        <v>1.35</v>
      </c>
      <c r="J27" s="6">
        <v>18.95</v>
      </c>
      <c r="K27" s="7">
        <v>18.57</v>
      </c>
      <c r="L27" s="37">
        <f t="shared" si="6"/>
        <v>0.95524999999999993</v>
      </c>
      <c r="M27" s="38">
        <f t="shared" si="7"/>
        <v>0.95524999999999993</v>
      </c>
      <c r="N27" s="161" t="s">
        <v>415</v>
      </c>
      <c r="O27" s="161" t="s">
        <v>425</v>
      </c>
      <c r="P27" s="163" t="str">
        <f>IF(H27&lt;L27,"Replace",IF(I27&lt;M27,"Replace","Comply"))</f>
        <v>Comply</v>
      </c>
      <c r="Q27" s="14"/>
      <c r="R27" s="16">
        <v>1</v>
      </c>
      <c r="S27" s="16"/>
      <c r="T27" s="16"/>
      <c r="U27" s="14"/>
      <c r="V27" s="14"/>
      <c r="W27" s="14"/>
      <c r="Z27" s="36">
        <f t="shared" si="0"/>
        <v>28</v>
      </c>
      <c r="AA27" s="39">
        <f t="shared" si="9"/>
        <v>29.25</v>
      </c>
      <c r="AB27" s="36">
        <f t="shared" si="10"/>
        <v>30</v>
      </c>
      <c r="AC27" s="175">
        <f t="shared" si="11"/>
        <v>0.95899999999999996</v>
      </c>
      <c r="AD27" s="176">
        <f t="shared" si="12"/>
        <v>0.95524999999999993</v>
      </c>
      <c r="AE27" s="175">
        <f t="shared" si="13"/>
        <v>0.95299999999999996</v>
      </c>
      <c r="AF27" s="13"/>
      <c r="AG27" s="13"/>
      <c r="AJ27" s="13"/>
      <c r="AK27" s="13"/>
      <c r="AS27" s="89"/>
      <c r="AT27" s="87"/>
      <c r="AU27" s="88"/>
      <c r="AV27" s="89"/>
      <c r="AW27" s="89"/>
      <c r="AX27" s="89"/>
      <c r="AY27" s="89"/>
      <c r="AZ27" s="89"/>
    </row>
    <row r="28" spans="1:52" s="2" customFormat="1" ht="24.95" customHeight="1">
      <c r="A28" s="167">
        <v>18</v>
      </c>
      <c r="B28" s="167" t="s">
        <v>48</v>
      </c>
      <c r="C28" s="167" t="s">
        <v>49</v>
      </c>
      <c r="D28" s="167" t="s">
        <v>50</v>
      </c>
      <c r="E28" s="167" t="s">
        <v>19</v>
      </c>
      <c r="F28" s="173">
        <v>1</v>
      </c>
      <c r="G28" s="167">
        <v>19.07</v>
      </c>
      <c r="H28" s="6">
        <v>0.97</v>
      </c>
      <c r="I28" s="7">
        <v>1.34</v>
      </c>
      <c r="J28" s="6">
        <v>24.58</v>
      </c>
      <c r="K28" s="7">
        <v>28.9</v>
      </c>
      <c r="L28" s="56">
        <f t="shared" si="6"/>
        <v>0.99267499999999997</v>
      </c>
      <c r="M28" s="57">
        <f t="shared" si="7"/>
        <v>0.99267499999999997</v>
      </c>
      <c r="N28" s="163" t="s">
        <v>415</v>
      </c>
      <c r="O28" s="163" t="s">
        <v>425</v>
      </c>
      <c r="P28" s="227" t="str">
        <f>IF(H28&lt;L28,"Replace",IF(I28&lt;M28,"Replace","Comply"))</f>
        <v>Replace</v>
      </c>
      <c r="Q28" s="34"/>
      <c r="R28" s="127"/>
      <c r="S28" s="127">
        <v>1</v>
      </c>
      <c r="T28" s="127"/>
      <c r="U28" s="34"/>
      <c r="V28" s="34"/>
      <c r="W28" s="34"/>
      <c r="Z28" s="42">
        <f t="shared" si="0"/>
        <v>18</v>
      </c>
      <c r="AA28" s="43">
        <f t="shared" si="9"/>
        <v>19.07</v>
      </c>
      <c r="AB28" s="42">
        <f t="shared" si="10"/>
        <v>20</v>
      </c>
      <c r="AC28" s="177">
        <f t="shared" si="11"/>
        <v>0.99</v>
      </c>
      <c r="AD28" s="178">
        <f t="shared" si="12"/>
        <v>0.99267499999999997</v>
      </c>
      <c r="AE28" s="177">
        <f t="shared" si="13"/>
        <v>0.995</v>
      </c>
      <c r="AF28" s="32"/>
      <c r="AG28" s="32"/>
      <c r="AJ28" s="32"/>
      <c r="AK28" s="32"/>
      <c r="AS28" s="73"/>
      <c r="AT28" s="87"/>
      <c r="AU28" s="88"/>
      <c r="AV28" s="73"/>
      <c r="AW28" s="73"/>
      <c r="AX28" s="73"/>
      <c r="AY28" s="73"/>
      <c r="AZ28" s="73"/>
    </row>
    <row r="29" spans="1:52" ht="24.95" customHeight="1">
      <c r="A29" s="167">
        <v>19</v>
      </c>
      <c r="B29" s="167" t="s">
        <v>48</v>
      </c>
      <c r="C29" s="167" t="s">
        <v>51</v>
      </c>
      <c r="D29" s="167" t="s">
        <v>52</v>
      </c>
      <c r="E29" s="167" t="s">
        <v>19</v>
      </c>
      <c r="F29" s="173">
        <v>1</v>
      </c>
      <c r="G29" s="167">
        <v>11.27</v>
      </c>
      <c r="H29" s="6">
        <v>0.11</v>
      </c>
      <c r="I29" s="7">
        <v>1.56</v>
      </c>
      <c r="J29" s="6">
        <v>16</v>
      </c>
      <c r="K29" s="7">
        <v>22.44</v>
      </c>
      <c r="L29" s="65">
        <f t="shared" si="6"/>
        <v>0.9577</v>
      </c>
      <c r="M29" s="42">
        <f t="shared" si="7"/>
        <v>0.9577</v>
      </c>
      <c r="N29" s="163" t="s">
        <v>415</v>
      </c>
      <c r="O29" s="163" t="s">
        <v>425</v>
      </c>
      <c r="P29" s="227" t="str">
        <f>IF(H29&lt;L29,"Replace",IF(I29&lt;M29,"Replace","Comply"))</f>
        <v>Replace</v>
      </c>
      <c r="Q29" s="14"/>
      <c r="R29" s="16"/>
      <c r="S29" s="16">
        <v>1</v>
      </c>
      <c r="T29" s="16"/>
      <c r="U29" s="14"/>
      <c r="V29" s="14"/>
      <c r="W29" s="14"/>
      <c r="Z29" s="36">
        <f t="shared" si="0"/>
        <v>10</v>
      </c>
      <c r="AA29" s="39">
        <f t="shared" si="9"/>
        <v>11.27</v>
      </c>
      <c r="AB29" s="36">
        <f t="shared" si="10"/>
        <v>12</v>
      </c>
      <c r="AC29" s="175">
        <f t="shared" si="11"/>
        <v>0.94499999999999995</v>
      </c>
      <c r="AD29" s="176">
        <f t="shared" si="12"/>
        <v>0.9577</v>
      </c>
      <c r="AE29" s="175">
        <f t="shared" si="13"/>
        <v>0.96499999999999997</v>
      </c>
      <c r="AF29" s="13"/>
      <c r="AG29" s="13"/>
      <c r="AJ29" s="13"/>
      <c r="AK29" s="13"/>
      <c r="AS29" s="89"/>
      <c r="AT29" s="87"/>
      <c r="AU29" s="88"/>
      <c r="AV29" s="89"/>
      <c r="AW29" s="89"/>
      <c r="AX29" s="89"/>
      <c r="AY29" s="89"/>
      <c r="AZ29" s="89"/>
    </row>
    <row r="30" spans="1:52" ht="24.95" customHeight="1">
      <c r="A30" s="218"/>
      <c r="B30" s="218"/>
      <c r="C30" s="218"/>
      <c r="D30" s="218"/>
      <c r="E30" s="218"/>
      <c r="F30" s="223"/>
      <c r="G30" s="217"/>
      <c r="H30" s="6"/>
      <c r="I30" s="7"/>
      <c r="J30" s="6"/>
      <c r="K30" s="7"/>
      <c r="L30" s="70"/>
      <c r="M30" s="36"/>
      <c r="N30" s="212"/>
      <c r="O30" s="212"/>
      <c r="P30" s="227"/>
      <c r="Q30" s="14"/>
      <c r="R30" s="16"/>
      <c r="S30" s="16"/>
      <c r="T30" s="16"/>
      <c r="U30" s="14"/>
      <c r="V30" s="14"/>
      <c r="W30" s="14"/>
      <c r="Z30" s="36"/>
      <c r="AA30" s="39"/>
      <c r="AB30" s="36"/>
      <c r="AC30" s="175"/>
      <c r="AD30" s="176"/>
      <c r="AE30" s="175"/>
      <c r="AF30" s="13"/>
      <c r="AG30" s="13"/>
      <c r="AJ30" s="13"/>
      <c r="AK30" s="13"/>
      <c r="AS30" s="89"/>
      <c r="AT30" s="87"/>
      <c r="AU30" s="88"/>
      <c r="AV30" s="89"/>
      <c r="AW30" s="89"/>
      <c r="AX30" s="89"/>
      <c r="AY30" s="89"/>
      <c r="AZ30" s="89"/>
    </row>
    <row r="31" spans="1:52" ht="24.95" customHeight="1">
      <c r="A31" s="268">
        <v>20</v>
      </c>
      <c r="B31" s="268" t="s">
        <v>48</v>
      </c>
      <c r="C31" s="268" t="s">
        <v>53</v>
      </c>
      <c r="D31" s="268" t="s">
        <v>54</v>
      </c>
      <c r="E31" s="268" t="s">
        <v>55</v>
      </c>
      <c r="F31" s="217">
        <v>1</v>
      </c>
      <c r="G31" s="217">
        <v>31.63</v>
      </c>
      <c r="H31" s="6">
        <v>0.28999999999999998</v>
      </c>
      <c r="I31" s="7">
        <v>4.6399999999999997</v>
      </c>
      <c r="J31" s="6">
        <v>20.37</v>
      </c>
      <c r="K31" s="7">
        <v>60.88</v>
      </c>
      <c r="L31" s="70">
        <f t="shared" si="6"/>
        <v>0.94647999999999999</v>
      </c>
      <c r="M31" s="36">
        <f t="shared" si="7"/>
        <v>0.94647999999999999</v>
      </c>
      <c r="N31" s="249" t="s">
        <v>415</v>
      </c>
      <c r="O31" s="249" t="s">
        <v>425</v>
      </c>
      <c r="P31" s="255" t="s">
        <v>466</v>
      </c>
      <c r="Q31" s="14"/>
      <c r="R31" s="16"/>
      <c r="S31" s="16"/>
      <c r="T31" s="16"/>
      <c r="U31" s="14"/>
      <c r="V31" s="14"/>
      <c r="W31" s="14"/>
      <c r="Z31" s="36">
        <f t="shared" si="0"/>
        <v>30</v>
      </c>
      <c r="AA31" s="39">
        <f t="shared" si="9"/>
        <v>31.63</v>
      </c>
      <c r="AB31" s="36">
        <f t="shared" si="10"/>
        <v>32</v>
      </c>
      <c r="AC31" s="175">
        <f t="shared" si="11"/>
        <v>0.95299999999999996</v>
      </c>
      <c r="AD31" s="176">
        <f t="shared" si="12"/>
        <v>0.94647999999999999</v>
      </c>
      <c r="AE31" s="175">
        <f t="shared" si="13"/>
        <v>0.94499999999999995</v>
      </c>
      <c r="AF31" s="13"/>
      <c r="AG31" s="13"/>
      <c r="AJ31" s="13"/>
      <c r="AK31" s="13"/>
      <c r="AS31" s="89"/>
      <c r="AT31" s="89"/>
      <c r="AU31" s="89"/>
      <c r="AV31" s="89"/>
      <c r="AW31" s="89"/>
      <c r="AX31" s="89"/>
      <c r="AY31" s="89"/>
      <c r="AZ31" s="89"/>
    </row>
    <row r="32" spans="1:52" ht="24.95" customHeight="1">
      <c r="A32" s="268"/>
      <c r="B32" s="268"/>
      <c r="C32" s="268"/>
      <c r="D32" s="268"/>
      <c r="E32" s="268"/>
      <c r="F32" s="217">
        <v>2</v>
      </c>
      <c r="G32" s="217">
        <v>42</v>
      </c>
      <c r="H32" s="6">
        <v>0.76</v>
      </c>
      <c r="I32" s="7">
        <v>4.6399999999999997</v>
      </c>
      <c r="J32" s="6">
        <v>12.49</v>
      </c>
      <c r="K32" s="7">
        <v>59.67</v>
      </c>
      <c r="L32" s="37">
        <f t="shared" si="6"/>
        <v>0.90960000000000008</v>
      </c>
      <c r="M32" s="38">
        <f t="shared" si="7"/>
        <v>0.90960000000000008</v>
      </c>
      <c r="N32" s="249"/>
      <c r="O32" s="249"/>
      <c r="P32" s="255"/>
      <c r="Q32" s="14"/>
      <c r="R32" s="16"/>
      <c r="S32" s="16">
        <v>1</v>
      </c>
      <c r="T32" s="16"/>
      <c r="U32" s="14"/>
      <c r="V32" s="14"/>
      <c r="W32" s="14"/>
      <c r="Z32" s="36">
        <f t="shared" si="0"/>
        <v>40</v>
      </c>
      <c r="AA32" s="39">
        <f t="shared" si="9"/>
        <v>42</v>
      </c>
      <c r="AB32" s="36">
        <f t="shared" si="10"/>
        <v>45</v>
      </c>
      <c r="AC32" s="175">
        <f t="shared" si="11"/>
        <v>0.90200000000000002</v>
      </c>
      <c r="AD32" s="176">
        <f t="shared" si="12"/>
        <v>0.90960000000000008</v>
      </c>
      <c r="AE32" s="175">
        <f t="shared" si="13"/>
        <v>0.92100000000000004</v>
      </c>
      <c r="AJ32" s="13"/>
      <c r="AK32" s="13"/>
    </row>
    <row r="33" spans="1:37" ht="24.95" customHeight="1">
      <c r="A33" s="268"/>
      <c r="B33" s="268"/>
      <c r="C33" s="268"/>
      <c r="D33" s="268"/>
      <c r="E33" s="268"/>
      <c r="F33" s="217">
        <v>3</v>
      </c>
      <c r="G33" s="217">
        <v>42</v>
      </c>
      <c r="H33" s="6">
        <v>0.76</v>
      </c>
      <c r="I33" s="7">
        <v>4.6399999999999997</v>
      </c>
      <c r="J33" s="6">
        <v>12.49</v>
      </c>
      <c r="K33" s="7">
        <v>59.67</v>
      </c>
      <c r="L33" s="37">
        <f t="shared" si="6"/>
        <v>0.90960000000000008</v>
      </c>
      <c r="M33" s="38">
        <f t="shared" si="7"/>
        <v>0.90960000000000008</v>
      </c>
      <c r="N33" s="249"/>
      <c r="O33" s="249"/>
      <c r="P33" s="255"/>
      <c r="Q33" s="14"/>
      <c r="R33" s="16"/>
      <c r="S33" s="16"/>
      <c r="T33" s="16"/>
      <c r="U33" s="14"/>
      <c r="V33" s="14"/>
      <c r="W33" s="14"/>
      <c r="Z33" s="36">
        <f t="shared" si="0"/>
        <v>40</v>
      </c>
      <c r="AA33" s="39">
        <f t="shared" si="9"/>
        <v>42</v>
      </c>
      <c r="AB33" s="36">
        <f t="shared" si="10"/>
        <v>45</v>
      </c>
      <c r="AC33" s="175">
        <f t="shared" si="11"/>
        <v>0.90200000000000002</v>
      </c>
      <c r="AD33" s="176">
        <f t="shared" si="12"/>
        <v>0.90960000000000008</v>
      </c>
      <c r="AE33" s="175">
        <f t="shared" si="13"/>
        <v>0.92100000000000004</v>
      </c>
      <c r="AK33" s="13"/>
    </row>
    <row r="34" spans="1:37" ht="24.95" customHeight="1">
      <c r="A34" s="268"/>
      <c r="B34" s="268"/>
      <c r="C34" s="268"/>
      <c r="D34" s="268"/>
      <c r="E34" s="268"/>
      <c r="F34" s="217">
        <v>4</v>
      </c>
      <c r="G34" s="217">
        <v>31.63</v>
      </c>
      <c r="H34" s="6">
        <v>1.29</v>
      </c>
      <c r="I34" s="7">
        <v>4.6399999999999997</v>
      </c>
      <c r="J34" s="6">
        <v>20.37</v>
      </c>
      <c r="K34" s="7">
        <v>60.88</v>
      </c>
      <c r="L34" s="37">
        <f t="shared" si="6"/>
        <v>0.94647999999999999</v>
      </c>
      <c r="M34" s="38">
        <f t="shared" si="7"/>
        <v>0.94647999999999999</v>
      </c>
      <c r="N34" s="249"/>
      <c r="O34" s="249"/>
      <c r="P34" s="255"/>
      <c r="Q34" s="14"/>
      <c r="R34" s="16"/>
      <c r="S34" s="16"/>
      <c r="T34" s="16"/>
      <c r="U34" s="14"/>
      <c r="V34" s="14"/>
      <c r="W34" s="14"/>
      <c r="Z34" s="36">
        <f t="shared" si="0"/>
        <v>30</v>
      </c>
      <c r="AA34" s="39">
        <f t="shared" si="9"/>
        <v>31.63</v>
      </c>
      <c r="AB34" s="36">
        <f t="shared" si="10"/>
        <v>32</v>
      </c>
      <c r="AC34" s="175">
        <f t="shared" si="11"/>
        <v>0.95299999999999996</v>
      </c>
      <c r="AD34" s="176">
        <f t="shared" si="12"/>
        <v>0.94647999999999999</v>
      </c>
      <c r="AE34" s="175">
        <f t="shared" si="13"/>
        <v>0.94499999999999995</v>
      </c>
    </row>
    <row r="35" spans="1:37" ht="24.95" customHeight="1">
      <c r="A35" s="166">
        <v>21</v>
      </c>
      <c r="B35" s="166" t="s">
        <v>48</v>
      </c>
      <c r="C35" s="166" t="s">
        <v>56</v>
      </c>
      <c r="D35" s="166" t="s">
        <v>57</v>
      </c>
      <c r="E35" s="166" t="s">
        <v>43</v>
      </c>
      <c r="F35" s="167">
        <v>1</v>
      </c>
      <c r="G35" s="167">
        <v>21.3</v>
      </c>
      <c r="H35" s="6" t="s">
        <v>14</v>
      </c>
      <c r="I35" s="7" t="s">
        <v>14</v>
      </c>
      <c r="J35" s="169" t="s">
        <v>14</v>
      </c>
      <c r="K35" s="5" t="s">
        <v>14</v>
      </c>
      <c r="L35" s="37" t="s">
        <v>14</v>
      </c>
      <c r="M35" s="38" t="s">
        <v>14</v>
      </c>
      <c r="N35" s="161" t="s">
        <v>415</v>
      </c>
      <c r="O35" s="161" t="s">
        <v>425</v>
      </c>
      <c r="P35" s="227" t="s">
        <v>466</v>
      </c>
      <c r="Q35" s="14"/>
      <c r="R35" s="16"/>
      <c r="S35" s="16">
        <v>1</v>
      </c>
      <c r="T35" s="16"/>
      <c r="U35" s="14"/>
      <c r="V35" s="14"/>
      <c r="W35" s="14"/>
      <c r="Z35" s="36">
        <f t="shared" si="0"/>
        <v>20</v>
      </c>
      <c r="AA35" s="39">
        <f t="shared" si="9"/>
        <v>21.3</v>
      </c>
      <c r="AB35" s="36">
        <f t="shared" si="10"/>
        <v>22</v>
      </c>
      <c r="AC35" s="175">
        <f t="shared" si="11"/>
        <v>0.995</v>
      </c>
      <c r="AD35" s="176">
        <f t="shared" si="12"/>
        <v>0.98524999999999996</v>
      </c>
      <c r="AE35" s="175">
        <f t="shared" si="13"/>
        <v>0.98</v>
      </c>
    </row>
    <row r="36" spans="1:37" ht="24.95" customHeight="1">
      <c r="A36" s="166">
        <v>22</v>
      </c>
      <c r="B36" s="166" t="s">
        <v>48</v>
      </c>
      <c r="C36" s="166" t="s">
        <v>58</v>
      </c>
      <c r="D36" s="166" t="s">
        <v>59</v>
      </c>
      <c r="E36" s="166" t="s">
        <v>19</v>
      </c>
      <c r="F36" s="167">
        <v>1</v>
      </c>
      <c r="G36" s="167">
        <v>6.2</v>
      </c>
      <c r="H36" s="6">
        <v>1.75</v>
      </c>
      <c r="I36" s="7">
        <v>3.49</v>
      </c>
      <c r="J36" s="6">
        <v>41.28</v>
      </c>
      <c r="K36" s="7">
        <v>82.58</v>
      </c>
      <c r="L36" s="37">
        <f t="shared" si="6"/>
        <v>0.92970000000000008</v>
      </c>
      <c r="M36" s="38">
        <f t="shared" si="7"/>
        <v>0.92970000000000008</v>
      </c>
      <c r="N36" s="161" t="s">
        <v>415</v>
      </c>
      <c r="O36" s="161" t="s">
        <v>425</v>
      </c>
      <c r="P36" s="163" t="str">
        <f t="shared" ref="P36:P47" si="14">IF(H36&lt;L36,"Replace",IF(I36&lt;M36,"Replace","Comply"))</f>
        <v>Comply</v>
      </c>
      <c r="Q36" s="14"/>
      <c r="R36" s="16">
        <v>1</v>
      </c>
      <c r="S36" s="16"/>
      <c r="T36" s="16"/>
      <c r="U36" s="14"/>
      <c r="V36" s="14"/>
      <c r="W36" s="14"/>
      <c r="Z36" s="36">
        <f t="shared" si="0"/>
        <v>6</v>
      </c>
      <c r="AA36" s="39">
        <f t="shared" si="9"/>
        <v>6.2</v>
      </c>
      <c r="AB36" s="36">
        <f t="shared" si="10"/>
        <v>8</v>
      </c>
      <c r="AC36" s="175">
        <f t="shared" si="11"/>
        <v>0.93</v>
      </c>
      <c r="AD36" s="176">
        <f t="shared" si="12"/>
        <v>0.92970000000000008</v>
      </c>
      <c r="AE36" s="175">
        <f t="shared" si="13"/>
        <v>0.92700000000000005</v>
      </c>
    </row>
    <row r="37" spans="1:37" ht="24.95" customHeight="1">
      <c r="A37" s="166">
        <v>23</v>
      </c>
      <c r="B37" s="166" t="s">
        <v>48</v>
      </c>
      <c r="C37" s="166" t="s">
        <v>60</v>
      </c>
      <c r="D37" s="166" t="s">
        <v>12</v>
      </c>
      <c r="E37" s="166" t="s">
        <v>19</v>
      </c>
      <c r="F37" s="167">
        <v>1</v>
      </c>
      <c r="G37" s="167">
        <v>4.32</v>
      </c>
      <c r="H37" s="6">
        <v>2.2599999999999998</v>
      </c>
      <c r="I37" s="7">
        <v>2</v>
      </c>
      <c r="J37" s="6">
        <v>67.180000000000007</v>
      </c>
      <c r="K37" s="7">
        <v>59.75</v>
      </c>
      <c r="L37" s="37">
        <f t="shared" si="6"/>
        <v>0.94259999999999999</v>
      </c>
      <c r="M37" s="38">
        <f t="shared" si="7"/>
        <v>0.94259999999999999</v>
      </c>
      <c r="N37" s="161" t="s">
        <v>415</v>
      </c>
      <c r="O37" s="161" t="s">
        <v>425</v>
      </c>
      <c r="P37" s="163" t="str">
        <f t="shared" si="14"/>
        <v>Comply</v>
      </c>
      <c r="Q37" s="14"/>
      <c r="R37" s="16">
        <v>1</v>
      </c>
      <c r="S37" s="16"/>
      <c r="T37" s="16"/>
      <c r="U37" s="14"/>
      <c r="V37" s="14"/>
      <c r="W37" s="14"/>
      <c r="Z37" s="36">
        <f t="shared" si="0"/>
        <v>4</v>
      </c>
      <c r="AA37" s="39">
        <f t="shared" si="9"/>
        <v>4.32</v>
      </c>
      <c r="AB37" s="36">
        <f t="shared" si="10"/>
        <v>6</v>
      </c>
      <c r="AC37" s="175">
        <f t="shared" si="11"/>
        <v>0.94499999999999995</v>
      </c>
      <c r="AD37" s="176">
        <f t="shared" si="12"/>
        <v>0.94259999999999999</v>
      </c>
      <c r="AE37" s="175">
        <f t="shared" si="13"/>
        <v>0.93</v>
      </c>
    </row>
    <row r="38" spans="1:37" ht="24.95" customHeight="1">
      <c r="A38" s="166">
        <v>24</v>
      </c>
      <c r="B38" s="166" t="s">
        <v>48</v>
      </c>
      <c r="C38" s="166" t="s">
        <v>61</v>
      </c>
      <c r="D38" s="166" t="s">
        <v>62</v>
      </c>
      <c r="E38" s="166" t="s">
        <v>19</v>
      </c>
      <c r="F38" s="167">
        <v>1</v>
      </c>
      <c r="G38" s="167">
        <v>23.47</v>
      </c>
      <c r="H38" s="6">
        <v>1.02</v>
      </c>
      <c r="I38" s="7">
        <v>4.17</v>
      </c>
      <c r="J38" s="169">
        <v>18.239999999999998</v>
      </c>
      <c r="K38" s="5">
        <v>56.79</v>
      </c>
      <c r="L38" s="37">
        <f t="shared" si="6"/>
        <v>0.970445</v>
      </c>
      <c r="M38" s="38">
        <f t="shared" si="7"/>
        <v>0.970445</v>
      </c>
      <c r="N38" s="161" t="s">
        <v>415</v>
      </c>
      <c r="O38" s="161" t="s">
        <v>425</v>
      </c>
      <c r="P38" s="163" t="str">
        <f t="shared" si="14"/>
        <v>Comply</v>
      </c>
      <c r="Q38" s="14"/>
      <c r="R38" s="16">
        <v>1</v>
      </c>
      <c r="S38" s="16"/>
      <c r="T38" s="16"/>
      <c r="U38" s="14"/>
      <c r="V38" s="14"/>
      <c r="W38" s="14"/>
      <c r="Z38" s="36">
        <f t="shared" si="0"/>
        <v>22</v>
      </c>
      <c r="AA38" s="39">
        <f t="shared" si="9"/>
        <v>23.47</v>
      </c>
      <c r="AB38" s="36">
        <f t="shared" si="10"/>
        <v>24</v>
      </c>
      <c r="AC38" s="175">
        <f t="shared" si="11"/>
        <v>0.98</v>
      </c>
      <c r="AD38" s="176">
        <f t="shared" si="12"/>
        <v>0.970445</v>
      </c>
      <c r="AE38" s="175">
        <f t="shared" si="13"/>
        <v>0.96699999999999997</v>
      </c>
    </row>
    <row r="39" spans="1:37" ht="24.95" customHeight="1">
      <c r="A39" s="166">
        <v>25</v>
      </c>
      <c r="B39" s="166" t="s">
        <v>48</v>
      </c>
      <c r="C39" s="166" t="s">
        <v>63</v>
      </c>
      <c r="D39" s="166" t="s">
        <v>64</v>
      </c>
      <c r="E39" s="166" t="s">
        <v>19</v>
      </c>
      <c r="F39" s="167">
        <v>1</v>
      </c>
      <c r="G39" s="167">
        <v>23.47</v>
      </c>
      <c r="H39" s="6">
        <v>1.04</v>
      </c>
      <c r="I39" s="7">
        <v>4.26</v>
      </c>
      <c r="J39" s="169">
        <v>19.07</v>
      </c>
      <c r="K39" s="5">
        <v>58.59</v>
      </c>
      <c r="L39" s="37">
        <f t="shared" si="6"/>
        <v>0.970445</v>
      </c>
      <c r="M39" s="38">
        <f t="shared" si="7"/>
        <v>0.970445</v>
      </c>
      <c r="N39" s="161" t="s">
        <v>415</v>
      </c>
      <c r="O39" s="161" t="s">
        <v>425</v>
      </c>
      <c r="P39" s="163" t="str">
        <f t="shared" si="14"/>
        <v>Comply</v>
      </c>
      <c r="Q39" s="14"/>
      <c r="R39" s="16">
        <v>1</v>
      </c>
      <c r="S39" s="16"/>
      <c r="T39" s="16"/>
      <c r="U39" s="14"/>
      <c r="V39" s="14"/>
      <c r="W39" s="14"/>
      <c r="Z39" s="36">
        <f t="shared" si="0"/>
        <v>22</v>
      </c>
      <c r="AA39" s="39">
        <f t="shared" si="9"/>
        <v>23.47</v>
      </c>
      <c r="AB39" s="36">
        <f t="shared" si="10"/>
        <v>24</v>
      </c>
      <c r="AC39" s="175">
        <f t="shared" si="11"/>
        <v>0.98</v>
      </c>
      <c r="AD39" s="176">
        <f t="shared" si="12"/>
        <v>0.970445</v>
      </c>
      <c r="AE39" s="175">
        <f t="shared" si="13"/>
        <v>0.96699999999999997</v>
      </c>
    </row>
    <row r="40" spans="1:37" ht="24.95" customHeight="1">
      <c r="A40" s="166">
        <v>26</v>
      </c>
      <c r="B40" s="166" t="s">
        <v>48</v>
      </c>
      <c r="C40" s="166" t="s">
        <v>65</v>
      </c>
      <c r="D40" s="166" t="s">
        <v>66</v>
      </c>
      <c r="E40" s="166" t="s">
        <v>19</v>
      </c>
      <c r="F40" s="167">
        <v>1</v>
      </c>
      <c r="G40" s="167">
        <v>23.47</v>
      </c>
      <c r="H40" s="6">
        <v>1.04</v>
      </c>
      <c r="I40" s="7">
        <v>3.62</v>
      </c>
      <c r="J40" s="169">
        <v>19.59</v>
      </c>
      <c r="K40" s="7">
        <v>55.2</v>
      </c>
      <c r="L40" s="37">
        <f t="shared" si="6"/>
        <v>0.970445</v>
      </c>
      <c r="M40" s="38">
        <f t="shared" si="7"/>
        <v>0.970445</v>
      </c>
      <c r="N40" s="161" t="s">
        <v>415</v>
      </c>
      <c r="O40" s="161" t="s">
        <v>425</v>
      </c>
      <c r="P40" s="163" t="str">
        <f t="shared" si="14"/>
        <v>Comply</v>
      </c>
      <c r="Q40" s="14"/>
      <c r="R40" s="16">
        <v>1</v>
      </c>
      <c r="S40" s="16"/>
      <c r="T40" s="16"/>
      <c r="U40" s="14"/>
      <c r="V40" s="14"/>
      <c r="W40" s="14"/>
      <c r="Z40" s="36">
        <f t="shared" si="0"/>
        <v>22</v>
      </c>
      <c r="AA40" s="39">
        <f t="shared" si="9"/>
        <v>23.47</v>
      </c>
      <c r="AB40" s="36">
        <f t="shared" si="10"/>
        <v>24</v>
      </c>
      <c r="AC40" s="175">
        <f t="shared" si="11"/>
        <v>0.98</v>
      </c>
      <c r="AD40" s="176">
        <f t="shared" si="12"/>
        <v>0.970445</v>
      </c>
      <c r="AE40" s="175">
        <f t="shared" si="13"/>
        <v>0.96699999999999997</v>
      </c>
    </row>
    <row r="41" spans="1:37" s="2" customFormat="1" ht="24.95" customHeight="1">
      <c r="A41" s="167">
        <v>27</v>
      </c>
      <c r="B41" s="167" t="s">
        <v>48</v>
      </c>
      <c r="C41" s="167" t="s">
        <v>67</v>
      </c>
      <c r="D41" s="167" t="s">
        <v>68</v>
      </c>
      <c r="E41" s="167" t="s">
        <v>19</v>
      </c>
      <c r="F41" s="167">
        <v>1</v>
      </c>
      <c r="G41" s="167">
        <v>37.47</v>
      </c>
      <c r="H41" s="6">
        <v>0.95</v>
      </c>
      <c r="I41" s="7">
        <v>2.99</v>
      </c>
      <c r="J41" s="169">
        <v>18.28</v>
      </c>
      <c r="K41" s="5">
        <v>43.23</v>
      </c>
      <c r="L41" s="56">
        <f t="shared" si="6"/>
        <v>0.91691500000000004</v>
      </c>
      <c r="M41" s="57">
        <f t="shared" si="7"/>
        <v>0.91691500000000004</v>
      </c>
      <c r="N41" s="163" t="s">
        <v>415</v>
      </c>
      <c r="O41" s="163" t="s">
        <v>425</v>
      </c>
      <c r="P41" s="163" t="str">
        <f t="shared" si="14"/>
        <v>Comply</v>
      </c>
      <c r="Q41" s="34"/>
      <c r="R41" s="127">
        <v>1</v>
      </c>
      <c r="S41" s="127"/>
      <c r="T41" s="127"/>
      <c r="U41" s="34"/>
      <c r="V41" s="34"/>
      <c r="W41" s="34"/>
      <c r="Z41" s="42">
        <f t="shared" si="0"/>
        <v>36</v>
      </c>
      <c r="AA41" s="43">
        <f t="shared" si="9"/>
        <v>37.47</v>
      </c>
      <c r="AB41" s="42">
        <f t="shared" si="10"/>
        <v>38</v>
      </c>
      <c r="AC41" s="177">
        <f t="shared" si="11"/>
        <v>0.92500000000000004</v>
      </c>
      <c r="AD41" s="178">
        <f t="shared" si="12"/>
        <v>0.91691500000000004</v>
      </c>
      <c r="AE41" s="177">
        <f t="shared" si="13"/>
        <v>0.91400000000000003</v>
      </c>
    </row>
    <row r="42" spans="1:37" ht="24.95" customHeight="1">
      <c r="A42" s="166">
        <v>28</v>
      </c>
      <c r="B42" s="166" t="s">
        <v>48</v>
      </c>
      <c r="C42" s="166" t="s">
        <v>69</v>
      </c>
      <c r="D42" s="166" t="s">
        <v>70</v>
      </c>
      <c r="E42" s="166" t="s">
        <v>19</v>
      </c>
      <c r="F42" s="167">
        <v>1</v>
      </c>
      <c r="G42" s="167">
        <v>11.26</v>
      </c>
      <c r="H42" s="6">
        <v>1.2</v>
      </c>
      <c r="I42" s="7">
        <v>2.06</v>
      </c>
      <c r="J42" s="6">
        <v>17.36</v>
      </c>
      <c r="K42" s="7">
        <v>29.74</v>
      </c>
      <c r="L42" s="37">
        <f t="shared" si="6"/>
        <v>0.95760000000000001</v>
      </c>
      <c r="M42" s="38">
        <f t="shared" si="7"/>
        <v>0.95760000000000001</v>
      </c>
      <c r="N42" s="161" t="s">
        <v>415</v>
      </c>
      <c r="O42" s="161" t="s">
        <v>425</v>
      </c>
      <c r="P42" s="163" t="str">
        <f t="shared" si="14"/>
        <v>Comply</v>
      </c>
      <c r="Q42" s="14"/>
      <c r="R42" s="16">
        <v>1</v>
      </c>
      <c r="S42" s="16"/>
      <c r="T42" s="16"/>
      <c r="U42" s="14"/>
      <c r="V42" s="14"/>
      <c r="W42" s="14"/>
      <c r="Z42" s="36">
        <f t="shared" si="0"/>
        <v>10</v>
      </c>
      <c r="AA42" s="39">
        <f t="shared" si="9"/>
        <v>11.26</v>
      </c>
      <c r="AB42" s="36">
        <f t="shared" si="10"/>
        <v>12</v>
      </c>
      <c r="AC42" s="175">
        <f t="shared" si="11"/>
        <v>0.94499999999999995</v>
      </c>
      <c r="AD42" s="176">
        <f t="shared" si="12"/>
        <v>0.95760000000000001</v>
      </c>
      <c r="AE42" s="175">
        <f t="shared" si="13"/>
        <v>0.96499999999999997</v>
      </c>
    </row>
    <row r="43" spans="1:37" ht="24.95" customHeight="1">
      <c r="A43" s="166">
        <v>29</v>
      </c>
      <c r="B43" s="166" t="s">
        <v>48</v>
      </c>
      <c r="C43" s="166" t="s">
        <v>71</v>
      </c>
      <c r="D43" s="166" t="s">
        <v>72</v>
      </c>
      <c r="E43" s="166" t="s">
        <v>19</v>
      </c>
      <c r="F43" s="167">
        <v>1</v>
      </c>
      <c r="G43" s="167">
        <v>17.37</v>
      </c>
      <c r="H43" s="6">
        <v>1.95</v>
      </c>
      <c r="I43" s="7">
        <v>4.93</v>
      </c>
      <c r="J43" s="6">
        <v>31.6</v>
      </c>
      <c r="K43" s="5">
        <v>67.989999999999995</v>
      </c>
      <c r="L43" s="37">
        <f t="shared" si="6"/>
        <v>0.98685</v>
      </c>
      <c r="M43" s="38">
        <f t="shared" si="7"/>
        <v>0.98685</v>
      </c>
      <c r="N43" s="161" t="s">
        <v>415</v>
      </c>
      <c r="O43" s="161" t="s">
        <v>425</v>
      </c>
      <c r="P43" s="163" t="str">
        <f t="shared" si="14"/>
        <v>Comply</v>
      </c>
      <c r="Q43" s="14"/>
      <c r="R43" s="16">
        <v>1</v>
      </c>
      <c r="S43" s="16"/>
      <c r="T43" s="16"/>
      <c r="U43" s="14"/>
      <c r="V43" s="14"/>
      <c r="W43" s="14"/>
      <c r="Z43" s="36">
        <f t="shared" si="0"/>
        <v>16</v>
      </c>
      <c r="AA43" s="39">
        <f t="shared" si="9"/>
        <v>17.37</v>
      </c>
      <c r="AB43" s="36">
        <f t="shared" si="10"/>
        <v>18</v>
      </c>
      <c r="AC43" s="175">
        <f t="shared" si="11"/>
        <v>0.98</v>
      </c>
      <c r="AD43" s="176">
        <f t="shared" si="12"/>
        <v>0.98685</v>
      </c>
      <c r="AE43" s="175">
        <f t="shared" si="13"/>
        <v>0.99</v>
      </c>
    </row>
    <row r="44" spans="1:37" ht="24.95" customHeight="1">
      <c r="A44" s="166">
        <v>30</v>
      </c>
      <c r="B44" s="166" t="s">
        <v>48</v>
      </c>
      <c r="C44" s="166" t="s">
        <v>73</v>
      </c>
      <c r="D44" s="166" t="s">
        <v>74</v>
      </c>
      <c r="E44" s="166" t="s">
        <v>19</v>
      </c>
      <c r="F44" s="167">
        <v>1</v>
      </c>
      <c r="G44" s="167">
        <v>11.27</v>
      </c>
      <c r="H44" s="6">
        <v>1.18</v>
      </c>
      <c r="I44" s="7">
        <v>2</v>
      </c>
      <c r="J44" s="169">
        <v>17.13</v>
      </c>
      <c r="K44" s="5">
        <v>29.13</v>
      </c>
      <c r="L44" s="37">
        <f t="shared" si="6"/>
        <v>0.9577</v>
      </c>
      <c r="M44" s="38">
        <f t="shared" si="7"/>
        <v>0.9577</v>
      </c>
      <c r="N44" s="161" t="s">
        <v>415</v>
      </c>
      <c r="O44" s="161" t="s">
        <v>425</v>
      </c>
      <c r="P44" s="163" t="str">
        <f t="shared" si="14"/>
        <v>Comply</v>
      </c>
      <c r="Q44" s="14"/>
      <c r="R44" s="16">
        <v>1</v>
      </c>
      <c r="S44" s="16"/>
      <c r="T44" s="16"/>
      <c r="U44" s="14"/>
      <c r="V44" s="14"/>
      <c r="W44" s="14"/>
      <c r="Z44" s="36">
        <f t="shared" si="0"/>
        <v>10</v>
      </c>
      <c r="AA44" s="39">
        <f t="shared" si="9"/>
        <v>11.27</v>
      </c>
      <c r="AB44" s="36">
        <f t="shared" si="10"/>
        <v>12</v>
      </c>
      <c r="AC44" s="175">
        <f t="shared" si="11"/>
        <v>0.94499999999999995</v>
      </c>
      <c r="AD44" s="176">
        <f t="shared" si="12"/>
        <v>0.9577</v>
      </c>
      <c r="AE44" s="175">
        <f t="shared" si="13"/>
        <v>0.96499999999999997</v>
      </c>
    </row>
    <row r="45" spans="1:37" ht="24.95" customHeight="1">
      <c r="A45" s="166">
        <v>31</v>
      </c>
      <c r="B45" s="166" t="s">
        <v>75</v>
      </c>
      <c r="C45" s="166" t="s">
        <v>76</v>
      </c>
      <c r="D45" s="166" t="s">
        <v>77</v>
      </c>
      <c r="E45" s="166" t="s">
        <v>19</v>
      </c>
      <c r="F45" s="167">
        <v>1</v>
      </c>
      <c r="G45" s="167">
        <v>11.26</v>
      </c>
      <c r="H45" s="6">
        <v>1.32</v>
      </c>
      <c r="I45" s="7">
        <v>2.36</v>
      </c>
      <c r="J45" s="169">
        <v>25.79</v>
      </c>
      <c r="K45" s="5">
        <v>39.06</v>
      </c>
      <c r="L45" s="37">
        <f t="shared" si="6"/>
        <v>0.95760000000000001</v>
      </c>
      <c r="M45" s="38">
        <f t="shared" si="7"/>
        <v>0.95760000000000001</v>
      </c>
      <c r="N45" s="161" t="s">
        <v>415</v>
      </c>
      <c r="O45" s="161" t="s">
        <v>425</v>
      </c>
      <c r="P45" s="163" t="str">
        <f t="shared" si="14"/>
        <v>Comply</v>
      </c>
      <c r="Q45" s="14"/>
      <c r="R45" s="16">
        <v>1</v>
      </c>
      <c r="S45" s="16"/>
      <c r="T45" s="16"/>
      <c r="U45" s="14"/>
      <c r="V45" s="14"/>
      <c r="W45" s="14"/>
      <c r="Z45" s="36">
        <f t="shared" si="0"/>
        <v>10</v>
      </c>
      <c r="AA45" s="39">
        <f t="shared" si="9"/>
        <v>11.26</v>
      </c>
      <c r="AB45" s="36">
        <f t="shared" si="10"/>
        <v>12</v>
      </c>
      <c r="AC45" s="175">
        <f t="shared" si="11"/>
        <v>0.94499999999999995</v>
      </c>
      <c r="AD45" s="176">
        <f t="shared" si="12"/>
        <v>0.95760000000000001</v>
      </c>
      <c r="AE45" s="175">
        <f t="shared" si="13"/>
        <v>0.96499999999999997</v>
      </c>
    </row>
    <row r="46" spans="1:37" ht="24.95" customHeight="1">
      <c r="A46" s="166">
        <v>32</v>
      </c>
      <c r="B46" s="166" t="s">
        <v>75</v>
      </c>
      <c r="C46" s="166" t="s">
        <v>78</v>
      </c>
      <c r="D46" s="166" t="s">
        <v>79</v>
      </c>
      <c r="E46" s="166" t="s">
        <v>19</v>
      </c>
      <c r="F46" s="167">
        <v>1</v>
      </c>
      <c r="G46" s="167">
        <v>22.67</v>
      </c>
      <c r="H46" s="6">
        <v>1.1599999999999999</v>
      </c>
      <c r="I46" s="7">
        <v>3.27</v>
      </c>
      <c r="J46" s="169">
        <v>20.37</v>
      </c>
      <c r="K46" s="5">
        <v>45.69</v>
      </c>
      <c r="L46" s="37">
        <f t="shared" si="6"/>
        <v>0.97564499999999998</v>
      </c>
      <c r="M46" s="38">
        <f t="shared" si="7"/>
        <v>0.97564499999999998</v>
      </c>
      <c r="N46" s="161" t="s">
        <v>415</v>
      </c>
      <c r="O46" s="161" t="s">
        <v>425</v>
      </c>
      <c r="P46" s="163" t="str">
        <f t="shared" si="14"/>
        <v>Comply</v>
      </c>
      <c r="Q46" s="14"/>
      <c r="R46" s="16">
        <v>1</v>
      </c>
      <c r="S46" s="16"/>
      <c r="T46" s="16"/>
      <c r="U46" s="14"/>
      <c r="V46" s="14"/>
      <c r="W46" s="14"/>
      <c r="Z46" s="36">
        <f t="shared" si="0"/>
        <v>22</v>
      </c>
      <c r="AA46" s="39">
        <f t="shared" si="9"/>
        <v>22.67</v>
      </c>
      <c r="AB46" s="36">
        <f t="shared" si="10"/>
        <v>24</v>
      </c>
      <c r="AC46" s="175">
        <f t="shared" si="11"/>
        <v>0.98</v>
      </c>
      <c r="AD46" s="176">
        <f t="shared" si="12"/>
        <v>0.97564499999999998</v>
      </c>
      <c r="AE46" s="175">
        <f t="shared" si="13"/>
        <v>0.96699999999999997</v>
      </c>
    </row>
    <row r="47" spans="1:37" ht="24.95" customHeight="1">
      <c r="A47" s="166">
        <v>33</v>
      </c>
      <c r="B47" s="166" t="s">
        <v>75</v>
      </c>
      <c r="C47" s="166" t="s">
        <v>80</v>
      </c>
      <c r="D47" s="166" t="s">
        <v>81</v>
      </c>
      <c r="E47" s="166" t="s">
        <v>19</v>
      </c>
      <c r="F47" s="167">
        <v>1</v>
      </c>
      <c r="G47" s="167">
        <v>24.26</v>
      </c>
      <c r="H47" s="6">
        <v>1.19</v>
      </c>
      <c r="I47" s="7">
        <v>4.2300000000000004</v>
      </c>
      <c r="J47" s="169">
        <v>22.33</v>
      </c>
      <c r="K47" s="7">
        <v>60.1</v>
      </c>
      <c r="L47" s="37">
        <f t="shared" si="6"/>
        <v>0.96660999999999997</v>
      </c>
      <c r="M47" s="38">
        <f t="shared" si="7"/>
        <v>0.96660999999999997</v>
      </c>
      <c r="N47" s="161" t="s">
        <v>415</v>
      </c>
      <c r="O47" s="161" t="s">
        <v>425</v>
      </c>
      <c r="P47" s="163" t="str">
        <f t="shared" si="14"/>
        <v>Comply</v>
      </c>
      <c r="Q47" s="14"/>
      <c r="R47" s="16">
        <v>1</v>
      </c>
      <c r="S47" s="16"/>
      <c r="T47" s="16"/>
      <c r="U47" s="14"/>
      <c r="V47" s="14"/>
      <c r="W47" s="14"/>
      <c r="Z47" s="36">
        <f t="shared" si="0"/>
        <v>24</v>
      </c>
      <c r="AA47" s="39">
        <f t="shared" si="9"/>
        <v>24.26</v>
      </c>
      <c r="AB47" s="36">
        <f t="shared" si="10"/>
        <v>26</v>
      </c>
      <c r="AC47" s="175">
        <f t="shared" si="11"/>
        <v>0.96699999999999997</v>
      </c>
      <c r="AD47" s="176">
        <f t="shared" si="12"/>
        <v>0.96660999999999997</v>
      </c>
      <c r="AE47" s="175">
        <f t="shared" si="13"/>
        <v>0.96399999999999997</v>
      </c>
    </row>
    <row r="48" spans="1:37" ht="24.95" customHeight="1">
      <c r="A48" s="166">
        <v>34</v>
      </c>
      <c r="B48" s="166" t="s">
        <v>75</v>
      </c>
      <c r="C48" s="166" t="s">
        <v>82</v>
      </c>
      <c r="D48" s="166" t="s">
        <v>83</v>
      </c>
      <c r="E48" s="166" t="s">
        <v>43</v>
      </c>
      <c r="F48" s="167">
        <v>1</v>
      </c>
      <c r="G48" s="167" t="s">
        <v>428</v>
      </c>
      <c r="H48" s="6" t="s">
        <v>14</v>
      </c>
      <c r="I48" s="7" t="s">
        <v>14</v>
      </c>
      <c r="J48" s="169" t="s">
        <v>14</v>
      </c>
      <c r="K48" s="5" t="s">
        <v>14</v>
      </c>
      <c r="L48" s="37" t="s">
        <v>14</v>
      </c>
      <c r="M48" s="38" t="s">
        <v>14</v>
      </c>
      <c r="N48" s="161" t="s">
        <v>415</v>
      </c>
      <c r="O48" s="161" t="s">
        <v>425</v>
      </c>
      <c r="P48" s="227" t="s">
        <v>466</v>
      </c>
      <c r="Q48" s="14"/>
      <c r="R48" s="16"/>
      <c r="S48" s="16">
        <v>1</v>
      </c>
      <c r="T48" s="16"/>
      <c r="U48" s="14"/>
      <c r="V48" s="14"/>
      <c r="W48" s="14"/>
      <c r="Z48" s="36" t="e">
        <f t="shared" si="0"/>
        <v>#N/A</v>
      </c>
      <c r="AA48" s="39" t="str">
        <f t="shared" si="9"/>
        <v>15+30</v>
      </c>
      <c r="AB48" s="36" t="e">
        <f t="shared" si="10"/>
        <v>#N/A</v>
      </c>
      <c r="AC48" s="175" t="e">
        <f t="shared" si="11"/>
        <v>#N/A</v>
      </c>
      <c r="AD48" s="176" t="e">
        <f t="shared" si="12"/>
        <v>#VALUE!</v>
      </c>
      <c r="AE48" s="175" t="e">
        <f t="shared" si="13"/>
        <v>#N/A</v>
      </c>
    </row>
    <row r="49" spans="1:31" ht="24.95" customHeight="1">
      <c r="A49" s="166">
        <v>35</v>
      </c>
      <c r="B49" s="166" t="s">
        <v>75</v>
      </c>
      <c r="C49" s="166" t="s">
        <v>84</v>
      </c>
      <c r="D49" s="166" t="s">
        <v>85</v>
      </c>
      <c r="E49" s="166" t="s">
        <v>19</v>
      </c>
      <c r="F49" s="167">
        <v>1</v>
      </c>
      <c r="G49" s="167">
        <v>11.27</v>
      </c>
      <c r="H49" s="6">
        <v>1.35</v>
      </c>
      <c r="I49" s="7">
        <v>1.64</v>
      </c>
      <c r="J49" s="169">
        <v>19.38</v>
      </c>
      <c r="K49" s="5">
        <v>23.63</v>
      </c>
      <c r="L49" s="37">
        <f t="shared" si="6"/>
        <v>0.9577</v>
      </c>
      <c r="M49" s="38">
        <f t="shared" si="7"/>
        <v>0.9577</v>
      </c>
      <c r="N49" s="161" t="s">
        <v>415</v>
      </c>
      <c r="O49" s="161" t="s">
        <v>425</v>
      </c>
      <c r="P49" s="163" t="str">
        <f t="shared" ref="P49:P56" si="15">IF(H49&lt;L49,"Replace",IF(I49&lt;M49,"Replace","Comply"))</f>
        <v>Comply</v>
      </c>
      <c r="Q49" s="14"/>
      <c r="R49" s="16">
        <v>1</v>
      </c>
      <c r="S49" s="16"/>
      <c r="T49" s="16"/>
      <c r="U49" s="14"/>
      <c r="V49" s="14"/>
      <c r="W49" s="14"/>
      <c r="Z49" s="36">
        <f t="shared" si="0"/>
        <v>10</v>
      </c>
      <c r="AA49" s="39">
        <f t="shared" si="9"/>
        <v>11.27</v>
      </c>
      <c r="AB49" s="36">
        <f t="shared" si="10"/>
        <v>12</v>
      </c>
      <c r="AC49" s="175">
        <f t="shared" si="11"/>
        <v>0.94499999999999995</v>
      </c>
      <c r="AD49" s="176">
        <f t="shared" si="12"/>
        <v>0.9577</v>
      </c>
      <c r="AE49" s="175">
        <f t="shared" si="13"/>
        <v>0.96499999999999997</v>
      </c>
    </row>
    <row r="50" spans="1:31" ht="24.95" customHeight="1">
      <c r="A50" s="166">
        <v>36</v>
      </c>
      <c r="B50" s="166" t="s">
        <v>75</v>
      </c>
      <c r="C50" s="166" t="s">
        <v>86</v>
      </c>
      <c r="D50" s="166" t="s">
        <v>87</v>
      </c>
      <c r="E50" s="166" t="s">
        <v>19</v>
      </c>
      <c r="F50" s="167">
        <v>1</v>
      </c>
      <c r="G50" s="167">
        <v>23.26</v>
      </c>
      <c r="H50" s="6">
        <v>1.33</v>
      </c>
      <c r="I50" s="7">
        <v>4.05</v>
      </c>
      <c r="J50" s="169">
        <v>22.56</v>
      </c>
      <c r="K50" s="5">
        <v>55.24</v>
      </c>
      <c r="L50" s="37">
        <f t="shared" si="6"/>
        <v>0.97180999999999995</v>
      </c>
      <c r="M50" s="38">
        <f t="shared" si="7"/>
        <v>0.97180999999999995</v>
      </c>
      <c r="N50" s="161" t="s">
        <v>415</v>
      </c>
      <c r="O50" s="161" t="s">
        <v>425</v>
      </c>
      <c r="P50" s="163" t="str">
        <f t="shared" si="15"/>
        <v>Comply</v>
      </c>
      <c r="Q50" s="14"/>
      <c r="R50" s="16">
        <v>1</v>
      </c>
      <c r="S50" s="16"/>
      <c r="T50" s="16"/>
      <c r="U50" s="14"/>
      <c r="V50" s="14"/>
      <c r="W50" s="14"/>
      <c r="Z50" s="36">
        <f t="shared" si="0"/>
        <v>22</v>
      </c>
      <c r="AA50" s="39">
        <f t="shared" si="9"/>
        <v>23.26</v>
      </c>
      <c r="AB50" s="36">
        <f t="shared" si="10"/>
        <v>24</v>
      </c>
      <c r="AC50" s="175">
        <f t="shared" si="11"/>
        <v>0.98</v>
      </c>
      <c r="AD50" s="176">
        <f t="shared" si="12"/>
        <v>0.97180999999999995</v>
      </c>
      <c r="AE50" s="175">
        <f t="shared" si="13"/>
        <v>0.96699999999999997</v>
      </c>
    </row>
    <row r="51" spans="1:31" ht="24.95" customHeight="1">
      <c r="A51" s="166">
        <v>37</v>
      </c>
      <c r="B51" s="166" t="s">
        <v>75</v>
      </c>
      <c r="C51" s="166" t="s">
        <v>88</v>
      </c>
      <c r="D51" s="166" t="s">
        <v>89</v>
      </c>
      <c r="E51" s="166" t="s">
        <v>19</v>
      </c>
      <c r="F51" s="167">
        <v>1</v>
      </c>
      <c r="G51" s="167">
        <v>17.27</v>
      </c>
      <c r="H51" s="6">
        <v>1.51</v>
      </c>
      <c r="I51" s="7">
        <v>2.2999999999999998</v>
      </c>
      <c r="J51" s="169">
        <v>24.55</v>
      </c>
      <c r="K51" s="5">
        <v>31.64</v>
      </c>
      <c r="L51" s="37">
        <f t="shared" si="6"/>
        <v>0.98634999999999995</v>
      </c>
      <c r="M51" s="38">
        <f t="shared" si="7"/>
        <v>0.98634999999999995</v>
      </c>
      <c r="N51" s="161" t="s">
        <v>415</v>
      </c>
      <c r="O51" s="161" t="s">
        <v>425</v>
      </c>
      <c r="P51" s="163" t="str">
        <f t="shared" si="15"/>
        <v>Comply</v>
      </c>
      <c r="Q51" s="14"/>
      <c r="R51" s="16">
        <v>1</v>
      </c>
      <c r="S51" s="16"/>
      <c r="T51" s="16"/>
      <c r="U51" s="14"/>
      <c r="V51" s="14"/>
      <c r="W51" s="14"/>
      <c r="Z51" s="36">
        <f t="shared" si="0"/>
        <v>16</v>
      </c>
      <c r="AA51" s="39">
        <f t="shared" si="9"/>
        <v>17.27</v>
      </c>
      <c r="AB51" s="36">
        <f t="shared" si="10"/>
        <v>18</v>
      </c>
      <c r="AC51" s="175">
        <f t="shared" si="11"/>
        <v>0.98</v>
      </c>
      <c r="AD51" s="176">
        <f t="shared" si="12"/>
        <v>0.98634999999999995</v>
      </c>
      <c r="AE51" s="175">
        <f t="shared" si="13"/>
        <v>0.99</v>
      </c>
    </row>
    <row r="52" spans="1:31" ht="24.95" customHeight="1">
      <c r="A52" s="166">
        <v>38</v>
      </c>
      <c r="B52" s="166" t="s">
        <v>75</v>
      </c>
      <c r="C52" s="166" t="s">
        <v>90</v>
      </c>
      <c r="D52" s="166" t="s">
        <v>91</v>
      </c>
      <c r="E52" s="166" t="s">
        <v>19</v>
      </c>
      <c r="F52" s="167">
        <v>1</v>
      </c>
      <c r="G52" s="167">
        <v>17.260000000000002</v>
      </c>
      <c r="H52" s="6">
        <v>1.51</v>
      </c>
      <c r="I52" s="7">
        <v>2.2999999999999998</v>
      </c>
      <c r="J52" s="169">
        <v>24.55</v>
      </c>
      <c r="K52" s="5">
        <v>31.64</v>
      </c>
      <c r="L52" s="37">
        <f t="shared" si="6"/>
        <v>0.98629999999999995</v>
      </c>
      <c r="M52" s="38">
        <f t="shared" si="7"/>
        <v>0.98629999999999995</v>
      </c>
      <c r="N52" s="161" t="s">
        <v>415</v>
      </c>
      <c r="O52" s="161" t="s">
        <v>425</v>
      </c>
      <c r="P52" s="163" t="str">
        <f t="shared" si="15"/>
        <v>Comply</v>
      </c>
      <c r="Q52" s="14"/>
      <c r="R52" s="16">
        <v>1</v>
      </c>
      <c r="S52" s="16"/>
      <c r="T52" s="16"/>
      <c r="U52" s="14"/>
      <c r="V52" s="14"/>
      <c r="W52" s="14"/>
      <c r="Z52" s="36">
        <f t="shared" si="0"/>
        <v>16</v>
      </c>
      <c r="AA52" s="39">
        <f t="shared" si="9"/>
        <v>17.260000000000002</v>
      </c>
      <c r="AB52" s="36">
        <f t="shared" si="10"/>
        <v>18</v>
      </c>
      <c r="AC52" s="175">
        <f t="shared" si="11"/>
        <v>0.98</v>
      </c>
      <c r="AD52" s="176">
        <f t="shared" si="12"/>
        <v>0.98629999999999995</v>
      </c>
      <c r="AE52" s="175">
        <f t="shared" si="13"/>
        <v>0.99</v>
      </c>
    </row>
    <row r="53" spans="1:31" ht="24.95" customHeight="1">
      <c r="A53" s="166">
        <v>39</v>
      </c>
      <c r="B53" s="166" t="s">
        <v>75</v>
      </c>
      <c r="C53" s="167" t="s">
        <v>432</v>
      </c>
      <c r="D53" s="166" t="s">
        <v>92</v>
      </c>
      <c r="E53" s="166" t="s">
        <v>19</v>
      </c>
      <c r="F53" s="167">
        <v>1</v>
      </c>
      <c r="G53" s="167">
        <v>11.47</v>
      </c>
      <c r="H53" s="6">
        <v>1.4</v>
      </c>
      <c r="I53" s="7">
        <v>2.72</v>
      </c>
      <c r="J53" s="6">
        <v>28.8</v>
      </c>
      <c r="K53" s="7">
        <v>46.37</v>
      </c>
      <c r="L53" s="37">
        <f t="shared" si="6"/>
        <v>0.9597</v>
      </c>
      <c r="M53" s="38">
        <f t="shared" si="7"/>
        <v>0.9597</v>
      </c>
      <c r="N53" s="161" t="s">
        <v>415</v>
      </c>
      <c r="O53" s="161" t="s">
        <v>425</v>
      </c>
      <c r="P53" s="163" t="str">
        <f t="shared" si="15"/>
        <v>Comply</v>
      </c>
      <c r="Q53" s="14"/>
      <c r="R53" s="16">
        <v>1</v>
      </c>
      <c r="S53" s="16"/>
      <c r="T53" s="16"/>
      <c r="U53" s="14"/>
      <c r="V53" s="14"/>
      <c r="W53" s="14"/>
      <c r="Z53" s="36">
        <f t="shared" si="0"/>
        <v>10</v>
      </c>
      <c r="AA53" s="39">
        <f t="shared" si="9"/>
        <v>11.47</v>
      </c>
      <c r="AB53" s="36">
        <f t="shared" si="10"/>
        <v>12</v>
      </c>
      <c r="AC53" s="175">
        <f t="shared" si="11"/>
        <v>0.94499999999999995</v>
      </c>
      <c r="AD53" s="176">
        <f t="shared" si="12"/>
        <v>0.9597</v>
      </c>
      <c r="AE53" s="175">
        <f t="shared" si="13"/>
        <v>0.96499999999999997</v>
      </c>
    </row>
    <row r="54" spans="1:31" ht="24.95" customHeight="1">
      <c r="A54" s="166">
        <v>40</v>
      </c>
      <c r="B54" s="166" t="s">
        <v>75</v>
      </c>
      <c r="C54" s="166" t="s">
        <v>93</v>
      </c>
      <c r="D54" s="166" t="s">
        <v>94</v>
      </c>
      <c r="E54" s="166" t="s">
        <v>19</v>
      </c>
      <c r="F54" s="167">
        <v>1</v>
      </c>
      <c r="G54" s="167">
        <v>17.260000000000002</v>
      </c>
      <c r="H54" s="6">
        <v>1.75</v>
      </c>
      <c r="I54" s="7">
        <v>4.1100000000000003</v>
      </c>
      <c r="J54" s="169">
        <v>18.559999999999999</v>
      </c>
      <c r="K54" s="5">
        <v>43.68</v>
      </c>
      <c r="L54" s="37">
        <f t="shared" si="6"/>
        <v>0.98629999999999995</v>
      </c>
      <c r="M54" s="38">
        <f t="shared" si="7"/>
        <v>0.98629999999999995</v>
      </c>
      <c r="N54" s="161" t="s">
        <v>415</v>
      </c>
      <c r="O54" s="161" t="s">
        <v>425</v>
      </c>
      <c r="P54" s="163" t="str">
        <f t="shared" si="15"/>
        <v>Comply</v>
      </c>
      <c r="Q54" s="14"/>
      <c r="R54" s="16">
        <v>1</v>
      </c>
      <c r="S54" s="16"/>
      <c r="T54" s="16"/>
      <c r="U54" s="14"/>
      <c r="V54" s="14"/>
      <c r="W54" s="14"/>
      <c r="Z54" s="36">
        <f t="shared" si="0"/>
        <v>16</v>
      </c>
      <c r="AA54" s="39">
        <f t="shared" si="9"/>
        <v>17.260000000000002</v>
      </c>
      <c r="AB54" s="36">
        <f t="shared" si="10"/>
        <v>18</v>
      </c>
      <c r="AC54" s="175">
        <f t="shared" si="11"/>
        <v>0.98</v>
      </c>
      <c r="AD54" s="176">
        <f t="shared" si="12"/>
        <v>0.98629999999999995</v>
      </c>
      <c r="AE54" s="175">
        <f t="shared" si="13"/>
        <v>0.99</v>
      </c>
    </row>
    <row r="55" spans="1:31" ht="24.95" customHeight="1">
      <c r="A55" s="166">
        <v>41</v>
      </c>
      <c r="B55" s="166" t="s">
        <v>95</v>
      </c>
      <c r="C55" s="166" t="s">
        <v>96</v>
      </c>
      <c r="D55" s="166" t="s">
        <v>97</v>
      </c>
      <c r="E55" s="166" t="s">
        <v>19</v>
      </c>
      <c r="F55" s="167">
        <v>1</v>
      </c>
      <c r="G55" s="167">
        <v>11.27</v>
      </c>
      <c r="H55" s="6">
        <v>1.58</v>
      </c>
      <c r="I55" s="7">
        <v>3.58</v>
      </c>
      <c r="J55" s="169">
        <v>22.78</v>
      </c>
      <c r="K55" s="5">
        <v>51.61</v>
      </c>
      <c r="L55" s="37">
        <f t="shared" si="6"/>
        <v>0.9577</v>
      </c>
      <c r="M55" s="38">
        <f t="shared" si="7"/>
        <v>0.9577</v>
      </c>
      <c r="N55" s="161" t="s">
        <v>415</v>
      </c>
      <c r="O55" s="161" t="s">
        <v>425</v>
      </c>
      <c r="P55" s="163" t="str">
        <f t="shared" si="15"/>
        <v>Comply</v>
      </c>
      <c r="Q55" s="14"/>
      <c r="R55" s="16">
        <v>1</v>
      </c>
      <c r="S55" s="16"/>
      <c r="T55" s="16"/>
      <c r="U55" s="14"/>
      <c r="V55" s="14"/>
      <c r="W55" s="14"/>
      <c r="Z55" s="36">
        <f t="shared" si="0"/>
        <v>10</v>
      </c>
      <c r="AA55" s="39">
        <f t="shared" si="9"/>
        <v>11.27</v>
      </c>
      <c r="AB55" s="36">
        <f t="shared" si="10"/>
        <v>12</v>
      </c>
      <c r="AC55" s="175">
        <f t="shared" si="11"/>
        <v>0.94499999999999995</v>
      </c>
      <c r="AD55" s="176">
        <f t="shared" si="12"/>
        <v>0.9577</v>
      </c>
      <c r="AE55" s="175">
        <f t="shared" si="13"/>
        <v>0.96499999999999997</v>
      </c>
    </row>
    <row r="56" spans="1:31" ht="24.95" customHeight="1">
      <c r="A56" s="166">
        <v>42</v>
      </c>
      <c r="B56" s="166" t="s">
        <v>95</v>
      </c>
      <c r="C56" s="166" t="s">
        <v>98</v>
      </c>
      <c r="D56" s="166" t="s">
        <v>99</v>
      </c>
      <c r="E56" s="166" t="s">
        <v>19</v>
      </c>
      <c r="F56" s="167">
        <v>1</v>
      </c>
      <c r="G56" s="167">
        <v>35.26</v>
      </c>
      <c r="H56" s="6">
        <v>1.25</v>
      </c>
      <c r="I56" s="7">
        <v>5.42</v>
      </c>
      <c r="J56" s="169">
        <v>21.42</v>
      </c>
      <c r="K56" s="5">
        <v>75.61</v>
      </c>
      <c r="L56" s="70">
        <f t="shared" si="6"/>
        <v>0.92870000000000008</v>
      </c>
      <c r="M56" s="36">
        <f t="shared" si="7"/>
        <v>0.92870000000000008</v>
      </c>
      <c r="N56" s="161" t="s">
        <v>415</v>
      </c>
      <c r="O56" s="161" t="s">
        <v>425</v>
      </c>
      <c r="P56" s="163" t="str">
        <f t="shared" si="15"/>
        <v>Comply</v>
      </c>
      <c r="Q56" s="14"/>
      <c r="R56" s="189">
        <v>1</v>
      </c>
      <c r="S56" s="189"/>
      <c r="T56" s="189"/>
      <c r="U56" s="190">
        <f>SUM(R8:R56)</f>
        <v>28</v>
      </c>
      <c r="V56" s="190">
        <f>SUM(S8:S56)</f>
        <v>14</v>
      </c>
      <c r="W56" s="190">
        <f>SUM(T8:T56)</f>
        <v>0</v>
      </c>
      <c r="Z56" s="36">
        <f t="shared" si="0"/>
        <v>34</v>
      </c>
      <c r="AA56" s="39">
        <f t="shared" si="9"/>
        <v>35.26</v>
      </c>
      <c r="AB56" s="36">
        <f t="shared" si="10"/>
        <v>36</v>
      </c>
      <c r="AC56" s="175">
        <f t="shared" si="11"/>
        <v>0.93500000000000005</v>
      </c>
      <c r="AD56" s="176">
        <f t="shared" si="12"/>
        <v>0.92870000000000008</v>
      </c>
      <c r="AE56" s="175">
        <f t="shared" si="13"/>
        <v>0.92500000000000004</v>
      </c>
    </row>
    <row r="57" spans="1:31" s="2" customFormat="1" ht="24.95" customHeight="1">
      <c r="A57" s="269">
        <v>43</v>
      </c>
      <c r="B57" s="269" t="s">
        <v>10</v>
      </c>
      <c r="C57" s="269" t="s">
        <v>100</v>
      </c>
      <c r="D57" s="269" t="s">
        <v>101</v>
      </c>
      <c r="E57" s="269" t="s">
        <v>102</v>
      </c>
      <c r="F57" s="167">
        <v>1</v>
      </c>
      <c r="G57" s="167">
        <v>16.93</v>
      </c>
      <c r="H57" s="6">
        <v>0.89</v>
      </c>
      <c r="I57" s="7">
        <v>1.08</v>
      </c>
      <c r="J57" s="169">
        <v>11.79</v>
      </c>
      <c r="K57" s="5">
        <v>15.72</v>
      </c>
      <c r="L57" s="65">
        <f t="shared" si="6"/>
        <v>0.98465000000000003</v>
      </c>
      <c r="M57" s="42">
        <f t="shared" si="7"/>
        <v>0.98465000000000003</v>
      </c>
      <c r="N57" s="250" t="s">
        <v>416</v>
      </c>
      <c r="O57" s="250" t="s">
        <v>425</v>
      </c>
      <c r="P57" s="255" t="s">
        <v>466</v>
      </c>
      <c r="Q57" s="34"/>
      <c r="R57" s="127"/>
      <c r="S57" s="127">
        <v>1</v>
      </c>
      <c r="T57" s="127"/>
      <c r="U57" s="34"/>
      <c r="V57" s="34"/>
      <c r="W57" s="34"/>
      <c r="Z57" s="42">
        <f t="shared" si="0"/>
        <v>16</v>
      </c>
      <c r="AA57" s="43">
        <f t="shared" si="9"/>
        <v>16.93</v>
      </c>
      <c r="AB57" s="42">
        <f t="shared" si="10"/>
        <v>18</v>
      </c>
      <c r="AC57" s="177">
        <f t="shared" si="11"/>
        <v>0.98</v>
      </c>
      <c r="AD57" s="178">
        <f t="shared" si="12"/>
        <v>0.98465000000000003</v>
      </c>
      <c r="AE57" s="177">
        <f t="shared" si="13"/>
        <v>0.99</v>
      </c>
    </row>
    <row r="58" spans="1:31" s="2" customFormat="1" ht="24.95" customHeight="1">
      <c r="A58" s="269"/>
      <c r="B58" s="269"/>
      <c r="C58" s="269"/>
      <c r="D58" s="269"/>
      <c r="E58" s="269"/>
      <c r="F58" s="167">
        <v>2</v>
      </c>
      <c r="G58" s="167">
        <v>31.93</v>
      </c>
      <c r="H58" s="6">
        <v>0.89</v>
      </c>
      <c r="I58" s="7">
        <v>0.97</v>
      </c>
      <c r="J58" s="169">
        <v>11.79</v>
      </c>
      <c r="K58" s="5">
        <v>12.78</v>
      </c>
      <c r="L58" s="56">
        <f t="shared" si="6"/>
        <v>0.9452799999999999</v>
      </c>
      <c r="M58" s="57">
        <f t="shared" si="7"/>
        <v>0.9452799999999999</v>
      </c>
      <c r="N58" s="250"/>
      <c r="O58" s="250"/>
      <c r="P58" s="255"/>
      <c r="Q58" s="34"/>
      <c r="R58" s="127"/>
      <c r="S58" s="127"/>
      <c r="T58" s="127"/>
      <c r="U58" s="34"/>
      <c r="V58" s="34"/>
      <c r="W58" s="34"/>
      <c r="Z58" s="42">
        <f t="shared" si="0"/>
        <v>30</v>
      </c>
      <c r="AA58" s="43">
        <f t="shared" si="9"/>
        <v>31.93</v>
      </c>
      <c r="AB58" s="42">
        <f t="shared" si="10"/>
        <v>32</v>
      </c>
      <c r="AC58" s="177">
        <f t="shared" si="11"/>
        <v>0.95299999999999996</v>
      </c>
      <c r="AD58" s="178">
        <f t="shared" si="12"/>
        <v>0.9452799999999999</v>
      </c>
      <c r="AE58" s="177">
        <f t="shared" si="13"/>
        <v>0.94499999999999995</v>
      </c>
    </row>
    <row r="59" spans="1:31" s="2" customFormat="1" ht="24.95" customHeight="1">
      <c r="A59" s="269">
        <v>44</v>
      </c>
      <c r="B59" s="269" t="s">
        <v>10</v>
      </c>
      <c r="C59" s="269" t="s">
        <v>103</v>
      </c>
      <c r="D59" s="269" t="s">
        <v>101</v>
      </c>
      <c r="E59" s="269" t="s">
        <v>102</v>
      </c>
      <c r="F59" s="167">
        <v>1</v>
      </c>
      <c r="G59" s="167">
        <v>16.93</v>
      </c>
      <c r="H59" s="6">
        <v>0.89</v>
      </c>
      <c r="I59" s="7">
        <v>1.08</v>
      </c>
      <c r="J59" s="169">
        <v>11.79</v>
      </c>
      <c r="K59" s="5">
        <v>15.72</v>
      </c>
      <c r="L59" s="56">
        <f t="shared" si="6"/>
        <v>0.98465000000000003</v>
      </c>
      <c r="M59" s="57">
        <f t="shared" si="7"/>
        <v>0.98465000000000003</v>
      </c>
      <c r="N59" s="250" t="s">
        <v>416</v>
      </c>
      <c r="O59" s="250" t="s">
        <v>425</v>
      </c>
      <c r="P59" s="255" t="s">
        <v>466</v>
      </c>
      <c r="Q59" s="34"/>
      <c r="R59" s="127"/>
      <c r="S59" s="127">
        <v>1</v>
      </c>
      <c r="T59" s="127"/>
      <c r="U59" s="34"/>
      <c r="V59" s="34"/>
      <c r="W59" s="34"/>
      <c r="Z59" s="42">
        <f t="shared" si="0"/>
        <v>16</v>
      </c>
      <c r="AA59" s="43">
        <f t="shared" si="9"/>
        <v>16.93</v>
      </c>
      <c r="AB59" s="42">
        <f t="shared" si="10"/>
        <v>18</v>
      </c>
      <c r="AC59" s="177">
        <f t="shared" si="11"/>
        <v>0.98</v>
      </c>
      <c r="AD59" s="178">
        <f t="shared" si="12"/>
        <v>0.98465000000000003</v>
      </c>
      <c r="AE59" s="177">
        <f t="shared" si="13"/>
        <v>0.99</v>
      </c>
    </row>
    <row r="60" spans="1:31" s="2" customFormat="1" ht="24.95" customHeight="1">
      <c r="A60" s="269"/>
      <c r="B60" s="269"/>
      <c r="C60" s="269"/>
      <c r="D60" s="269"/>
      <c r="E60" s="269"/>
      <c r="F60" s="167">
        <v>2</v>
      </c>
      <c r="G60" s="167">
        <v>31.93</v>
      </c>
      <c r="H60" s="6">
        <v>0.89</v>
      </c>
      <c r="I60" s="7">
        <v>0.97</v>
      </c>
      <c r="J60" s="169">
        <v>11.79</v>
      </c>
      <c r="K60" s="5">
        <v>12.78</v>
      </c>
      <c r="L60" s="56">
        <f t="shared" si="6"/>
        <v>0.9452799999999999</v>
      </c>
      <c r="M60" s="57">
        <f t="shared" si="7"/>
        <v>0.9452799999999999</v>
      </c>
      <c r="N60" s="250"/>
      <c r="O60" s="250"/>
      <c r="P60" s="255"/>
      <c r="Q60" s="34"/>
      <c r="R60" s="127"/>
      <c r="S60" s="127"/>
      <c r="T60" s="127"/>
      <c r="U60" s="34"/>
      <c r="V60" s="34"/>
      <c r="W60" s="34"/>
      <c r="Z60" s="42">
        <f t="shared" si="0"/>
        <v>30</v>
      </c>
      <c r="AA60" s="43">
        <f t="shared" si="9"/>
        <v>31.93</v>
      </c>
      <c r="AB60" s="42">
        <f t="shared" si="10"/>
        <v>32</v>
      </c>
      <c r="AC60" s="177">
        <f t="shared" si="11"/>
        <v>0.95299999999999996</v>
      </c>
      <c r="AD60" s="178">
        <f t="shared" si="12"/>
        <v>0.9452799999999999</v>
      </c>
      <c r="AE60" s="177">
        <f t="shared" si="13"/>
        <v>0.94499999999999995</v>
      </c>
    </row>
    <row r="61" spans="1:31" s="2" customFormat="1" ht="24.95" customHeight="1">
      <c r="A61" s="269">
        <v>45</v>
      </c>
      <c r="B61" s="269" t="s">
        <v>104</v>
      </c>
      <c r="C61" s="269" t="s">
        <v>105</v>
      </c>
      <c r="D61" s="269" t="s">
        <v>106</v>
      </c>
      <c r="E61" s="269" t="s">
        <v>107</v>
      </c>
      <c r="F61" s="167">
        <v>1</v>
      </c>
      <c r="G61" s="167">
        <v>14.27</v>
      </c>
      <c r="H61" s="6">
        <v>0.89</v>
      </c>
      <c r="I61" s="7">
        <v>0.96</v>
      </c>
      <c r="J61" s="169">
        <v>17.27</v>
      </c>
      <c r="K61" s="5">
        <v>19.82</v>
      </c>
      <c r="L61" s="56">
        <f t="shared" si="6"/>
        <v>0.97480999999999995</v>
      </c>
      <c r="M61" s="57">
        <f t="shared" si="7"/>
        <v>0.97480999999999995</v>
      </c>
      <c r="N61" s="250" t="s">
        <v>416</v>
      </c>
      <c r="O61" s="250" t="s">
        <v>425</v>
      </c>
      <c r="P61" s="252" t="s">
        <v>468</v>
      </c>
      <c r="Q61" s="34"/>
      <c r="R61" s="127">
        <v>1</v>
      </c>
      <c r="S61" s="127"/>
      <c r="T61" s="127"/>
      <c r="U61" s="34"/>
      <c r="V61" s="34"/>
      <c r="W61" s="34"/>
      <c r="Z61" s="36">
        <f t="shared" si="0"/>
        <v>14</v>
      </c>
      <c r="AA61" s="39">
        <f t="shared" si="9"/>
        <v>14.27</v>
      </c>
      <c r="AB61" s="36">
        <f t="shared" si="10"/>
        <v>16</v>
      </c>
      <c r="AC61" s="175">
        <f t="shared" si="11"/>
        <v>0.97399999999999998</v>
      </c>
      <c r="AD61" s="176">
        <f t="shared" si="12"/>
        <v>0.97480999999999995</v>
      </c>
      <c r="AE61" s="175">
        <f t="shared" si="13"/>
        <v>0.98</v>
      </c>
    </row>
    <row r="62" spans="1:31" s="2" customFormat="1" ht="24.95" customHeight="1">
      <c r="A62" s="269"/>
      <c r="B62" s="269"/>
      <c r="C62" s="269"/>
      <c r="D62" s="269"/>
      <c r="E62" s="269"/>
      <c r="F62" s="167">
        <v>2</v>
      </c>
      <c r="G62" s="167">
        <v>14.27</v>
      </c>
      <c r="H62" s="6">
        <v>0.89</v>
      </c>
      <c r="I62" s="7">
        <v>0.96</v>
      </c>
      <c r="J62" s="169">
        <v>17.27</v>
      </c>
      <c r="K62" s="5">
        <v>19.82</v>
      </c>
      <c r="L62" s="56">
        <f t="shared" si="6"/>
        <v>0.97480999999999995</v>
      </c>
      <c r="M62" s="57">
        <f t="shared" si="7"/>
        <v>0.97480999999999995</v>
      </c>
      <c r="N62" s="250"/>
      <c r="O62" s="250"/>
      <c r="P62" s="254"/>
      <c r="Q62" s="34"/>
      <c r="R62" s="127"/>
      <c r="S62" s="127"/>
      <c r="T62" s="127"/>
      <c r="U62" s="34"/>
      <c r="V62" s="34"/>
      <c r="W62" s="34"/>
      <c r="Z62" s="36">
        <f t="shared" si="0"/>
        <v>14</v>
      </c>
      <c r="AA62" s="39">
        <f t="shared" si="9"/>
        <v>14.27</v>
      </c>
      <c r="AB62" s="36">
        <f t="shared" si="10"/>
        <v>16</v>
      </c>
      <c r="AC62" s="175">
        <f t="shared" si="11"/>
        <v>0.97399999999999998</v>
      </c>
      <c r="AD62" s="176">
        <f t="shared" si="12"/>
        <v>0.97480999999999995</v>
      </c>
      <c r="AE62" s="175">
        <f t="shared" si="13"/>
        <v>0.98</v>
      </c>
    </row>
    <row r="63" spans="1:31" s="2" customFormat="1" ht="24.95" customHeight="1">
      <c r="A63" s="269">
        <v>46</v>
      </c>
      <c r="B63" s="269" t="s">
        <v>104</v>
      </c>
      <c r="C63" s="269" t="s">
        <v>108</v>
      </c>
      <c r="D63" s="269" t="s">
        <v>106</v>
      </c>
      <c r="E63" s="269" t="s">
        <v>107</v>
      </c>
      <c r="F63" s="167">
        <v>1</v>
      </c>
      <c r="G63" s="167">
        <v>14.27</v>
      </c>
      <c r="H63" s="6">
        <v>0.89</v>
      </c>
      <c r="I63" s="7">
        <v>0.96</v>
      </c>
      <c r="J63" s="169">
        <v>17.27</v>
      </c>
      <c r="K63" s="5">
        <v>19.82</v>
      </c>
      <c r="L63" s="56">
        <f t="shared" si="6"/>
        <v>0.97480999999999995</v>
      </c>
      <c r="M63" s="57">
        <f t="shared" si="7"/>
        <v>0.97480999999999995</v>
      </c>
      <c r="N63" s="250" t="s">
        <v>416</v>
      </c>
      <c r="O63" s="250" t="s">
        <v>425</v>
      </c>
      <c r="P63" s="252" t="s">
        <v>469</v>
      </c>
      <c r="Q63" s="34"/>
      <c r="R63" s="127">
        <v>1</v>
      </c>
      <c r="S63" s="127"/>
      <c r="T63" s="127"/>
      <c r="U63" s="34"/>
      <c r="V63" s="34"/>
      <c r="W63" s="34"/>
      <c r="Z63" s="42">
        <f t="shared" si="0"/>
        <v>14</v>
      </c>
      <c r="AA63" s="43">
        <f t="shared" si="9"/>
        <v>14.27</v>
      </c>
      <c r="AB63" s="42">
        <f t="shared" si="10"/>
        <v>16</v>
      </c>
      <c r="AC63" s="177">
        <f t="shared" si="11"/>
        <v>0.97399999999999998</v>
      </c>
      <c r="AD63" s="178">
        <f t="shared" si="12"/>
        <v>0.97480999999999995</v>
      </c>
      <c r="AE63" s="177">
        <f t="shared" si="13"/>
        <v>0.98</v>
      </c>
    </row>
    <row r="64" spans="1:31" s="2" customFormat="1" ht="24.95" customHeight="1">
      <c r="A64" s="269"/>
      <c r="B64" s="269"/>
      <c r="C64" s="269"/>
      <c r="D64" s="269"/>
      <c r="E64" s="269"/>
      <c r="F64" s="167">
        <v>2</v>
      </c>
      <c r="G64" s="167">
        <v>14.27</v>
      </c>
      <c r="H64" s="6">
        <v>0.89</v>
      </c>
      <c r="I64" s="7">
        <v>0.96</v>
      </c>
      <c r="J64" s="169">
        <v>17.27</v>
      </c>
      <c r="K64" s="5">
        <v>19.82</v>
      </c>
      <c r="L64" s="56">
        <f t="shared" si="6"/>
        <v>0.97480999999999995</v>
      </c>
      <c r="M64" s="57">
        <f t="shared" si="7"/>
        <v>0.97480999999999995</v>
      </c>
      <c r="N64" s="250"/>
      <c r="O64" s="250"/>
      <c r="P64" s="254"/>
      <c r="Q64" s="34"/>
      <c r="R64" s="127"/>
      <c r="S64" s="127"/>
      <c r="T64" s="127"/>
      <c r="U64" s="34"/>
      <c r="V64" s="34"/>
      <c r="W64" s="34"/>
      <c r="Z64" s="42">
        <f t="shared" si="0"/>
        <v>14</v>
      </c>
      <c r="AA64" s="43">
        <f t="shared" si="9"/>
        <v>14.27</v>
      </c>
      <c r="AB64" s="42">
        <f t="shared" si="10"/>
        <v>16</v>
      </c>
      <c r="AC64" s="177">
        <f t="shared" si="11"/>
        <v>0.97399999999999998</v>
      </c>
      <c r="AD64" s="178">
        <f t="shared" si="12"/>
        <v>0.97480999999999995</v>
      </c>
      <c r="AE64" s="177">
        <f t="shared" si="13"/>
        <v>0.98</v>
      </c>
    </row>
    <row r="65" spans="1:31" ht="24.95" customHeight="1">
      <c r="A65" s="166">
        <v>47</v>
      </c>
      <c r="B65" s="166" t="s">
        <v>104</v>
      </c>
      <c r="C65" s="166" t="s">
        <v>109</v>
      </c>
      <c r="D65" s="166" t="s">
        <v>110</v>
      </c>
      <c r="E65" s="166" t="s">
        <v>25</v>
      </c>
      <c r="F65" s="167">
        <v>1</v>
      </c>
      <c r="G65" s="167">
        <v>23.85</v>
      </c>
      <c r="H65" s="6">
        <v>1.04</v>
      </c>
      <c r="I65" s="7">
        <v>1.1100000000000001</v>
      </c>
      <c r="J65" s="169">
        <v>23.02</v>
      </c>
      <c r="K65" s="5">
        <v>18.7</v>
      </c>
      <c r="L65" s="37">
        <f t="shared" si="6"/>
        <v>0.96797499999999992</v>
      </c>
      <c r="M65" s="38">
        <f t="shared" si="7"/>
        <v>0.96797499999999992</v>
      </c>
      <c r="N65" s="161" t="s">
        <v>416</v>
      </c>
      <c r="O65" s="161" t="s">
        <v>425</v>
      </c>
      <c r="P65" s="163" t="str">
        <f>IF(H65&lt;L65,"Replace",IF(I65&lt;M65,"Replace","Comply"))</f>
        <v>Comply</v>
      </c>
      <c r="Q65" s="14"/>
      <c r="R65" s="16">
        <v>1</v>
      </c>
      <c r="S65" s="16"/>
      <c r="T65" s="16"/>
      <c r="U65" s="14"/>
      <c r="V65" s="14"/>
      <c r="W65" s="14"/>
      <c r="Z65" s="36">
        <f t="shared" si="0"/>
        <v>22</v>
      </c>
      <c r="AA65" s="39">
        <f t="shared" si="9"/>
        <v>23.85</v>
      </c>
      <c r="AB65" s="36">
        <f t="shared" si="10"/>
        <v>24</v>
      </c>
      <c r="AC65" s="175">
        <f t="shared" si="11"/>
        <v>0.98</v>
      </c>
      <c r="AD65" s="176">
        <f t="shared" si="12"/>
        <v>0.96797499999999992</v>
      </c>
      <c r="AE65" s="175">
        <f t="shared" si="13"/>
        <v>0.96699999999999997</v>
      </c>
    </row>
    <row r="66" spans="1:31" ht="24.95" customHeight="1">
      <c r="A66" s="166">
        <v>48</v>
      </c>
      <c r="B66" s="166" t="s">
        <v>104</v>
      </c>
      <c r="C66" s="166" t="s">
        <v>111</v>
      </c>
      <c r="D66" s="166" t="s">
        <v>112</v>
      </c>
      <c r="E66" s="166" t="s">
        <v>25</v>
      </c>
      <c r="F66" s="167">
        <v>1</v>
      </c>
      <c r="G66" s="167">
        <v>23.85</v>
      </c>
      <c r="H66" s="6">
        <v>1.04</v>
      </c>
      <c r="I66" s="7">
        <v>1.1100000000000001</v>
      </c>
      <c r="J66" s="169">
        <v>23.02</v>
      </c>
      <c r="K66" s="5">
        <v>18.7</v>
      </c>
      <c r="L66" s="37">
        <f t="shared" si="6"/>
        <v>0.96797499999999992</v>
      </c>
      <c r="M66" s="38">
        <f t="shared" si="7"/>
        <v>0.96797499999999992</v>
      </c>
      <c r="N66" s="161" t="s">
        <v>416</v>
      </c>
      <c r="O66" s="161" t="s">
        <v>425</v>
      </c>
      <c r="P66" s="163" t="str">
        <f>IF(H66&lt;L66,"Replace",IF(I66&lt;M66,"Replace","Comply"))</f>
        <v>Comply</v>
      </c>
      <c r="Q66" s="14"/>
      <c r="R66" s="16">
        <v>1</v>
      </c>
      <c r="S66" s="16"/>
      <c r="T66" s="16"/>
      <c r="U66" s="14"/>
      <c r="V66" s="14"/>
      <c r="W66" s="14"/>
      <c r="Z66" s="36">
        <f t="shared" si="0"/>
        <v>22</v>
      </c>
      <c r="AA66" s="39">
        <f t="shared" si="9"/>
        <v>23.85</v>
      </c>
      <c r="AB66" s="36">
        <f t="shared" si="10"/>
        <v>24</v>
      </c>
      <c r="AC66" s="175">
        <f t="shared" si="11"/>
        <v>0.98</v>
      </c>
      <c r="AD66" s="176">
        <f t="shared" si="12"/>
        <v>0.96797499999999992</v>
      </c>
      <c r="AE66" s="175">
        <f t="shared" si="13"/>
        <v>0.96699999999999997</v>
      </c>
    </row>
    <row r="67" spans="1:31" ht="24.95" customHeight="1">
      <c r="A67" s="268">
        <v>49</v>
      </c>
      <c r="B67" s="268" t="s">
        <v>104</v>
      </c>
      <c r="C67" s="268" t="s">
        <v>113</v>
      </c>
      <c r="D67" s="268" t="s">
        <v>114</v>
      </c>
      <c r="E67" s="268" t="s">
        <v>115</v>
      </c>
      <c r="F67" s="167">
        <v>1</v>
      </c>
      <c r="G67" s="167">
        <v>11.63</v>
      </c>
      <c r="H67" s="6">
        <v>1.07</v>
      </c>
      <c r="I67" s="7">
        <v>0.95</v>
      </c>
      <c r="J67" s="169">
        <v>26.87</v>
      </c>
      <c r="K67" s="5">
        <v>30.84</v>
      </c>
      <c r="L67" s="37">
        <f t="shared" si="6"/>
        <v>0.96129999999999993</v>
      </c>
      <c r="M67" s="38">
        <f t="shared" si="7"/>
        <v>0.96129999999999993</v>
      </c>
      <c r="N67" s="249" t="s">
        <v>416</v>
      </c>
      <c r="O67" s="249" t="s">
        <v>425</v>
      </c>
      <c r="P67" s="255" t="s">
        <v>466</v>
      </c>
      <c r="Q67" s="14"/>
      <c r="R67" s="16"/>
      <c r="S67" s="16">
        <v>1</v>
      </c>
      <c r="T67" s="16"/>
      <c r="U67" s="14"/>
      <c r="V67" s="14"/>
      <c r="W67" s="14"/>
      <c r="Z67" s="36">
        <f t="shared" si="0"/>
        <v>10</v>
      </c>
      <c r="AA67" s="39">
        <f t="shared" si="9"/>
        <v>11.63</v>
      </c>
      <c r="AB67" s="36">
        <f t="shared" si="10"/>
        <v>12</v>
      </c>
      <c r="AC67" s="175">
        <f t="shared" si="11"/>
        <v>0.94499999999999995</v>
      </c>
      <c r="AD67" s="176">
        <f t="shared" si="12"/>
        <v>0.96129999999999993</v>
      </c>
      <c r="AE67" s="175">
        <f t="shared" si="13"/>
        <v>0.96499999999999997</v>
      </c>
    </row>
    <row r="68" spans="1:31" ht="24.95" customHeight="1">
      <c r="A68" s="268"/>
      <c r="B68" s="268"/>
      <c r="C68" s="268"/>
      <c r="D68" s="268"/>
      <c r="E68" s="268"/>
      <c r="F68" s="167">
        <v>2</v>
      </c>
      <c r="G68" s="167">
        <v>11.63</v>
      </c>
      <c r="H68" s="6">
        <v>1.07</v>
      </c>
      <c r="I68" s="7">
        <v>0.95</v>
      </c>
      <c r="J68" s="169">
        <v>26.87</v>
      </c>
      <c r="K68" s="5">
        <v>30.84</v>
      </c>
      <c r="L68" s="37">
        <f t="shared" si="6"/>
        <v>0.96129999999999993</v>
      </c>
      <c r="M68" s="38">
        <f t="shared" si="7"/>
        <v>0.96129999999999993</v>
      </c>
      <c r="N68" s="249"/>
      <c r="O68" s="249"/>
      <c r="P68" s="255"/>
      <c r="Q68" s="14"/>
      <c r="R68" s="16"/>
      <c r="S68" s="16"/>
      <c r="T68" s="16"/>
      <c r="U68" s="14"/>
      <c r="V68" s="14"/>
      <c r="W68" s="14"/>
      <c r="Z68" s="36">
        <f t="shared" si="0"/>
        <v>10</v>
      </c>
      <c r="AA68" s="39">
        <f t="shared" si="9"/>
        <v>11.63</v>
      </c>
      <c r="AB68" s="36">
        <f t="shared" si="10"/>
        <v>12</v>
      </c>
      <c r="AC68" s="175">
        <f t="shared" si="11"/>
        <v>0.94499999999999995</v>
      </c>
      <c r="AD68" s="176">
        <f t="shared" si="12"/>
        <v>0.96129999999999993</v>
      </c>
      <c r="AE68" s="175">
        <f t="shared" si="13"/>
        <v>0.96499999999999997</v>
      </c>
    </row>
    <row r="69" spans="1:31" ht="24.95" customHeight="1">
      <c r="A69" s="268">
        <v>50</v>
      </c>
      <c r="B69" s="268" t="s">
        <v>104</v>
      </c>
      <c r="C69" s="268" t="s">
        <v>116</v>
      </c>
      <c r="D69" s="268" t="s">
        <v>114</v>
      </c>
      <c r="E69" s="268" t="s">
        <v>115</v>
      </c>
      <c r="F69" s="167">
        <v>1</v>
      </c>
      <c r="G69" s="167">
        <v>11.63</v>
      </c>
      <c r="H69" s="6">
        <v>1.07</v>
      </c>
      <c r="I69" s="7">
        <v>0.95</v>
      </c>
      <c r="J69" s="169">
        <v>26.87</v>
      </c>
      <c r="K69" s="5">
        <v>30.84</v>
      </c>
      <c r="L69" s="37">
        <f t="shared" si="6"/>
        <v>0.96129999999999993</v>
      </c>
      <c r="M69" s="38">
        <f t="shared" si="7"/>
        <v>0.96129999999999993</v>
      </c>
      <c r="N69" s="249" t="s">
        <v>416</v>
      </c>
      <c r="O69" s="249" t="s">
        <v>425</v>
      </c>
      <c r="P69" s="246" t="s">
        <v>466</v>
      </c>
      <c r="Q69" s="14"/>
      <c r="R69" s="16"/>
      <c r="S69" s="16">
        <v>1</v>
      </c>
      <c r="T69" s="16"/>
      <c r="U69" s="14"/>
      <c r="V69" s="14"/>
      <c r="W69" s="14"/>
      <c r="Z69" s="36">
        <f t="shared" si="0"/>
        <v>10</v>
      </c>
      <c r="AA69" s="39">
        <f t="shared" si="9"/>
        <v>11.63</v>
      </c>
      <c r="AB69" s="36">
        <f t="shared" si="10"/>
        <v>12</v>
      </c>
      <c r="AC69" s="175">
        <f t="shared" si="11"/>
        <v>0.94499999999999995</v>
      </c>
      <c r="AD69" s="176">
        <f t="shared" si="12"/>
        <v>0.96129999999999993</v>
      </c>
      <c r="AE69" s="175">
        <f t="shared" si="13"/>
        <v>0.96499999999999997</v>
      </c>
    </row>
    <row r="70" spans="1:31" ht="24.95" customHeight="1">
      <c r="A70" s="268"/>
      <c r="B70" s="268"/>
      <c r="C70" s="268"/>
      <c r="D70" s="268"/>
      <c r="E70" s="268"/>
      <c r="F70" s="167">
        <v>2</v>
      </c>
      <c r="G70" s="167">
        <v>11.63</v>
      </c>
      <c r="H70" s="6">
        <v>1.07</v>
      </c>
      <c r="I70" s="7">
        <v>0.95</v>
      </c>
      <c r="J70" s="169">
        <v>26.87</v>
      </c>
      <c r="K70" s="5">
        <v>30.84</v>
      </c>
      <c r="L70" s="37">
        <f t="shared" si="6"/>
        <v>0.96129999999999993</v>
      </c>
      <c r="M70" s="38">
        <f t="shared" si="7"/>
        <v>0.96129999999999993</v>
      </c>
      <c r="N70" s="249"/>
      <c r="O70" s="249"/>
      <c r="P70" s="248"/>
      <c r="Q70" s="14"/>
      <c r="R70" s="16"/>
      <c r="S70" s="16"/>
      <c r="T70" s="16"/>
      <c r="U70" s="14"/>
      <c r="V70" s="14"/>
      <c r="W70" s="14"/>
      <c r="Z70" s="36">
        <f t="shared" si="0"/>
        <v>10</v>
      </c>
      <c r="AA70" s="39">
        <f t="shared" si="9"/>
        <v>11.63</v>
      </c>
      <c r="AB70" s="36">
        <f t="shared" si="10"/>
        <v>12</v>
      </c>
      <c r="AC70" s="175">
        <f t="shared" si="11"/>
        <v>0.94499999999999995</v>
      </c>
      <c r="AD70" s="176">
        <f t="shared" si="12"/>
        <v>0.96129999999999993</v>
      </c>
      <c r="AE70" s="175">
        <f t="shared" si="13"/>
        <v>0.96499999999999997</v>
      </c>
    </row>
    <row r="71" spans="1:31" ht="24.95" customHeight="1">
      <c r="A71" s="166">
        <v>51</v>
      </c>
      <c r="B71" s="166" t="s">
        <v>117</v>
      </c>
      <c r="C71" s="166" t="s">
        <v>118</v>
      </c>
      <c r="D71" s="166" t="s">
        <v>119</v>
      </c>
      <c r="E71" s="166" t="s">
        <v>19</v>
      </c>
      <c r="F71" s="167">
        <v>1</v>
      </c>
      <c r="G71" s="167">
        <v>23.47</v>
      </c>
      <c r="H71" s="6">
        <v>1.04</v>
      </c>
      <c r="I71" s="7">
        <v>3.81</v>
      </c>
      <c r="J71" s="169">
        <v>19.02</v>
      </c>
      <c r="K71" s="7">
        <v>54.4</v>
      </c>
      <c r="L71" s="37">
        <f t="shared" si="6"/>
        <v>0.970445</v>
      </c>
      <c r="M71" s="38">
        <f t="shared" si="7"/>
        <v>0.970445</v>
      </c>
      <c r="N71" s="161" t="s">
        <v>416</v>
      </c>
      <c r="O71" s="161" t="s">
        <v>425</v>
      </c>
      <c r="P71" s="163" t="str">
        <f>IF(H71&lt;L71,"Replace",IF(I71&lt;M71,"Replace","Comply"))</f>
        <v>Comply</v>
      </c>
      <c r="Q71" s="14"/>
      <c r="R71" s="16">
        <v>1</v>
      </c>
      <c r="S71" s="16"/>
      <c r="T71" s="16"/>
      <c r="U71" s="14"/>
      <c r="V71" s="14"/>
      <c r="W71" s="14"/>
      <c r="Z71" s="36">
        <f t="shared" si="0"/>
        <v>22</v>
      </c>
      <c r="AA71" s="39">
        <f t="shared" si="9"/>
        <v>23.47</v>
      </c>
      <c r="AB71" s="36">
        <f t="shared" si="10"/>
        <v>24</v>
      </c>
      <c r="AC71" s="175">
        <f t="shared" si="11"/>
        <v>0.98</v>
      </c>
      <c r="AD71" s="176">
        <f t="shared" si="12"/>
        <v>0.970445</v>
      </c>
      <c r="AE71" s="175">
        <f t="shared" si="13"/>
        <v>0.96699999999999997</v>
      </c>
    </row>
    <row r="72" spans="1:31" ht="24.95" customHeight="1">
      <c r="A72" s="166">
        <v>52</v>
      </c>
      <c r="B72" s="166" t="s">
        <v>117</v>
      </c>
      <c r="C72" s="166" t="s">
        <v>120</v>
      </c>
      <c r="D72" s="166" t="s">
        <v>121</v>
      </c>
      <c r="E72" s="166" t="s">
        <v>19</v>
      </c>
      <c r="F72" s="167">
        <v>1</v>
      </c>
      <c r="G72" s="167">
        <v>23.37</v>
      </c>
      <c r="H72" s="6">
        <v>1.1299999999999999</v>
      </c>
      <c r="I72" s="7">
        <v>4.01</v>
      </c>
      <c r="J72" s="169">
        <v>19.23</v>
      </c>
      <c r="K72" s="5">
        <v>53.85</v>
      </c>
      <c r="L72" s="37">
        <f t="shared" si="6"/>
        <v>0.97109499999999993</v>
      </c>
      <c r="M72" s="38">
        <f t="shared" si="7"/>
        <v>0.97109499999999993</v>
      </c>
      <c r="N72" s="161" t="s">
        <v>416</v>
      </c>
      <c r="O72" s="161" t="s">
        <v>425</v>
      </c>
      <c r="P72" s="163" t="str">
        <f>IF(H72&lt;L72,"Replace",IF(I72&lt;M72,"Replace","Comply"))</f>
        <v>Comply</v>
      </c>
      <c r="Q72" s="14"/>
      <c r="R72" s="16">
        <v>1</v>
      </c>
      <c r="S72" s="16"/>
      <c r="T72" s="16"/>
      <c r="U72" s="14"/>
      <c r="V72" s="14"/>
      <c r="W72" s="14"/>
      <c r="Z72" s="36">
        <f t="shared" si="0"/>
        <v>22</v>
      </c>
      <c r="AA72" s="39">
        <f t="shared" si="9"/>
        <v>23.37</v>
      </c>
      <c r="AB72" s="36">
        <f t="shared" si="10"/>
        <v>24</v>
      </c>
      <c r="AC72" s="175">
        <f t="shared" si="11"/>
        <v>0.98</v>
      </c>
      <c r="AD72" s="176">
        <f t="shared" si="12"/>
        <v>0.97109499999999993</v>
      </c>
      <c r="AE72" s="175">
        <f t="shared" si="13"/>
        <v>0.96699999999999997</v>
      </c>
    </row>
    <row r="73" spans="1:31" ht="24.95" customHeight="1">
      <c r="A73" s="268">
        <v>53</v>
      </c>
      <c r="B73" s="268" t="s">
        <v>117</v>
      </c>
      <c r="C73" s="268" t="s">
        <v>122</v>
      </c>
      <c r="D73" s="268" t="s">
        <v>123</v>
      </c>
      <c r="E73" s="268" t="s">
        <v>124</v>
      </c>
      <c r="F73" s="167">
        <v>1</v>
      </c>
      <c r="G73" s="167">
        <v>11.78</v>
      </c>
      <c r="H73" s="6">
        <v>2.13</v>
      </c>
      <c r="I73" s="7">
        <v>3.12</v>
      </c>
      <c r="J73" s="169">
        <v>30.88</v>
      </c>
      <c r="K73" s="5">
        <v>60.46</v>
      </c>
      <c r="L73" s="37">
        <f t="shared" si="6"/>
        <v>0.96279999999999999</v>
      </c>
      <c r="M73" s="38">
        <f t="shared" si="7"/>
        <v>0.96279999999999999</v>
      </c>
      <c r="N73" s="249" t="s">
        <v>416</v>
      </c>
      <c r="O73" s="249" t="s">
        <v>425</v>
      </c>
      <c r="P73" s="249" t="s">
        <v>467</v>
      </c>
      <c r="Q73" s="14"/>
      <c r="R73" s="16"/>
      <c r="S73" s="16"/>
      <c r="T73" s="16"/>
      <c r="U73" s="14"/>
      <c r="V73" s="14"/>
      <c r="W73" s="14"/>
      <c r="Z73" s="36">
        <f t="shared" si="0"/>
        <v>10</v>
      </c>
      <c r="AA73" s="39">
        <f t="shared" si="9"/>
        <v>11.78</v>
      </c>
      <c r="AB73" s="36">
        <f t="shared" si="10"/>
        <v>12</v>
      </c>
      <c r="AC73" s="175">
        <f t="shared" si="11"/>
        <v>0.94499999999999995</v>
      </c>
      <c r="AD73" s="176">
        <f t="shared" si="12"/>
        <v>0.96279999999999999</v>
      </c>
      <c r="AE73" s="175">
        <f t="shared" si="13"/>
        <v>0.96499999999999997</v>
      </c>
    </row>
    <row r="74" spans="1:31" ht="24.95" customHeight="1">
      <c r="A74" s="268"/>
      <c r="B74" s="268"/>
      <c r="C74" s="268"/>
      <c r="D74" s="268"/>
      <c r="E74" s="268"/>
      <c r="F74" s="167">
        <v>2</v>
      </c>
      <c r="G74" s="167">
        <v>54.94</v>
      </c>
      <c r="H74" s="6">
        <v>1.08</v>
      </c>
      <c r="I74" s="7">
        <v>6.63</v>
      </c>
      <c r="J74" s="169">
        <v>13.61</v>
      </c>
      <c r="K74" s="5">
        <v>40.520000000000003</v>
      </c>
      <c r="L74" s="37">
        <f t="shared" ref="L74:L112" si="16">AD74</f>
        <v>0.94199999999999995</v>
      </c>
      <c r="M74" s="38">
        <f t="shared" ref="M74:M108" si="17">AD74</f>
        <v>0.94199999999999995</v>
      </c>
      <c r="N74" s="249"/>
      <c r="O74" s="249"/>
      <c r="P74" s="249"/>
      <c r="Q74" s="14"/>
      <c r="R74" s="16">
        <v>1</v>
      </c>
      <c r="S74" s="16"/>
      <c r="T74" s="16"/>
      <c r="U74" s="14"/>
      <c r="V74" s="14"/>
      <c r="W74" s="14"/>
      <c r="Z74" s="36">
        <f t="shared" ref="Z74:Z137" si="18">LOOKUP(AA74,$AG$5:$BC$5,$AG$5:$BC$5)</f>
        <v>50</v>
      </c>
      <c r="AA74" s="39">
        <f t="shared" si="9"/>
        <v>54.94</v>
      </c>
      <c r="AB74" s="36">
        <f t="shared" si="10"/>
        <v>150</v>
      </c>
      <c r="AC74" s="175">
        <f t="shared" si="11"/>
        <v>0.94199999999999995</v>
      </c>
      <c r="AD74" s="176">
        <f t="shared" si="12"/>
        <v>0.94199999999999995</v>
      </c>
      <c r="AE74" s="175">
        <f t="shared" si="13"/>
        <v>0.94199999999999995</v>
      </c>
    </row>
    <row r="75" spans="1:31" ht="24.95" customHeight="1">
      <c r="A75" s="268"/>
      <c r="B75" s="268"/>
      <c r="C75" s="268"/>
      <c r="D75" s="268"/>
      <c r="E75" s="268"/>
      <c r="F75" s="167">
        <v>3</v>
      </c>
      <c r="G75" s="167">
        <v>11.78</v>
      </c>
      <c r="H75" s="6">
        <v>2.13</v>
      </c>
      <c r="I75" s="7">
        <v>3.12</v>
      </c>
      <c r="J75" s="169">
        <v>30.88</v>
      </c>
      <c r="K75" s="5">
        <v>60.46</v>
      </c>
      <c r="L75" s="37">
        <f t="shared" si="16"/>
        <v>0.96279999999999999</v>
      </c>
      <c r="M75" s="38">
        <f t="shared" si="17"/>
        <v>0.96279999999999999</v>
      </c>
      <c r="N75" s="249"/>
      <c r="O75" s="249"/>
      <c r="P75" s="249"/>
      <c r="Q75" s="14"/>
      <c r="R75" s="16"/>
      <c r="S75" s="16"/>
      <c r="T75" s="16"/>
      <c r="U75" s="14"/>
      <c r="V75" s="14"/>
      <c r="W75" s="14"/>
      <c r="Z75" s="36">
        <f t="shared" si="18"/>
        <v>10</v>
      </c>
      <c r="AA75" s="39">
        <f t="shared" si="9"/>
        <v>11.78</v>
      </c>
      <c r="AB75" s="36">
        <f t="shared" si="10"/>
        <v>12</v>
      </c>
      <c r="AC75" s="175">
        <f t="shared" si="11"/>
        <v>0.94499999999999995</v>
      </c>
      <c r="AD75" s="176">
        <f t="shared" si="12"/>
        <v>0.96279999999999999</v>
      </c>
      <c r="AE75" s="175">
        <f t="shared" si="13"/>
        <v>0.96499999999999997</v>
      </c>
    </row>
    <row r="76" spans="1:31" s="2" customFormat="1" ht="24.95" customHeight="1">
      <c r="A76" s="269">
        <v>54</v>
      </c>
      <c r="B76" s="269" t="s">
        <v>117</v>
      </c>
      <c r="C76" s="269" t="s">
        <v>125</v>
      </c>
      <c r="D76" s="269" t="s">
        <v>126</v>
      </c>
      <c r="E76" s="269" t="s">
        <v>127</v>
      </c>
      <c r="F76" s="167">
        <v>1</v>
      </c>
      <c r="G76" s="167">
        <v>8.27</v>
      </c>
      <c r="H76" s="6">
        <v>0.88</v>
      </c>
      <c r="I76" s="7">
        <v>1.35</v>
      </c>
      <c r="J76" s="169">
        <v>32.450000000000003</v>
      </c>
      <c r="K76" s="5">
        <v>59.49</v>
      </c>
      <c r="L76" s="56">
        <f t="shared" si="16"/>
        <v>0.92942999999999998</v>
      </c>
      <c r="M76" s="57">
        <f t="shared" si="17"/>
        <v>0.92942999999999998</v>
      </c>
      <c r="N76" s="250" t="s">
        <v>416</v>
      </c>
      <c r="O76" s="250" t="s">
        <v>425</v>
      </c>
      <c r="P76" s="255" t="s">
        <v>466</v>
      </c>
      <c r="Q76" s="34"/>
      <c r="R76" s="127"/>
      <c r="S76" s="127">
        <v>1</v>
      </c>
      <c r="T76" s="127"/>
      <c r="U76" s="34"/>
      <c r="V76" s="34"/>
      <c r="W76" s="34"/>
      <c r="Z76" s="42">
        <f t="shared" si="18"/>
        <v>8</v>
      </c>
      <c r="AA76" s="43">
        <f t="shared" si="9"/>
        <v>8.27</v>
      </c>
      <c r="AB76" s="42">
        <f t="shared" si="10"/>
        <v>10</v>
      </c>
      <c r="AC76" s="177">
        <f t="shared" si="11"/>
        <v>0.92700000000000005</v>
      </c>
      <c r="AD76" s="178">
        <f t="shared" si="12"/>
        <v>0.92942999999999998</v>
      </c>
      <c r="AE76" s="177">
        <f t="shared" si="13"/>
        <v>0.94499999999999995</v>
      </c>
    </row>
    <row r="77" spans="1:31" s="2" customFormat="1" ht="24.95" customHeight="1">
      <c r="A77" s="269"/>
      <c r="B77" s="269"/>
      <c r="C77" s="269"/>
      <c r="D77" s="269"/>
      <c r="E77" s="269"/>
      <c r="F77" s="167">
        <v>2</v>
      </c>
      <c r="G77" s="167">
        <v>18.27</v>
      </c>
      <c r="H77" s="6">
        <v>2.36</v>
      </c>
      <c r="I77" s="7">
        <v>1.1299999999999999</v>
      </c>
      <c r="J77" s="169">
        <v>42.44</v>
      </c>
      <c r="K77" s="7">
        <v>22.4</v>
      </c>
      <c r="L77" s="56">
        <f t="shared" si="16"/>
        <v>0.99067499999999997</v>
      </c>
      <c r="M77" s="57">
        <f t="shared" si="17"/>
        <v>0.99067499999999997</v>
      </c>
      <c r="N77" s="250"/>
      <c r="O77" s="250"/>
      <c r="P77" s="255"/>
      <c r="Q77" s="34"/>
      <c r="R77" s="127"/>
      <c r="S77" s="127"/>
      <c r="T77" s="127"/>
      <c r="U77" s="34"/>
      <c r="V77" s="34"/>
      <c r="W77" s="34"/>
      <c r="Z77" s="42">
        <f t="shared" si="18"/>
        <v>18</v>
      </c>
      <c r="AA77" s="43">
        <f t="shared" si="9"/>
        <v>18.27</v>
      </c>
      <c r="AB77" s="42">
        <f t="shared" si="10"/>
        <v>20</v>
      </c>
      <c r="AC77" s="177">
        <f t="shared" si="11"/>
        <v>0.99</v>
      </c>
      <c r="AD77" s="178">
        <f t="shared" si="12"/>
        <v>0.99067499999999997</v>
      </c>
      <c r="AE77" s="177">
        <f t="shared" si="13"/>
        <v>0.995</v>
      </c>
    </row>
    <row r="78" spans="1:31" s="2" customFormat="1" ht="24.95" customHeight="1">
      <c r="A78" s="269"/>
      <c r="B78" s="269"/>
      <c r="C78" s="269"/>
      <c r="D78" s="269"/>
      <c r="E78" s="269"/>
      <c r="F78" s="167">
        <v>3</v>
      </c>
      <c r="G78" s="167">
        <v>8.27</v>
      </c>
      <c r="H78" s="6">
        <v>0.88</v>
      </c>
      <c r="I78" s="7">
        <v>1.35</v>
      </c>
      <c r="J78" s="169">
        <v>32.450000000000003</v>
      </c>
      <c r="K78" s="5">
        <v>59.49</v>
      </c>
      <c r="L78" s="56">
        <f t="shared" si="16"/>
        <v>0.92942999999999998</v>
      </c>
      <c r="M78" s="57">
        <f t="shared" si="17"/>
        <v>0.92942999999999998</v>
      </c>
      <c r="N78" s="250"/>
      <c r="O78" s="250"/>
      <c r="P78" s="255"/>
      <c r="Q78" s="34"/>
      <c r="R78" s="127"/>
      <c r="S78" s="127"/>
      <c r="T78" s="127"/>
      <c r="U78" s="34"/>
      <c r="V78" s="34"/>
      <c r="W78" s="34"/>
      <c r="Z78" s="42">
        <f t="shared" si="18"/>
        <v>8</v>
      </c>
      <c r="AA78" s="43">
        <f t="shared" si="9"/>
        <v>8.27</v>
      </c>
      <c r="AB78" s="42">
        <f t="shared" si="10"/>
        <v>10</v>
      </c>
      <c r="AC78" s="177">
        <f t="shared" si="11"/>
        <v>0.92700000000000005</v>
      </c>
      <c r="AD78" s="178">
        <f t="shared" si="12"/>
        <v>0.92942999999999998</v>
      </c>
      <c r="AE78" s="177">
        <f t="shared" si="13"/>
        <v>0.94499999999999995</v>
      </c>
    </row>
    <row r="79" spans="1:31" ht="24.95" customHeight="1">
      <c r="A79" s="166">
        <v>55</v>
      </c>
      <c r="B79" s="166" t="s">
        <v>117</v>
      </c>
      <c r="C79" s="166" t="s">
        <v>128</v>
      </c>
      <c r="D79" s="166" t="s">
        <v>129</v>
      </c>
      <c r="E79" s="166" t="s">
        <v>25</v>
      </c>
      <c r="F79" s="167">
        <v>1</v>
      </c>
      <c r="G79" s="167">
        <v>24.27</v>
      </c>
      <c r="H79" s="6">
        <v>2.41</v>
      </c>
      <c r="I79" s="7">
        <v>2.0699999999999998</v>
      </c>
      <c r="J79" s="169">
        <v>46.02</v>
      </c>
      <c r="K79" s="5">
        <v>27.81</v>
      </c>
      <c r="L79" s="37">
        <f t="shared" si="16"/>
        <v>0.96659499999999998</v>
      </c>
      <c r="M79" s="38">
        <f t="shared" si="17"/>
        <v>0.96659499999999998</v>
      </c>
      <c r="N79" s="161" t="s">
        <v>416</v>
      </c>
      <c r="O79" s="161" t="s">
        <v>425</v>
      </c>
      <c r="P79" s="163" t="str">
        <f>IF(H79&lt;L79,"Replace",IF(I79&lt;M79,"Replace","Comply"))</f>
        <v>Comply</v>
      </c>
      <c r="Q79" s="14"/>
      <c r="R79" s="16">
        <v>1</v>
      </c>
      <c r="S79" s="16"/>
      <c r="T79" s="16"/>
      <c r="U79" s="14"/>
      <c r="V79" s="14"/>
      <c r="W79" s="14"/>
      <c r="Z79" s="36">
        <f t="shared" si="18"/>
        <v>24</v>
      </c>
      <c r="AA79" s="39">
        <f t="shared" ref="AA79:AA108" si="19">G79</f>
        <v>24.27</v>
      </c>
      <c r="AB79" s="36">
        <f t="shared" ref="AB79:AB108" si="20">INDEX($AG$5:$BC$5,MATCH(Z79,$AG$5:$BC$5)+1)</f>
        <v>26</v>
      </c>
      <c r="AC79" s="175">
        <f t="shared" ref="AC79:AC108" si="21">LOOKUP(Z79,$AG$5:$BC$5,$AG$6:$BC$6)</f>
        <v>0.96699999999999997</v>
      </c>
      <c r="AD79" s="176">
        <f t="shared" ref="AD79:AD108" si="22">((AA79-Z79)/(AB79-Z79))*(AE79-AC79)+AC79</f>
        <v>0.96659499999999998</v>
      </c>
      <c r="AE79" s="175">
        <f t="shared" ref="AE79:AE108" si="23">LOOKUP(AB79,$AG$5:$BC$5,$AG$6:$BC$6)</f>
        <v>0.96399999999999997</v>
      </c>
    </row>
    <row r="80" spans="1:31" s="2" customFormat="1" ht="24.95" customHeight="1">
      <c r="A80" s="269">
        <v>56</v>
      </c>
      <c r="B80" s="269" t="s">
        <v>117</v>
      </c>
      <c r="C80" s="269" t="s">
        <v>130</v>
      </c>
      <c r="D80" s="269" t="s">
        <v>131</v>
      </c>
      <c r="E80" s="269" t="s">
        <v>132</v>
      </c>
      <c r="F80" s="167">
        <v>1</v>
      </c>
      <c r="G80" s="167">
        <v>8.5500000000000007</v>
      </c>
      <c r="H80" s="6">
        <v>0.88</v>
      </c>
      <c r="I80" s="7">
        <v>1.35</v>
      </c>
      <c r="J80" s="169">
        <v>32.450000000000003</v>
      </c>
      <c r="K80" s="5">
        <v>59.49</v>
      </c>
      <c r="L80" s="65">
        <f t="shared" si="16"/>
        <v>0.93195000000000006</v>
      </c>
      <c r="M80" s="42">
        <f t="shared" si="17"/>
        <v>0.93195000000000006</v>
      </c>
      <c r="N80" s="250" t="s">
        <v>416</v>
      </c>
      <c r="O80" s="250" t="s">
        <v>425</v>
      </c>
      <c r="P80" s="255" t="s">
        <v>466</v>
      </c>
      <c r="Q80" s="34"/>
      <c r="R80" s="127"/>
      <c r="S80" s="127"/>
      <c r="T80" s="127"/>
      <c r="U80" s="34"/>
      <c r="V80" s="34"/>
      <c r="W80" s="34"/>
      <c r="Z80" s="42">
        <f t="shared" si="18"/>
        <v>8</v>
      </c>
      <c r="AA80" s="43">
        <f t="shared" si="19"/>
        <v>8.5500000000000007</v>
      </c>
      <c r="AB80" s="42">
        <f t="shared" si="20"/>
        <v>10</v>
      </c>
      <c r="AC80" s="177">
        <f t="shared" si="21"/>
        <v>0.92700000000000005</v>
      </c>
      <c r="AD80" s="178">
        <f t="shared" si="22"/>
        <v>0.93195000000000006</v>
      </c>
      <c r="AE80" s="177">
        <f t="shared" si="23"/>
        <v>0.94499999999999995</v>
      </c>
    </row>
    <row r="81" spans="1:31" s="2" customFormat="1" ht="24.95" customHeight="1">
      <c r="A81" s="269"/>
      <c r="B81" s="269"/>
      <c r="C81" s="269"/>
      <c r="D81" s="269"/>
      <c r="E81" s="269"/>
      <c r="F81" s="167">
        <v>2</v>
      </c>
      <c r="G81" s="167">
        <v>8.5500000000000007</v>
      </c>
      <c r="H81" s="6">
        <v>0.88</v>
      </c>
      <c r="I81" s="7">
        <v>1.35</v>
      </c>
      <c r="J81" s="169">
        <v>32.450000000000003</v>
      </c>
      <c r="K81" s="5">
        <v>59.49</v>
      </c>
      <c r="L81" s="56">
        <f t="shared" si="16"/>
        <v>0.93195000000000006</v>
      </c>
      <c r="M81" s="57">
        <f t="shared" si="17"/>
        <v>0.93195000000000006</v>
      </c>
      <c r="N81" s="250"/>
      <c r="O81" s="250"/>
      <c r="P81" s="255"/>
      <c r="Q81" s="34"/>
      <c r="R81" s="127"/>
      <c r="S81" s="127">
        <v>1</v>
      </c>
      <c r="T81" s="127"/>
      <c r="U81" s="34"/>
      <c r="V81" s="34"/>
      <c r="W81" s="34"/>
      <c r="Z81" s="42">
        <f t="shared" si="18"/>
        <v>8</v>
      </c>
      <c r="AA81" s="43">
        <f t="shared" si="19"/>
        <v>8.5500000000000007</v>
      </c>
      <c r="AB81" s="42">
        <f t="shared" si="20"/>
        <v>10</v>
      </c>
      <c r="AC81" s="177">
        <f t="shared" si="21"/>
        <v>0.92700000000000005</v>
      </c>
      <c r="AD81" s="178">
        <f t="shared" si="22"/>
        <v>0.93195000000000006</v>
      </c>
      <c r="AE81" s="177">
        <f t="shared" si="23"/>
        <v>0.94499999999999995</v>
      </c>
    </row>
    <row r="82" spans="1:31" s="2" customFormat="1" ht="24.95" customHeight="1">
      <c r="A82" s="269"/>
      <c r="B82" s="269"/>
      <c r="C82" s="269"/>
      <c r="D82" s="269"/>
      <c r="E82" s="269"/>
      <c r="F82" s="167">
        <v>3</v>
      </c>
      <c r="G82" s="167">
        <v>8.5500000000000007</v>
      </c>
      <c r="H82" s="6">
        <v>0.88</v>
      </c>
      <c r="I82" s="7">
        <v>1.35</v>
      </c>
      <c r="J82" s="169">
        <v>32.450000000000003</v>
      </c>
      <c r="K82" s="5">
        <v>59.49</v>
      </c>
      <c r="L82" s="56">
        <f t="shared" si="16"/>
        <v>0.93195000000000006</v>
      </c>
      <c r="M82" s="57">
        <f t="shared" si="17"/>
        <v>0.93195000000000006</v>
      </c>
      <c r="N82" s="250"/>
      <c r="O82" s="250"/>
      <c r="P82" s="255"/>
      <c r="Q82" s="34"/>
      <c r="R82" s="127"/>
      <c r="S82" s="127"/>
      <c r="T82" s="127"/>
      <c r="U82" s="34"/>
      <c r="V82" s="34"/>
      <c r="W82" s="34"/>
      <c r="Z82" s="42">
        <f t="shared" si="18"/>
        <v>8</v>
      </c>
      <c r="AA82" s="43">
        <f t="shared" si="19"/>
        <v>8.5500000000000007</v>
      </c>
      <c r="AB82" s="42">
        <f t="shared" si="20"/>
        <v>10</v>
      </c>
      <c r="AC82" s="177">
        <f t="shared" si="21"/>
        <v>0.92700000000000005</v>
      </c>
      <c r="AD82" s="178">
        <f t="shared" si="22"/>
        <v>0.93195000000000006</v>
      </c>
      <c r="AE82" s="177">
        <f t="shared" si="23"/>
        <v>0.94499999999999995</v>
      </c>
    </row>
    <row r="83" spans="1:31" ht="24.95" customHeight="1">
      <c r="A83" s="254">
        <v>57</v>
      </c>
      <c r="B83" s="254" t="s">
        <v>117</v>
      </c>
      <c r="C83" s="254" t="s">
        <v>133</v>
      </c>
      <c r="D83" s="254" t="s">
        <v>134</v>
      </c>
      <c r="E83" s="254" t="s">
        <v>135</v>
      </c>
      <c r="F83" s="162">
        <v>1</v>
      </c>
      <c r="G83" s="162">
        <v>8.61</v>
      </c>
      <c r="H83" s="69">
        <v>0.75</v>
      </c>
      <c r="I83" s="68">
        <v>0.77</v>
      </c>
      <c r="J83" s="8">
        <v>26.06</v>
      </c>
      <c r="K83" s="68">
        <v>30.3</v>
      </c>
      <c r="L83" s="56">
        <f t="shared" si="16"/>
        <v>0.93249000000000004</v>
      </c>
      <c r="M83" s="57">
        <f t="shared" si="17"/>
        <v>0.93249000000000004</v>
      </c>
      <c r="N83" s="251" t="s">
        <v>416</v>
      </c>
      <c r="O83" s="251" t="s">
        <v>425</v>
      </c>
      <c r="P83" s="247" t="s">
        <v>466</v>
      </c>
      <c r="Q83" s="14"/>
      <c r="R83" s="16"/>
      <c r="S83" s="16"/>
      <c r="T83" s="16"/>
      <c r="U83" s="14"/>
      <c r="V83" s="14"/>
      <c r="W83" s="14"/>
      <c r="Z83" s="36">
        <f t="shared" si="18"/>
        <v>8</v>
      </c>
      <c r="AA83" s="39">
        <f t="shared" si="19"/>
        <v>8.61</v>
      </c>
      <c r="AB83" s="36">
        <f t="shared" si="20"/>
        <v>10</v>
      </c>
      <c r="AC83" s="175">
        <f t="shared" si="21"/>
        <v>0.92700000000000005</v>
      </c>
      <c r="AD83" s="176">
        <f t="shared" si="22"/>
        <v>0.93249000000000004</v>
      </c>
      <c r="AE83" s="175">
        <f t="shared" si="23"/>
        <v>0.94499999999999995</v>
      </c>
    </row>
    <row r="84" spans="1:31" ht="24.95" customHeight="1">
      <c r="A84" s="269"/>
      <c r="B84" s="269"/>
      <c r="C84" s="269"/>
      <c r="D84" s="269"/>
      <c r="E84" s="269"/>
      <c r="F84" s="167">
        <v>2</v>
      </c>
      <c r="G84" s="167">
        <v>48.85</v>
      </c>
      <c r="H84" s="6">
        <v>0.77</v>
      </c>
      <c r="I84" s="7" t="s">
        <v>136</v>
      </c>
      <c r="J84" s="169">
        <v>12.29</v>
      </c>
      <c r="K84" s="5" t="s">
        <v>136</v>
      </c>
      <c r="L84" s="56">
        <f t="shared" si="16"/>
        <v>0.93716999999999995</v>
      </c>
      <c r="M84" s="57">
        <f t="shared" si="17"/>
        <v>0.93716999999999995</v>
      </c>
      <c r="N84" s="250"/>
      <c r="O84" s="250"/>
      <c r="P84" s="284"/>
      <c r="Q84" s="14"/>
      <c r="R84" s="16"/>
      <c r="S84" s="16">
        <v>1</v>
      </c>
      <c r="T84" s="16"/>
      <c r="U84" s="14"/>
      <c r="V84" s="14"/>
      <c r="W84" s="14"/>
      <c r="Z84" s="36">
        <f t="shared" si="18"/>
        <v>45</v>
      </c>
      <c r="AA84" s="39">
        <f t="shared" si="19"/>
        <v>48.85</v>
      </c>
      <c r="AB84" s="36">
        <f t="shared" si="20"/>
        <v>50</v>
      </c>
      <c r="AC84" s="175">
        <f t="shared" si="21"/>
        <v>0.92100000000000004</v>
      </c>
      <c r="AD84" s="176">
        <f t="shared" si="22"/>
        <v>0.93716999999999995</v>
      </c>
      <c r="AE84" s="175">
        <f t="shared" si="23"/>
        <v>0.94199999999999995</v>
      </c>
    </row>
    <row r="85" spans="1:31" ht="24.95" customHeight="1">
      <c r="A85" s="269"/>
      <c r="B85" s="269"/>
      <c r="C85" s="269"/>
      <c r="D85" s="269"/>
      <c r="E85" s="269"/>
      <c r="F85" s="167">
        <v>3</v>
      </c>
      <c r="G85" s="167">
        <v>8.61</v>
      </c>
      <c r="H85" s="6">
        <v>0.75</v>
      </c>
      <c r="I85" s="7">
        <v>0.77</v>
      </c>
      <c r="J85" s="169">
        <v>26.06</v>
      </c>
      <c r="K85" s="7">
        <v>30.3</v>
      </c>
      <c r="L85" s="56">
        <f t="shared" si="16"/>
        <v>0.93249000000000004</v>
      </c>
      <c r="M85" s="57">
        <f t="shared" si="17"/>
        <v>0.93249000000000004</v>
      </c>
      <c r="N85" s="250"/>
      <c r="O85" s="250"/>
      <c r="P85" s="285"/>
      <c r="Q85" s="14"/>
      <c r="R85" s="16"/>
      <c r="S85" s="16"/>
      <c r="T85" s="16"/>
      <c r="U85" s="14"/>
      <c r="V85" s="14"/>
      <c r="W85" s="14"/>
      <c r="Z85" s="36">
        <f t="shared" si="18"/>
        <v>8</v>
      </c>
      <c r="AA85" s="39">
        <f t="shared" si="19"/>
        <v>8.61</v>
      </c>
      <c r="AB85" s="36">
        <f t="shared" si="20"/>
        <v>10</v>
      </c>
      <c r="AC85" s="175">
        <f t="shared" si="21"/>
        <v>0.92700000000000005</v>
      </c>
      <c r="AD85" s="176">
        <f t="shared" si="22"/>
        <v>0.93249000000000004</v>
      </c>
      <c r="AE85" s="175">
        <f t="shared" si="23"/>
        <v>0.94499999999999995</v>
      </c>
    </row>
    <row r="86" spans="1:31" s="2" customFormat="1" ht="23.1" customHeight="1">
      <c r="A86" s="269">
        <v>58</v>
      </c>
      <c r="B86" s="269" t="s">
        <v>117</v>
      </c>
      <c r="C86" s="269" t="s">
        <v>137</v>
      </c>
      <c r="D86" s="269" t="s">
        <v>138</v>
      </c>
      <c r="E86" s="269" t="s">
        <v>132</v>
      </c>
      <c r="F86" s="167">
        <v>1</v>
      </c>
      <c r="G86" s="167">
        <v>8.65</v>
      </c>
      <c r="H86" s="6">
        <v>0.88</v>
      </c>
      <c r="I86" s="7">
        <v>1.35</v>
      </c>
      <c r="J86" s="169">
        <v>32.450000000000003</v>
      </c>
      <c r="K86" s="5">
        <v>59.49</v>
      </c>
      <c r="L86" s="56">
        <f t="shared" si="16"/>
        <v>0.93285000000000007</v>
      </c>
      <c r="M86" s="57">
        <f t="shared" si="17"/>
        <v>0.93285000000000007</v>
      </c>
      <c r="N86" s="250" t="s">
        <v>416</v>
      </c>
      <c r="O86" s="250" t="s">
        <v>425</v>
      </c>
      <c r="P86" s="255" t="s">
        <v>466</v>
      </c>
      <c r="Q86" s="34"/>
      <c r="R86" s="127"/>
      <c r="S86" s="127"/>
      <c r="T86" s="127"/>
      <c r="U86" s="34"/>
      <c r="V86" s="34"/>
      <c r="W86" s="34"/>
      <c r="Z86" s="42">
        <f t="shared" si="18"/>
        <v>8</v>
      </c>
      <c r="AA86" s="43">
        <f t="shared" si="19"/>
        <v>8.65</v>
      </c>
      <c r="AB86" s="42">
        <f t="shared" si="20"/>
        <v>10</v>
      </c>
      <c r="AC86" s="177">
        <f t="shared" si="21"/>
        <v>0.92700000000000005</v>
      </c>
      <c r="AD86" s="178">
        <f t="shared" si="22"/>
        <v>0.93285000000000007</v>
      </c>
      <c r="AE86" s="177">
        <f t="shared" si="23"/>
        <v>0.94499999999999995</v>
      </c>
    </row>
    <row r="87" spans="1:31" s="2" customFormat="1" ht="23.1" customHeight="1">
      <c r="A87" s="269"/>
      <c r="B87" s="269"/>
      <c r="C87" s="269"/>
      <c r="D87" s="269"/>
      <c r="E87" s="269"/>
      <c r="F87" s="167">
        <v>2</v>
      </c>
      <c r="G87" s="167">
        <v>8.65</v>
      </c>
      <c r="H87" s="6">
        <v>0.88</v>
      </c>
      <c r="I87" s="7">
        <v>1.35</v>
      </c>
      <c r="J87" s="169">
        <v>32.450000000000003</v>
      </c>
      <c r="K87" s="5">
        <v>59.49</v>
      </c>
      <c r="L87" s="56">
        <f t="shared" si="16"/>
        <v>0.93285000000000007</v>
      </c>
      <c r="M87" s="57">
        <f t="shared" si="17"/>
        <v>0.93285000000000007</v>
      </c>
      <c r="N87" s="250"/>
      <c r="O87" s="250"/>
      <c r="P87" s="255"/>
      <c r="Q87" s="34"/>
      <c r="R87" s="127"/>
      <c r="S87" s="127">
        <v>1</v>
      </c>
      <c r="T87" s="127"/>
      <c r="U87" s="34"/>
      <c r="V87" s="34"/>
      <c r="W87" s="34"/>
      <c r="Z87" s="42">
        <f t="shared" si="18"/>
        <v>8</v>
      </c>
      <c r="AA87" s="43">
        <f t="shared" si="19"/>
        <v>8.65</v>
      </c>
      <c r="AB87" s="42">
        <f t="shared" si="20"/>
        <v>10</v>
      </c>
      <c r="AC87" s="177">
        <f t="shared" si="21"/>
        <v>0.92700000000000005</v>
      </c>
      <c r="AD87" s="178">
        <f t="shared" si="22"/>
        <v>0.93285000000000007</v>
      </c>
      <c r="AE87" s="177">
        <f t="shared" si="23"/>
        <v>0.94499999999999995</v>
      </c>
    </row>
    <row r="88" spans="1:31" s="2" customFormat="1" ht="23.1" customHeight="1">
      <c r="A88" s="269"/>
      <c r="B88" s="269"/>
      <c r="C88" s="269"/>
      <c r="D88" s="269"/>
      <c r="E88" s="269"/>
      <c r="F88" s="167">
        <v>3</v>
      </c>
      <c r="G88" s="167">
        <v>8.65</v>
      </c>
      <c r="H88" s="6">
        <v>0.88</v>
      </c>
      <c r="I88" s="7">
        <v>1.35</v>
      </c>
      <c r="J88" s="169">
        <v>32.450000000000003</v>
      </c>
      <c r="K88" s="5">
        <v>59.49</v>
      </c>
      <c r="L88" s="56">
        <f t="shared" si="16"/>
        <v>0.93285000000000007</v>
      </c>
      <c r="M88" s="57">
        <f t="shared" si="17"/>
        <v>0.93285000000000007</v>
      </c>
      <c r="N88" s="250"/>
      <c r="O88" s="250"/>
      <c r="P88" s="255"/>
      <c r="Q88" s="34"/>
      <c r="R88" s="127"/>
      <c r="S88" s="127"/>
      <c r="T88" s="127"/>
      <c r="U88" s="34"/>
      <c r="V88" s="34"/>
      <c r="W88" s="34"/>
      <c r="Z88" s="42">
        <f t="shared" si="18"/>
        <v>8</v>
      </c>
      <c r="AA88" s="43">
        <f t="shared" si="19"/>
        <v>8.65</v>
      </c>
      <c r="AB88" s="42">
        <f t="shared" si="20"/>
        <v>10</v>
      </c>
      <c r="AC88" s="177">
        <f t="shared" si="21"/>
        <v>0.92700000000000005</v>
      </c>
      <c r="AD88" s="178">
        <f t="shared" si="22"/>
        <v>0.93285000000000007</v>
      </c>
      <c r="AE88" s="177">
        <f t="shared" si="23"/>
        <v>0.94499999999999995</v>
      </c>
    </row>
    <row r="89" spans="1:31" s="2" customFormat="1" ht="23.1" customHeight="1">
      <c r="A89" s="269">
        <v>59</v>
      </c>
      <c r="B89" s="269" t="s">
        <v>117</v>
      </c>
      <c r="C89" s="269" t="s">
        <v>139</v>
      </c>
      <c r="D89" s="269" t="s">
        <v>140</v>
      </c>
      <c r="E89" s="269" t="s">
        <v>141</v>
      </c>
      <c r="F89" s="167">
        <v>1</v>
      </c>
      <c r="G89" s="167">
        <v>8.85</v>
      </c>
      <c r="H89" s="6">
        <v>0.88</v>
      </c>
      <c r="I89" s="7">
        <v>1.35</v>
      </c>
      <c r="J89" s="169">
        <v>32.450000000000003</v>
      </c>
      <c r="K89" s="5">
        <v>59.49</v>
      </c>
      <c r="L89" s="56">
        <f t="shared" si="16"/>
        <v>0.93464999999999998</v>
      </c>
      <c r="M89" s="57">
        <f t="shared" si="17"/>
        <v>0.93464999999999998</v>
      </c>
      <c r="N89" s="250" t="s">
        <v>416</v>
      </c>
      <c r="O89" s="250" t="s">
        <v>425</v>
      </c>
      <c r="P89" s="255" t="s">
        <v>466</v>
      </c>
      <c r="Q89" s="34"/>
      <c r="R89" s="127"/>
      <c r="S89" s="127"/>
      <c r="T89" s="127"/>
      <c r="U89" s="34"/>
      <c r="V89" s="34"/>
      <c r="W89" s="34"/>
      <c r="Z89" s="42">
        <f t="shared" si="18"/>
        <v>8</v>
      </c>
      <c r="AA89" s="43">
        <f t="shared" si="19"/>
        <v>8.85</v>
      </c>
      <c r="AB89" s="42">
        <f t="shared" si="20"/>
        <v>10</v>
      </c>
      <c r="AC89" s="177">
        <f t="shared" si="21"/>
        <v>0.92700000000000005</v>
      </c>
      <c r="AD89" s="178">
        <f t="shared" si="22"/>
        <v>0.93464999999999998</v>
      </c>
      <c r="AE89" s="177">
        <f t="shared" si="23"/>
        <v>0.94499999999999995</v>
      </c>
    </row>
    <row r="90" spans="1:31" s="2" customFormat="1" ht="23.1" customHeight="1">
      <c r="A90" s="269"/>
      <c r="B90" s="269"/>
      <c r="C90" s="269"/>
      <c r="D90" s="269"/>
      <c r="E90" s="269"/>
      <c r="F90" s="167">
        <v>2</v>
      </c>
      <c r="G90" s="167">
        <v>8.85</v>
      </c>
      <c r="H90" s="6">
        <v>0.88</v>
      </c>
      <c r="I90" s="7">
        <v>1.35</v>
      </c>
      <c r="J90" s="169">
        <v>32.450000000000003</v>
      </c>
      <c r="K90" s="5">
        <v>59.49</v>
      </c>
      <c r="L90" s="56">
        <f t="shared" si="16"/>
        <v>0.93464999999999998</v>
      </c>
      <c r="M90" s="57">
        <f t="shared" si="17"/>
        <v>0.93464999999999998</v>
      </c>
      <c r="N90" s="250"/>
      <c r="O90" s="250"/>
      <c r="P90" s="255"/>
      <c r="Q90" s="34"/>
      <c r="R90" s="127"/>
      <c r="S90" s="127">
        <v>1</v>
      </c>
      <c r="T90" s="127"/>
      <c r="U90" s="34"/>
      <c r="V90" s="34"/>
      <c r="W90" s="34"/>
      <c r="Z90" s="42">
        <f t="shared" si="18"/>
        <v>8</v>
      </c>
      <c r="AA90" s="43">
        <f t="shared" si="19"/>
        <v>8.85</v>
      </c>
      <c r="AB90" s="42">
        <f t="shared" si="20"/>
        <v>10</v>
      </c>
      <c r="AC90" s="177">
        <f t="shared" si="21"/>
        <v>0.92700000000000005</v>
      </c>
      <c r="AD90" s="178">
        <f t="shared" si="22"/>
        <v>0.93464999999999998</v>
      </c>
      <c r="AE90" s="177">
        <f t="shared" si="23"/>
        <v>0.94499999999999995</v>
      </c>
    </row>
    <row r="91" spans="1:31" s="2" customFormat="1" ht="23.1" customHeight="1">
      <c r="A91" s="269"/>
      <c r="B91" s="269"/>
      <c r="C91" s="269"/>
      <c r="D91" s="269"/>
      <c r="E91" s="269"/>
      <c r="F91" s="167">
        <v>3</v>
      </c>
      <c r="G91" s="167">
        <v>8.85</v>
      </c>
      <c r="H91" s="6">
        <v>0.88</v>
      </c>
      <c r="I91" s="7">
        <v>1.35</v>
      </c>
      <c r="J91" s="169">
        <v>32.450000000000003</v>
      </c>
      <c r="K91" s="5">
        <v>59.49</v>
      </c>
      <c r="L91" s="56">
        <f t="shared" si="16"/>
        <v>0.93464999999999998</v>
      </c>
      <c r="M91" s="57">
        <f t="shared" si="17"/>
        <v>0.93464999999999998</v>
      </c>
      <c r="N91" s="250"/>
      <c r="O91" s="250"/>
      <c r="P91" s="255"/>
      <c r="Q91" s="34"/>
      <c r="R91" s="127"/>
      <c r="S91" s="127"/>
      <c r="T91" s="127"/>
      <c r="U91" s="34"/>
      <c r="V91" s="34"/>
      <c r="W91" s="34"/>
      <c r="Z91" s="42">
        <f t="shared" si="18"/>
        <v>8</v>
      </c>
      <c r="AA91" s="43">
        <f t="shared" si="19"/>
        <v>8.85</v>
      </c>
      <c r="AB91" s="42">
        <f t="shared" si="20"/>
        <v>10</v>
      </c>
      <c r="AC91" s="177">
        <f t="shared" si="21"/>
        <v>0.92700000000000005</v>
      </c>
      <c r="AD91" s="178">
        <f t="shared" si="22"/>
        <v>0.93464999999999998</v>
      </c>
      <c r="AE91" s="177">
        <f t="shared" si="23"/>
        <v>0.94499999999999995</v>
      </c>
    </row>
    <row r="92" spans="1:31" s="2" customFormat="1" ht="23.1" customHeight="1">
      <c r="A92" s="269"/>
      <c r="B92" s="269"/>
      <c r="C92" s="269"/>
      <c r="D92" s="269"/>
      <c r="E92" s="269"/>
      <c r="F92" s="167">
        <v>4</v>
      </c>
      <c r="G92" s="167">
        <v>8.85</v>
      </c>
      <c r="H92" s="6">
        <v>0.88</v>
      </c>
      <c r="I92" s="7">
        <v>1.35</v>
      </c>
      <c r="J92" s="169">
        <v>32.450000000000003</v>
      </c>
      <c r="K92" s="5">
        <v>59.49</v>
      </c>
      <c r="L92" s="56">
        <f t="shared" si="16"/>
        <v>0.93464999999999998</v>
      </c>
      <c r="M92" s="57">
        <f t="shared" si="17"/>
        <v>0.93464999999999998</v>
      </c>
      <c r="N92" s="250"/>
      <c r="O92" s="250"/>
      <c r="P92" s="255"/>
      <c r="Q92" s="34"/>
      <c r="R92" s="127"/>
      <c r="S92" s="127"/>
      <c r="T92" s="127"/>
      <c r="U92" s="34"/>
      <c r="V92" s="34"/>
      <c r="W92" s="34"/>
      <c r="Z92" s="42">
        <f t="shared" si="18"/>
        <v>8</v>
      </c>
      <c r="AA92" s="43">
        <f t="shared" si="19"/>
        <v>8.85</v>
      </c>
      <c r="AB92" s="42">
        <f t="shared" si="20"/>
        <v>10</v>
      </c>
      <c r="AC92" s="177">
        <f t="shared" si="21"/>
        <v>0.92700000000000005</v>
      </c>
      <c r="AD92" s="178">
        <f t="shared" si="22"/>
        <v>0.93464999999999998</v>
      </c>
      <c r="AE92" s="177">
        <f t="shared" si="23"/>
        <v>0.94499999999999995</v>
      </c>
    </row>
    <row r="93" spans="1:31" s="2" customFormat="1" ht="23.1" customHeight="1">
      <c r="A93" s="269"/>
      <c r="B93" s="269"/>
      <c r="C93" s="269"/>
      <c r="D93" s="269"/>
      <c r="E93" s="269"/>
      <c r="F93" s="167">
        <v>5</v>
      </c>
      <c r="G93" s="167">
        <v>8.85</v>
      </c>
      <c r="H93" s="6">
        <v>0.88</v>
      </c>
      <c r="I93" s="7">
        <v>1.35</v>
      </c>
      <c r="J93" s="169">
        <v>32.450000000000003</v>
      </c>
      <c r="K93" s="5">
        <v>59.49</v>
      </c>
      <c r="L93" s="56">
        <f t="shared" si="16"/>
        <v>0.93464999999999998</v>
      </c>
      <c r="M93" s="57">
        <f t="shared" si="17"/>
        <v>0.93464999999999998</v>
      </c>
      <c r="N93" s="250"/>
      <c r="O93" s="250"/>
      <c r="P93" s="255"/>
      <c r="Q93" s="34"/>
      <c r="R93" s="127"/>
      <c r="S93" s="127"/>
      <c r="T93" s="127"/>
      <c r="U93" s="34"/>
      <c r="V93" s="34"/>
      <c r="W93" s="34"/>
      <c r="Z93" s="42">
        <f t="shared" si="18"/>
        <v>8</v>
      </c>
      <c r="AA93" s="43">
        <f t="shared" si="19"/>
        <v>8.85</v>
      </c>
      <c r="AB93" s="42">
        <f t="shared" si="20"/>
        <v>10</v>
      </c>
      <c r="AC93" s="177">
        <f t="shared" si="21"/>
        <v>0.92700000000000005</v>
      </c>
      <c r="AD93" s="178">
        <f t="shared" si="22"/>
        <v>0.93464999999999998</v>
      </c>
      <c r="AE93" s="177">
        <f t="shared" si="23"/>
        <v>0.94499999999999995</v>
      </c>
    </row>
    <row r="94" spans="1:31" s="2" customFormat="1" ht="23.1" customHeight="1">
      <c r="A94" s="269">
        <v>60</v>
      </c>
      <c r="B94" s="269" t="s">
        <v>117</v>
      </c>
      <c r="C94" s="269" t="s">
        <v>142</v>
      </c>
      <c r="D94" s="269" t="s">
        <v>143</v>
      </c>
      <c r="E94" s="269" t="s">
        <v>144</v>
      </c>
      <c r="F94" s="167">
        <v>1</v>
      </c>
      <c r="G94" s="167">
        <v>8.75</v>
      </c>
      <c r="H94" s="6">
        <v>0.88</v>
      </c>
      <c r="I94" s="7">
        <v>1.35</v>
      </c>
      <c r="J94" s="169">
        <v>32.450000000000003</v>
      </c>
      <c r="K94" s="5">
        <v>59.49</v>
      </c>
      <c r="L94" s="56">
        <f t="shared" si="16"/>
        <v>0.93374999999999997</v>
      </c>
      <c r="M94" s="57">
        <f t="shared" si="17"/>
        <v>0.93374999999999997</v>
      </c>
      <c r="N94" s="250" t="s">
        <v>416</v>
      </c>
      <c r="O94" s="250" t="s">
        <v>425</v>
      </c>
      <c r="P94" s="255" t="s">
        <v>466</v>
      </c>
      <c r="Q94" s="34"/>
      <c r="R94" s="127"/>
      <c r="S94" s="127"/>
      <c r="T94" s="127"/>
      <c r="U94" s="34"/>
      <c r="V94" s="34"/>
      <c r="W94" s="34"/>
      <c r="Z94" s="42">
        <f t="shared" si="18"/>
        <v>8</v>
      </c>
      <c r="AA94" s="43">
        <f t="shared" si="19"/>
        <v>8.75</v>
      </c>
      <c r="AB94" s="42">
        <f t="shared" si="20"/>
        <v>10</v>
      </c>
      <c r="AC94" s="177">
        <f t="shared" si="21"/>
        <v>0.92700000000000005</v>
      </c>
      <c r="AD94" s="178">
        <f t="shared" si="22"/>
        <v>0.93374999999999997</v>
      </c>
      <c r="AE94" s="177">
        <f t="shared" si="23"/>
        <v>0.94499999999999995</v>
      </c>
    </row>
    <row r="95" spans="1:31" s="2" customFormat="1" ht="23.1" customHeight="1">
      <c r="A95" s="269"/>
      <c r="B95" s="269"/>
      <c r="C95" s="269"/>
      <c r="D95" s="269"/>
      <c r="E95" s="269"/>
      <c r="F95" s="167">
        <v>2</v>
      </c>
      <c r="G95" s="167">
        <v>8.75</v>
      </c>
      <c r="H95" s="6">
        <v>0.88</v>
      </c>
      <c r="I95" s="7">
        <v>1.35</v>
      </c>
      <c r="J95" s="169">
        <v>32.450000000000003</v>
      </c>
      <c r="K95" s="5">
        <v>59.49</v>
      </c>
      <c r="L95" s="56">
        <f t="shared" si="16"/>
        <v>0.93374999999999997</v>
      </c>
      <c r="M95" s="57">
        <f t="shared" si="17"/>
        <v>0.93374999999999997</v>
      </c>
      <c r="N95" s="250"/>
      <c r="O95" s="250"/>
      <c r="P95" s="255"/>
      <c r="Q95" s="34"/>
      <c r="R95" s="127"/>
      <c r="S95" s="127"/>
      <c r="T95" s="127"/>
      <c r="U95" s="34"/>
      <c r="V95" s="34"/>
      <c r="W95" s="34"/>
      <c r="Z95" s="42">
        <f t="shared" si="18"/>
        <v>8</v>
      </c>
      <c r="AA95" s="43">
        <f t="shared" si="19"/>
        <v>8.75</v>
      </c>
      <c r="AB95" s="42">
        <f t="shared" si="20"/>
        <v>10</v>
      </c>
      <c r="AC95" s="177">
        <f t="shared" si="21"/>
        <v>0.92700000000000005</v>
      </c>
      <c r="AD95" s="178">
        <f t="shared" si="22"/>
        <v>0.93374999999999997</v>
      </c>
      <c r="AE95" s="177">
        <f t="shared" si="23"/>
        <v>0.94499999999999995</v>
      </c>
    </row>
    <row r="96" spans="1:31" s="2" customFormat="1" ht="23.1" customHeight="1">
      <c r="A96" s="269"/>
      <c r="B96" s="269"/>
      <c r="C96" s="269"/>
      <c r="D96" s="269"/>
      <c r="E96" s="269"/>
      <c r="F96" s="167">
        <v>3</v>
      </c>
      <c r="G96" s="167">
        <v>8.75</v>
      </c>
      <c r="H96" s="6">
        <v>0.88</v>
      </c>
      <c r="I96" s="7">
        <v>1.35</v>
      </c>
      <c r="J96" s="169">
        <v>32.450000000000003</v>
      </c>
      <c r="K96" s="5">
        <v>59.49</v>
      </c>
      <c r="L96" s="56">
        <f t="shared" si="16"/>
        <v>0.93374999999999997</v>
      </c>
      <c r="M96" s="57">
        <f t="shared" si="17"/>
        <v>0.93374999999999997</v>
      </c>
      <c r="N96" s="250"/>
      <c r="O96" s="250"/>
      <c r="P96" s="255"/>
      <c r="Q96" s="34"/>
      <c r="R96" s="127"/>
      <c r="S96" s="127"/>
      <c r="T96" s="127"/>
      <c r="U96" s="34"/>
      <c r="V96" s="34"/>
      <c r="W96" s="34"/>
      <c r="Z96" s="42">
        <f t="shared" si="18"/>
        <v>8</v>
      </c>
      <c r="AA96" s="43">
        <f t="shared" si="19"/>
        <v>8.75</v>
      </c>
      <c r="AB96" s="42">
        <f t="shared" si="20"/>
        <v>10</v>
      </c>
      <c r="AC96" s="177">
        <f t="shared" si="21"/>
        <v>0.92700000000000005</v>
      </c>
      <c r="AD96" s="178">
        <f t="shared" si="22"/>
        <v>0.93374999999999997</v>
      </c>
      <c r="AE96" s="177">
        <f t="shared" si="23"/>
        <v>0.94499999999999995</v>
      </c>
    </row>
    <row r="97" spans="1:31" s="2" customFormat="1" ht="23.1" customHeight="1">
      <c r="A97" s="269"/>
      <c r="B97" s="269"/>
      <c r="C97" s="269"/>
      <c r="D97" s="269"/>
      <c r="E97" s="269"/>
      <c r="F97" s="167">
        <v>4</v>
      </c>
      <c r="G97" s="167">
        <v>24.65</v>
      </c>
      <c r="H97" s="6">
        <v>2.38</v>
      </c>
      <c r="I97" s="7">
        <v>1.34</v>
      </c>
      <c r="J97" s="169">
        <v>46.37</v>
      </c>
      <c r="K97" s="5">
        <v>23.49</v>
      </c>
      <c r="L97" s="56">
        <f t="shared" si="16"/>
        <v>0.96602500000000002</v>
      </c>
      <c r="M97" s="57">
        <f t="shared" si="17"/>
        <v>0.96602500000000002</v>
      </c>
      <c r="N97" s="250"/>
      <c r="O97" s="250"/>
      <c r="P97" s="255"/>
      <c r="Q97" s="34"/>
      <c r="R97" s="127"/>
      <c r="S97" s="127">
        <v>1</v>
      </c>
      <c r="T97" s="127"/>
      <c r="U97" s="34"/>
      <c r="V97" s="34"/>
      <c r="W97" s="34"/>
      <c r="Z97" s="42">
        <f t="shared" si="18"/>
        <v>24</v>
      </c>
      <c r="AA97" s="43">
        <f t="shared" si="19"/>
        <v>24.65</v>
      </c>
      <c r="AB97" s="42">
        <f t="shared" si="20"/>
        <v>26</v>
      </c>
      <c r="AC97" s="177">
        <f t="shared" si="21"/>
        <v>0.96699999999999997</v>
      </c>
      <c r="AD97" s="178">
        <f t="shared" si="22"/>
        <v>0.96602500000000002</v>
      </c>
      <c r="AE97" s="177">
        <f t="shared" si="23"/>
        <v>0.96399999999999997</v>
      </c>
    </row>
    <row r="98" spans="1:31" s="2" customFormat="1" ht="23.1" customHeight="1">
      <c r="A98" s="269"/>
      <c r="B98" s="269"/>
      <c r="C98" s="269"/>
      <c r="D98" s="269"/>
      <c r="E98" s="269"/>
      <c r="F98" s="167">
        <v>5</v>
      </c>
      <c r="G98" s="167">
        <v>8.75</v>
      </c>
      <c r="H98" s="6">
        <v>0.88</v>
      </c>
      <c r="I98" s="7">
        <v>1.35</v>
      </c>
      <c r="J98" s="169">
        <v>32.450000000000003</v>
      </c>
      <c r="K98" s="5">
        <v>59.49</v>
      </c>
      <c r="L98" s="56">
        <f t="shared" si="16"/>
        <v>0.93374999999999997</v>
      </c>
      <c r="M98" s="57">
        <f t="shared" si="17"/>
        <v>0.93374999999999997</v>
      </c>
      <c r="N98" s="250"/>
      <c r="O98" s="250"/>
      <c r="P98" s="255"/>
      <c r="Q98" s="34"/>
      <c r="R98" s="127"/>
      <c r="S98" s="127"/>
      <c r="T98" s="127"/>
      <c r="U98" s="34"/>
      <c r="V98" s="34"/>
      <c r="W98" s="34"/>
      <c r="Z98" s="42">
        <f t="shared" si="18"/>
        <v>8</v>
      </c>
      <c r="AA98" s="43">
        <f t="shared" si="19"/>
        <v>8.75</v>
      </c>
      <c r="AB98" s="42">
        <f t="shared" si="20"/>
        <v>10</v>
      </c>
      <c r="AC98" s="177">
        <f t="shared" si="21"/>
        <v>0.92700000000000005</v>
      </c>
      <c r="AD98" s="178">
        <f t="shared" si="22"/>
        <v>0.93374999999999997</v>
      </c>
      <c r="AE98" s="177">
        <f t="shared" si="23"/>
        <v>0.94499999999999995</v>
      </c>
    </row>
    <row r="99" spans="1:31" s="2" customFormat="1" ht="23.1" customHeight="1">
      <c r="A99" s="269"/>
      <c r="B99" s="269"/>
      <c r="C99" s="269"/>
      <c r="D99" s="269"/>
      <c r="E99" s="269"/>
      <c r="F99" s="167">
        <v>6</v>
      </c>
      <c r="G99" s="167">
        <v>8.75</v>
      </c>
      <c r="H99" s="6">
        <v>0.88</v>
      </c>
      <c r="I99" s="7">
        <v>1.35</v>
      </c>
      <c r="J99" s="169">
        <v>32.450000000000003</v>
      </c>
      <c r="K99" s="5">
        <v>59.49</v>
      </c>
      <c r="L99" s="56">
        <f t="shared" si="16"/>
        <v>0.93374999999999997</v>
      </c>
      <c r="M99" s="57">
        <f t="shared" si="17"/>
        <v>0.93374999999999997</v>
      </c>
      <c r="N99" s="250"/>
      <c r="O99" s="250"/>
      <c r="P99" s="255"/>
      <c r="Q99" s="34"/>
      <c r="R99" s="127"/>
      <c r="S99" s="127"/>
      <c r="T99" s="127"/>
      <c r="U99" s="34"/>
      <c r="V99" s="34"/>
      <c r="W99" s="34"/>
      <c r="Z99" s="42">
        <f t="shared" si="18"/>
        <v>8</v>
      </c>
      <c r="AA99" s="43">
        <f t="shared" si="19"/>
        <v>8.75</v>
      </c>
      <c r="AB99" s="42">
        <f t="shared" si="20"/>
        <v>10</v>
      </c>
      <c r="AC99" s="177">
        <f t="shared" si="21"/>
        <v>0.92700000000000005</v>
      </c>
      <c r="AD99" s="178">
        <f t="shared" si="22"/>
        <v>0.93374999999999997</v>
      </c>
      <c r="AE99" s="177">
        <f t="shared" si="23"/>
        <v>0.94499999999999995</v>
      </c>
    </row>
    <row r="100" spans="1:31" s="2" customFormat="1" ht="23.1" customHeight="1">
      <c r="A100" s="269"/>
      <c r="B100" s="269"/>
      <c r="C100" s="269"/>
      <c r="D100" s="269"/>
      <c r="E100" s="269"/>
      <c r="F100" s="167">
        <v>7</v>
      </c>
      <c r="G100" s="167">
        <v>8.75</v>
      </c>
      <c r="H100" s="6">
        <v>0.88</v>
      </c>
      <c r="I100" s="7">
        <v>1.35</v>
      </c>
      <c r="J100" s="169">
        <v>32.450000000000003</v>
      </c>
      <c r="K100" s="5">
        <v>59.49</v>
      </c>
      <c r="L100" s="56">
        <f t="shared" si="16"/>
        <v>0.93374999999999997</v>
      </c>
      <c r="M100" s="57">
        <f t="shared" si="17"/>
        <v>0.93374999999999997</v>
      </c>
      <c r="N100" s="250"/>
      <c r="O100" s="250"/>
      <c r="P100" s="255"/>
      <c r="Q100" s="34"/>
      <c r="R100" s="127"/>
      <c r="S100" s="127"/>
      <c r="T100" s="127"/>
      <c r="U100" s="34"/>
      <c r="V100" s="34"/>
      <c r="W100" s="34"/>
      <c r="Z100" s="42">
        <f t="shared" si="18"/>
        <v>8</v>
      </c>
      <c r="AA100" s="43">
        <f t="shared" si="19"/>
        <v>8.75</v>
      </c>
      <c r="AB100" s="42">
        <f t="shared" si="20"/>
        <v>10</v>
      </c>
      <c r="AC100" s="177">
        <f t="shared" si="21"/>
        <v>0.92700000000000005</v>
      </c>
      <c r="AD100" s="178">
        <f t="shared" si="22"/>
        <v>0.93374999999999997</v>
      </c>
      <c r="AE100" s="177">
        <f t="shared" si="23"/>
        <v>0.94499999999999995</v>
      </c>
    </row>
    <row r="101" spans="1:31" ht="24.95" customHeight="1">
      <c r="A101" s="166">
        <v>61</v>
      </c>
      <c r="B101" s="166" t="s">
        <v>145</v>
      </c>
      <c r="C101" s="166" t="s">
        <v>146</v>
      </c>
      <c r="D101" s="166" t="s">
        <v>147</v>
      </c>
      <c r="E101" s="166" t="s">
        <v>25</v>
      </c>
      <c r="F101" s="167">
        <v>1</v>
      </c>
      <c r="G101" s="167">
        <v>24.67</v>
      </c>
      <c r="H101" s="6">
        <v>2.41</v>
      </c>
      <c r="I101" s="7">
        <v>2.0699999999999998</v>
      </c>
      <c r="J101" s="169">
        <v>46.02</v>
      </c>
      <c r="K101" s="5">
        <v>27.81</v>
      </c>
      <c r="L101" s="37">
        <f t="shared" si="16"/>
        <v>0.96599499999999994</v>
      </c>
      <c r="M101" s="38">
        <f t="shared" si="17"/>
        <v>0.96599499999999994</v>
      </c>
      <c r="N101" s="161" t="s">
        <v>416</v>
      </c>
      <c r="O101" s="161" t="s">
        <v>425</v>
      </c>
      <c r="P101" s="163" t="str">
        <f>IF(H101&lt;L101,"Replace",IF(I101&lt;M101,"Replace","Comply"))</f>
        <v>Comply</v>
      </c>
      <c r="Q101" s="14"/>
      <c r="R101" s="16">
        <v>1</v>
      </c>
      <c r="S101" s="16"/>
      <c r="T101" s="16"/>
      <c r="U101" s="14"/>
      <c r="V101" s="14"/>
      <c r="W101" s="14"/>
      <c r="Z101" s="36">
        <f t="shared" si="18"/>
        <v>24</v>
      </c>
      <c r="AA101" s="39">
        <f t="shared" si="19"/>
        <v>24.67</v>
      </c>
      <c r="AB101" s="36">
        <f t="shared" si="20"/>
        <v>26</v>
      </c>
      <c r="AC101" s="175">
        <f t="shared" si="21"/>
        <v>0.96699999999999997</v>
      </c>
      <c r="AD101" s="176">
        <f t="shared" si="22"/>
        <v>0.96599499999999994</v>
      </c>
      <c r="AE101" s="175">
        <f t="shared" si="23"/>
        <v>0.96399999999999997</v>
      </c>
    </row>
    <row r="102" spans="1:31" ht="24.95" customHeight="1">
      <c r="A102" s="166">
        <v>62</v>
      </c>
      <c r="B102" s="166" t="s">
        <v>145</v>
      </c>
      <c r="C102" s="166" t="s">
        <v>148</v>
      </c>
      <c r="D102" s="166" t="s">
        <v>149</v>
      </c>
      <c r="E102" s="166" t="s">
        <v>19</v>
      </c>
      <c r="F102" s="167">
        <v>1</v>
      </c>
      <c r="G102" s="167">
        <v>30.64</v>
      </c>
      <c r="H102" s="6">
        <v>1.1299999999999999</v>
      </c>
      <c r="I102" s="7">
        <v>4.2</v>
      </c>
      <c r="J102" s="169">
        <v>19.63</v>
      </c>
      <c r="K102" s="5">
        <v>58.22</v>
      </c>
      <c r="L102" s="37">
        <f t="shared" si="16"/>
        <v>0.95043999999999995</v>
      </c>
      <c r="M102" s="38">
        <f t="shared" si="17"/>
        <v>0.95043999999999995</v>
      </c>
      <c r="N102" s="161" t="s">
        <v>416</v>
      </c>
      <c r="O102" s="161" t="s">
        <v>425</v>
      </c>
      <c r="P102" s="163" t="str">
        <f>IF(H102&lt;L102,"Replace",IF(I102&lt;M102,"Replace","Comply"))</f>
        <v>Comply</v>
      </c>
      <c r="Q102" s="14"/>
      <c r="R102" s="16">
        <v>1</v>
      </c>
      <c r="S102" s="16"/>
      <c r="T102" s="16"/>
      <c r="U102" s="14"/>
      <c r="V102" s="14"/>
      <c r="W102" s="14"/>
      <c r="Z102" s="36">
        <f t="shared" si="18"/>
        <v>30</v>
      </c>
      <c r="AA102" s="39">
        <f t="shared" si="19"/>
        <v>30.64</v>
      </c>
      <c r="AB102" s="36">
        <f t="shared" si="20"/>
        <v>32</v>
      </c>
      <c r="AC102" s="175">
        <f t="shared" si="21"/>
        <v>0.95299999999999996</v>
      </c>
      <c r="AD102" s="176">
        <f t="shared" si="22"/>
        <v>0.95043999999999995</v>
      </c>
      <c r="AE102" s="175">
        <f t="shared" si="23"/>
        <v>0.94499999999999995</v>
      </c>
    </row>
    <row r="103" spans="1:31" s="2" customFormat="1" ht="24.95" customHeight="1">
      <c r="A103" s="269">
        <v>63</v>
      </c>
      <c r="B103" s="269" t="s">
        <v>145</v>
      </c>
      <c r="C103" s="269" t="s">
        <v>150</v>
      </c>
      <c r="D103" s="269" t="s">
        <v>151</v>
      </c>
      <c r="E103" s="269" t="s">
        <v>141</v>
      </c>
      <c r="F103" s="167">
        <v>1</v>
      </c>
      <c r="G103" s="167">
        <v>8.6999999999999993</v>
      </c>
      <c r="H103" s="6">
        <v>0.88</v>
      </c>
      <c r="I103" s="7">
        <v>1.35</v>
      </c>
      <c r="J103" s="169">
        <v>32.450000000000003</v>
      </c>
      <c r="K103" s="5">
        <v>59.49</v>
      </c>
      <c r="L103" s="56">
        <f t="shared" si="16"/>
        <v>0.93330000000000002</v>
      </c>
      <c r="M103" s="57">
        <f t="shared" si="17"/>
        <v>0.93330000000000002</v>
      </c>
      <c r="N103" s="250" t="s">
        <v>416</v>
      </c>
      <c r="O103" s="250" t="s">
        <v>425</v>
      </c>
      <c r="P103" s="255" t="s">
        <v>466</v>
      </c>
      <c r="Q103" s="34"/>
      <c r="R103" s="127"/>
      <c r="S103" s="127"/>
      <c r="T103" s="127"/>
      <c r="U103" s="34"/>
      <c r="V103" s="34"/>
      <c r="W103" s="34"/>
      <c r="Z103" s="42">
        <f t="shared" si="18"/>
        <v>8</v>
      </c>
      <c r="AA103" s="43">
        <f t="shared" si="19"/>
        <v>8.6999999999999993</v>
      </c>
      <c r="AB103" s="42">
        <f t="shared" si="20"/>
        <v>10</v>
      </c>
      <c r="AC103" s="177">
        <f t="shared" si="21"/>
        <v>0.92700000000000005</v>
      </c>
      <c r="AD103" s="178">
        <f t="shared" si="22"/>
        <v>0.93330000000000002</v>
      </c>
      <c r="AE103" s="177">
        <f t="shared" si="23"/>
        <v>0.94499999999999995</v>
      </c>
    </row>
    <row r="104" spans="1:31" s="2" customFormat="1" ht="24.95" customHeight="1">
      <c r="A104" s="269"/>
      <c r="B104" s="269"/>
      <c r="C104" s="269"/>
      <c r="D104" s="269"/>
      <c r="E104" s="269"/>
      <c r="F104" s="167">
        <v>2</v>
      </c>
      <c r="G104" s="167">
        <v>8.6999999999999993</v>
      </c>
      <c r="H104" s="6">
        <v>0.88</v>
      </c>
      <c r="I104" s="7">
        <v>1.35</v>
      </c>
      <c r="J104" s="169">
        <v>32.450000000000003</v>
      </c>
      <c r="K104" s="5">
        <v>59.49</v>
      </c>
      <c r="L104" s="56">
        <f t="shared" si="16"/>
        <v>0.93330000000000002</v>
      </c>
      <c r="M104" s="57">
        <f t="shared" si="17"/>
        <v>0.93330000000000002</v>
      </c>
      <c r="N104" s="250"/>
      <c r="O104" s="250"/>
      <c r="P104" s="255"/>
      <c r="Q104" s="34"/>
      <c r="R104" s="127"/>
      <c r="S104" s="127"/>
      <c r="T104" s="127"/>
      <c r="U104" s="34"/>
      <c r="V104" s="34"/>
      <c r="W104" s="34"/>
      <c r="Z104" s="42">
        <f t="shared" si="18"/>
        <v>8</v>
      </c>
      <c r="AA104" s="43">
        <f t="shared" si="19"/>
        <v>8.6999999999999993</v>
      </c>
      <c r="AB104" s="42">
        <f t="shared" si="20"/>
        <v>10</v>
      </c>
      <c r="AC104" s="177">
        <f t="shared" si="21"/>
        <v>0.92700000000000005</v>
      </c>
      <c r="AD104" s="178">
        <f t="shared" si="22"/>
        <v>0.93330000000000002</v>
      </c>
      <c r="AE104" s="177">
        <f t="shared" si="23"/>
        <v>0.94499999999999995</v>
      </c>
    </row>
    <row r="105" spans="1:31" s="2" customFormat="1" ht="24.95" customHeight="1">
      <c r="A105" s="269"/>
      <c r="B105" s="269"/>
      <c r="C105" s="269"/>
      <c r="D105" s="269"/>
      <c r="E105" s="269"/>
      <c r="F105" s="167">
        <v>3</v>
      </c>
      <c r="G105" s="167">
        <v>8.6999999999999993</v>
      </c>
      <c r="H105" s="6">
        <v>0.88</v>
      </c>
      <c r="I105" s="7">
        <v>1.35</v>
      </c>
      <c r="J105" s="169">
        <v>32.450000000000003</v>
      </c>
      <c r="K105" s="5">
        <v>59.49</v>
      </c>
      <c r="L105" s="56">
        <f t="shared" si="16"/>
        <v>0.93330000000000002</v>
      </c>
      <c r="M105" s="57">
        <f t="shared" si="17"/>
        <v>0.93330000000000002</v>
      </c>
      <c r="N105" s="250"/>
      <c r="O105" s="250"/>
      <c r="P105" s="255"/>
      <c r="Q105" s="34"/>
      <c r="R105" s="127"/>
      <c r="S105" s="127">
        <v>1</v>
      </c>
      <c r="T105" s="127"/>
      <c r="U105" s="34"/>
      <c r="V105" s="34"/>
      <c r="W105" s="34"/>
      <c r="Z105" s="42">
        <f t="shared" si="18"/>
        <v>8</v>
      </c>
      <c r="AA105" s="43">
        <f t="shared" si="19"/>
        <v>8.6999999999999993</v>
      </c>
      <c r="AB105" s="42">
        <f t="shared" si="20"/>
        <v>10</v>
      </c>
      <c r="AC105" s="177">
        <f t="shared" si="21"/>
        <v>0.92700000000000005</v>
      </c>
      <c r="AD105" s="178">
        <f t="shared" si="22"/>
        <v>0.93330000000000002</v>
      </c>
      <c r="AE105" s="177">
        <f t="shared" si="23"/>
        <v>0.94499999999999995</v>
      </c>
    </row>
    <row r="106" spans="1:31" s="2" customFormat="1" ht="24.95" customHeight="1">
      <c r="A106" s="269"/>
      <c r="B106" s="269"/>
      <c r="C106" s="269"/>
      <c r="D106" s="269"/>
      <c r="E106" s="269"/>
      <c r="F106" s="167">
        <v>4</v>
      </c>
      <c r="G106" s="167">
        <v>8.6999999999999993</v>
      </c>
      <c r="H106" s="6">
        <v>0.88</v>
      </c>
      <c r="I106" s="7">
        <v>1.35</v>
      </c>
      <c r="J106" s="169">
        <v>32.450000000000003</v>
      </c>
      <c r="K106" s="5">
        <v>59.49</v>
      </c>
      <c r="L106" s="56">
        <f t="shared" si="16"/>
        <v>0.93330000000000002</v>
      </c>
      <c r="M106" s="57">
        <f t="shared" si="17"/>
        <v>0.93330000000000002</v>
      </c>
      <c r="N106" s="250"/>
      <c r="O106" s="250"/>
      <c r="P106" s="255"/>
      <c r="Q106" s="34"/>
      <c r="R106" s="127"/>
      <c r="S106" s="127"/>
      <c r="T106" s="127"/>
      <c r="U106" s="34"/>
      <c r="V106" s="34"/>
      <c r="W106" s="34"/>
      <c r="Z106" s="42">
        <f t="shared" si="18"/>
        <v>8</v>
      </c>
      <c r="AA106" s="43">
        <f t="shared" si="19"/>
        <v>8.6999999999999993</v>
      </c>
      <c r="AB106" s="42">
        <f t="shared" si="20"/>
        <v>10</v>
      </c>
      <c r="AC106" s="177">
        <f t="shared" si="21"/>
        <v>0.92700000000000005</v>
      </c>
      <c r="AD106" s="178">
        <f t="shared" si="22"/>
        <v>0.93330000000000002</v>
      </c>
      <c r="AE106" s="177">
        <f t="shared" si="23"/>
        <v>0.94499999999999995</v>
      </c>
    </row>
    <row r="107" spans="1:31" s="2" customFormat="1" ht="24.95" customHeight="1">
      <c r="A107" s="269"/>
      <c r="B107" s="269"/>
      <c r="C107" s="269"/>
      <c r="D107" s="269"/>
      <c r="E107" s="269"/>
      <c r="F107" s="167">
        <v>5</v>
      </c>
      <c r="G107" s="167">
        <v>8.6999999999999993</v>
      </c>
      <c r="H107" s="6">
        <v>0.88</v>
      </c>
      <c r="I107" s="7">
        <v>1.35</v>
      </c>
      <c r="J107" s="169">
        <v>32.450000000000003</v>
      </c>
      <c r="K107" s="5">
        <v>59.49</v>
      </c>
      <c r="L107" s="56">
        <f t="shared" si="16"/>
        <v>0.93330000000000002</v>
      </c>
      <c r="M107" s="57">
        <f t="shared" si="17"/>
        <v>0.93330000000000002</v>
      </c>
      <c r="N107" s="250"/>
      <c r="O107" s="250"/>
      <c r="P107" s="255"/>
      <c r="Q107" s="34"/>
      <c r="R107" s="127"/>
      <c r="S107" s="127"/>
      <c r="T107" s="127"/>
      <c r="U107" s="34"/>
      <c r="V107" s="34"/>
      <c r="W107" s="34"/>
      <c r="Z107" s="42">
        <f t="shared" si="18"/>
        <v>8</v>
      </c>
      <c r="AA107" s="43">
        <f t="shared" si="19"/>
        <v>8.6999999999999993</v>
      </c>
      <c r="AB107" s="42">
        <f t="shared" si="20"/>
        <v>10</v>
      </c>
      <c r="AC107" s="177">
        <f t="shared" si="21"/>
        <v>0.92700000000000005</v>
      </c>
      <c r="AD107" s="178">
        <f t="shared" si="22"/>
        <v>0.93330000000000002</v>
      </c>
      <c r="AE107" s="177">
        <f t="shared" si="23"/>
        <v>0.94499999999999995</v>
      </c>
    </row>
    <row r="108" spans="1:31" ht="24.95" customHeight="1">
      <c r="A108" s="166">
        <v>64</v>
      </c>
      <c r="B108" s="166" t="s">
        <v>145</v>
      </c>
      <c r="C108" s="166" t="s">
        <v>152</v>
      </c>
      <c r="D108" s="166" t="s">
        <v>153</v>
      </c>
      <c r="E108" s="166" t="s">
        <v>25</v>
      </c>
      <c r="F108" s="167">
        <v>1</v>
      </c>
      <c r="G108" s="167">
        <v>24.38</v>
      </c>
      <c r="H108" s="6">
        <v>2.41</v>
      </c>
      <c r="I108" s="7">
        <v>2.0699999999999998</v>
      </c>
      <c r="J108" s="169">
        <v>46.02</v>
      </c>
      <c r="K108" s="5">
        <v>27.81</v>
      </c>
      <c r="L108" s="70">
        <f t="shared" si="16"/>
        <v>0.96643000000000001</v>
      </c>
      <c r="M108" s="36">
        <f t="shared" si="17"/>
        <v>0.96643000000000001</v>
      </c>
      <c r="N108" s="161" t="s">
        <v>416</v>
      </c>
      <c r="O108" s="161" t="s">
        <v>425</v>
      </c>
      <c r="P108" s="163" t="str">
        <f>IF(H108&lt;L108,"Replace",IF(I108&lt;M108,"Replace","Comply"))</f>
        <v>Comply</v>
      </c>
      <c r="Q108" s="14"/>
      <c r="R108" s="16">
        <v>1</v>
      </c>
      <c r="S108" s="16"/>
      <c r="T108" s="16"/>
      <c r="U108" s="14"/>
      <c r="V108" s="14"/>
      <c r="W108" s="14"/>
      <c r="Z108" s="36">
        <f t="shared" si="18"/>
        <v>24</v>
      </c>
      <c r="AA108" s="39">
        <f t="shared" si="19"/>
        <v>24.38</v>
      </c>
      <c r="AB108" s="36">
        <f t="shared" si="20"/>
        <v>26</v>
      </c>
      <c r="AC108" s="175">
        <f t="shared" si="21"/>
        <v>0.96699999999999997</v>
      </c>
      <c r="AD108" s="176">
        <f t="shared" si="22"/>
        <v>0.96643000000000001</v>
      </c>
      <c r="AE108" s="175">
        <f t="shared" si="23"/>
        <v>0.96399999999999997</v>
      </c>
    </row>
    <row r="109" spans="1:31" ht="30" customHeight="1">
      <c r="A109" s="216"/>
      <c r="B109" s="216"/>
      <c r="C109" s="216"/>
      <c r="D109" s="216"/>
      <c r="E109" s="216"/>
      <c r="F109" s="214"/>
      <c r="G109" s="214"/>
      <c r="H109" s="69"/>
      <c r="I109" s="68"/>
      <c r="J109" s="8"/>
      <c r="K109" s="9"/>
      <c r="L109" s="37"/>
      <c r="M109" s="38"/>
      <c r="N109" s="219"/>
      <c r="O109" s="219"/>
      <c r="P109" s="222"/>
      <c r="Q109" s="14"/>
      <c r="R109" s="16"/>
      <c r="S109" s="16"/>
      <c r="T109" s="16"/>
      <c r="U109" s="14"/>
      <c r="V109" s="14"/>
      <c r="W109" s="14"/>
      <c r="Z109" s="36"/>
      <c r="AA109" s="39"/>
      <c r="AB109" s="36"/>
      <c r="AC109" s="175"/>
      <c r="AD109" s="176"/>
      <c r="AE109" s="175"/>
    </row>
    <row r="110" spans="1:31" ht="20.100000000000001" customHeight="1">
      <c r="A110" s="254">
        <v>65</v>
      </c>
      <c r="B110" s="254" t="s">
        <v>145</v>
      </c>
      <c r="C110" s="254" t="s">
        <v>154</v>
      </c>
      <c r="D110" s="254" t="s">
        <v>155</v>
      </c>
      <c r="E110" s="254" t="s">
        <v>156</v>
      </c>
      <c r="F110" s="162">
        <v>1</v>
      </c>
      <c r="G110" s="162">
        <v>31.23</v>
      </c>
      <c r="H110" s="69">
        <v>0.78</v>
      </c>
      <c r="I110" s="68" t="s">
        <v>136</v>
      </c>
      <c r="J110" s="8">
        <v>11.25</v>
      </c>
      <c r="K110" s="9" t="s">
        <v>136</v>
      </c>
      <c r="L110" s="56">
        <f t="shared" si="16"/>
        <v>0.94807999999999992</v>
      </c>
      <c r="M110" s="186" t="s">
        <v>136</v>
      </c>
      <c r="N110" s="251" t="s">
        <v>416</v>
      </c>
      <c r="O110" s="251" t="s">
        <v>425</v>
      </c>
      <c r="P110" s="252" t="s">
        <v>465</v>
      </c>
      <c r="Q110" s="14"/>
      <c r="R110" s="16"/>
      <c r="S110" s="16"/>
      <c r="T110" s="16"/>
      <c r="U110" s="14"/>
      <c r="V110" s="14"/>
      <c r="W110" s="14"/>
      <c r="Z110" s="36">
        <f t="shared" si="18"/>
        <v>30</v>
      </c>
      <c r="AA110" s="39">
        <f t="shared" ref="AA110:AA173" si="24">G110</f>
        <v>31.23</v>
      </c>
      <c r="AB110" s="36">
        <f t="shared" ref="AB110:AB173" si="25">INDEX($AG$5:$BC$5,MATCH(Z110,$AG$5:$BC$5)+1)</f>
        <v>32</v>
      </c>
      <c r="AC110" s="175">
        <f t="shared" ref="AC110:AC173" si="26">LOOKUP(Z110,$AG$5:$BC$5,$AG$6:$BC$6)</f>
        <v>0.95299999999999996</v>
      </c>
      <c r="AD110" s="176">
        <f t="shared" ref="AD110:AD173" si="27">((AA110-Z110)/(AB110-Z110))*(AE110-AC110)+AC110</f>
        <v>0.94807999999999992</v>
      </c>
      <c r="AE110" s="175">
        <f t="shared" ref="AE110:AE173" si="28">LOOKUP(AB110,$AG$5:$BC$5,$AG$6:$BC$6)</f>
        <v>0.94499999999999995</v>
      </c>
    </row>
    <row r="111" spans="1:31" ht="20.100000000000001" customHeight="1">
      <c r="A111" s="269"/>
      <c r="B111" s="269"/>
      <c r="C111" s="269"/>
      <c r="D111" s="269"/>
      <c r="E111" s="269"/>
      <c r="F111" s="167">
        <v>2</v>
      </c>
      <c r="G111" s="167">
        <v>72.8</v>
      </c>
      <c r="H111" s="6">
        <v>0.78</v>
      </c>
      <c r="I111" s="7" t="s">
        <v>136</v>
      </c>
      <c r="J111" s="169">
        <v>11.25</v>
      </c>
      <c r="K111" s="5" t="s">
        <v>136</v>
      </c>
      <c r="L111" s="56">
        <f t="shared" si="16"/>
        <v>0.94199999999999995</v>
      </c>
      <c r="M111" s="127" t="s">
        <v>136</v>
      </c>
      <c r="N111" s="250"/>
      <c r="O111" s="250"/>
      <c r="P111" s="253"/>
      <c r="Q111" s="14"/>
      <c r="R111" s="16">
        <v>1</v>
      </c>
      <c r="S111" s="16"/>
      <c r="T111" s="16"/>
      <c r="U111" s="14"/>
      <c r="V111" s="14"/>
      <c r="W111" s="14"/>
      <c r="Z111" s="36">
        <f t="shared" si="18"/>
        <v>50</v>
      </c>
      <c r="AA111" s="39">
        <f t="shared" si="24"/>
        <v>72.8</v>
      </c>
      <c r="AB111" s="36">
        <f t="shared" si="25"/>
        <v>150</v>
      </c>
      <c r="AC111" s="175">
        <f t="shared" si="26"/>
        <v>0.94199999999999995</v>
      </c>
      <c r="AD111" s="176">
        <f t="shared" si="27"/>
        <v>0.94199999999999995</v>
      </c>
      <c r="AE111" s="175">
        <f t="shared" si="28"/>
        <v>0.94199999999999995</v>
      </c>
    </row>
    <row r="112" spans="1:31" ht="20.100000000000001" customHeight="1">
      <c r="A112" s="269"/>
      <c r="B112" s="269"/>
      <c r="C112" s="269"/>
      <c r="D112" s="269"/>
      <c r="E112" s="269"/>
      <c r="F112" s="167">
        <v>3</v>
      </c>
      <c r="G112" s="167">
        <v>31.23</v>
      </c>
      <c r="H112" s="6">
        <v>0.78</v>
      </c>
      <c r="I112" s="7" t="s">
        <v>136</v>
      </c>
      <c r="J112" s="169">
        <v>11.25</v>
      </c>
      <c r="K112" s="5" t="s">
        <v>136</v>
      </c>
      <c r="L112" s="56">
        <f t="shared" si="16"/>
        <v>0.94807999999999992</v>
      </c>
      <c r="M112" s="127" t="s">
        <v>136</v>
      </c>
      <c r="N112" s="250"/>
      <c r="O112" s="250"/>
      <c r="P112" s="254"/>
      <c r="Q112" s="14"/>
      <c r="R112" s="16"/>
      <c r="S112" s="16"/>
      <c r="T112" s="16"/>
      <c r="U112" s="14"/>
      <c r="V112" s="14"/>
      <c r="W112" s="14"/>
      <c r="Z112" s="36">
        <f t="shared" si="18"/>
        <v>30</v>
      </c>
      <c r="AA112" s="39">
        <f t="shared" si="24"/>
        <v>31.23</v>
      </c>
      <c r="AB112" s="36">
        <f t="shared" si="25"/>
        <v>32</v>
      </c>
      <c r="AC112" s="175">
        <f t="shared" si="26"/>
        <v>0.95299999999999996</v>
      </c>
      <c r="AD112" s="176">
        <f t="shared" si="27"/>
        <v>0.94807999999999992</v>
      </c>
      <c r="AE112" s="175">
        <f t="shared" si="28"/>
        <v>0.94499999999999995</v>
      </c>
    </row>
    <row r="113" spans="1:31" ht="20.100000000000001" customHeight="1">
      <c r="A113" s="269">
        <v>66</v>
      </c>
      <c r="B113" s="269" t="s">
        <v>145</v>
      </c>
      <c r="C113" s="269" t="s">
        <v>157</v>
      </c>
      <c r="D113" s="269" t="s">
        <v>158</v>
      </c>
      <c r="E113" s="269" t="s">
        <v>159</v>
      </c>
      <c r="F113" s="167">
        <v>1</v>
      </c>
      <c r="G113" s="167">
        <v>45.83</v>
      </c>
      <c r="H113" s="6">
        <v>0.52</v>
      </c>
      <c r="I113" s="7">
        <v>4.21</v>
      </c>
      <c r="J113" s="169">
        <v>10.84</v>
      </c>
      <c r="K113" s="5">
        <v>54.99</v>
      </c>
      <c r="L113" s="56">
        <f t="shared" ref="L113" si="29">AD113</f>
        <v>0.92448600000000003</v>
      </c>
      <c r="M113" s="57">
        <f t="shared" ref="M113" si="30">AD113</f>
        <v>0.92448600000000003</v>
      </c>
      <c r="N113" s="250" t="s">
        <v>416</v>
      </c>
      <c r="O113" s="250" t="s">
        <v>425</v>
      </c>
      <c r="P113" s="255" t="s">
        <v>466</v>
      </c>
      <c r="Q113" s="14"/>
      <c r="R113" s="16"/>
      <c r="S113" s="16">
        <v>1</v>
      </c>
      <c r="T113" s="16"/>
      <c r="U113" s="14"/>
      <c r="V113" s="14"/>
      <c r="W113" s="14"/>
      <c r="Z113" s="36">
        <f t="shared" si="18"/>
        <v>45</v>
      </c>
      <c r="AA113" s="39">
        <f t="shared" si="24"/>
        <v>45.83</v>
      </c>
      <c r="AB113" s="36">
        <f t="shared" si="25"/>
        <v>50</v>
      </c>
      <c r="AC113" s="175">
        <f t="shared" si="26"/>
        <v>0.92100000000000004</v>
      </c>
      <c r="AD113" s="176">
        <f t="shared" si="27"/>
        <v>0.92448600000000003</v>
      </c>
      <c r="AE113" s="175">
        <f t="shared" si="28"/>
        <v>0.94199999999999995</v>
      </c>
    </row>
    <row r="114" spans="1:31" ht="20.100000000000001" customHeight="1">
      <c r="A114" s="269"/>
      <c r="B114" s="269"/>
      <c r="C114" s="269"/>
      <c r="D114" s="269"/>
      <c r="E114" s="269"/>
      <c r="F114" s="167">
        <v>2</v>
      </c>
      <c r="G114" s="167">
        <v>23.43</v>
      </c>
      <c r="H114" s="6">
        <v>6.2</v>
      </c>
      <c r="I114" s="7">
        <v>7.43</v>
      </c>
      <c r="J114" s="169">
        <v>37.28</v>
      </c>
      <c r="K114" s="5">
        <v>86.46</v>
      </c>
      <c r="L114" s="56">
        <f t="shared" ref="L114:L177" si="31">AD114</f>
        <v>0.97070499999999993</v>
      </c>
      <c r="M114" s="57">
        <f t="shared" ref="M114:M177" si="32">AD114</f>
        <v>0.97070499999999993</v>
      </c>
      <c r="N114" s="250"/>
      <c r="O114" s="250"/>
      <c r="P114" s="255"/>
      <c r="Q114" s="14"/>
      <c r="R114" s="16"/>
      <c r="S114" s="16"/>
      <c r="T114" s="16"/>
      <c r="U114" s="14"/>
      <c r="V114" s="14"/>
      <c r="W114" s="14"/>
      <c r="Z114" s="36">
        <f t="shared" si="18"/>
        <v>22</v>
      </c>
      <c r="AA114" s="39">
        <f t="shared" si="24"/>
        <v>23.43</v>
      </c>
      <c r="AB114" s="36">
        <f t="shared" si="25"/>
        <v>24</v>
      </c>
      <c r="AC114" s="175">
        <f t="shared" si="26"/>
        <v>0.98</v>
      </c>
      <c r="AD114" s="176">
        <f t="shared" si="27"/>
        <v>0.97070499999999993</v>
      </c>
      <c r="AE114" s="175">
        <f t="shared" si="28"/>
        <v>0.96699999999999997</v>
      </c>
    </row>
    <row r="115" spans="1:31" s="2" customFormat="1" ht="20.100000000000001" customHeight="1">
      <c r="A115" s="167">
        <v>67</v>
      </c>
      <c r="B115" s="167" t="s">
        <v>145</v>
      </c>
      <c r="C115" s="167" t="s">
        <v>160</v>
      </c>
      <c r="D115" s="167" t="s">
        <v>161</v>
      </c>
      <c r="E115" s="167" t="s">
        <v>19</v>
      </c>
      <c r="F115" s="167">
        <v>1</v>
      </c>
      <c r="G115" s="167">
        <v>19.670000000000002</v>
      </c>
      <c r="H115" s="6">
        <v>0.94</v>
      </c>
      <c r="I115" s="7">
        <v>2.0299999999999998</v>
      </c>
      <c r="J115" s="169">
        <v>17.16</v>
      </c>
      <c r="K115" s="5">
        <v>34.619999999999997</v>
      </c>
      <c r="L115" s="56">
        <f t="shared" si="31"/>
        <v>0.99417500000000003</v>
      </c>
      <c r="M115" s="57">
        <f t="shared" si="32"/>
        <v>0.99417500000000003</v>
      </c>
      <c r="N115" s="163" t="s">
        <v>416</v>
      </c>
      <c r="O115" s="163" t="s">
        <v>425</v>
      </c>
      <c r="P115" s="227" t="str">
        <f>IF(H115&lt;L115,"Replace",IF(I115&lt;M115,"Replace","Comply"))</f>
        <v>Replace</v>
      </c>
      <c r="Q115" s="34"/>
      <c r="R115" s="127"/>
      <c r="S115" s="127">
        <v>1</v>
      </c>
      <c r="T115" s="127"/>
      <c r="U115" s="34"/>
      <c r="V115" s="34"/>
      <c r="W115" s="34"/>
      <c r="Z115" s="42">
        <f t="shared" si="18"/>
        <v>18</v>
      </c>
      <c r="AA115" s="43">
        <f t="shared" si="24"/>
        <v>19.670000000000002</v>
      </c>
      <c r="AB115" s="42">
        <f t="shared" si="25"/>
        <v>20</v>
      </c>
      <c r="AC115" s="177">
        <f t="shared" si="26"/>
        <v>0.99</v>
      </c>
      <c r="AD115" s="178">
        <f t="shared" si="27"/>
        <v>0.99417500000000003</v>
      </c>
      <c r="AE115" s="177">
        <f t="shared" si="28"/>
        <v>0.995</v>
      </c>
    </row>
    <row r="116" spans="1:31" s="2" customFormat="1" ht="20.100000000000001" customHeight="1">
      <c r="A116" s="167">
        <v>68</v>
      </c>
      <c r="B116" s="167" t="s">
        <v>145</v>
      </c>
      <c r="C116" s="167" t="s">
        <v>162</v>
      </c>
      <c r="D116" s="167" t="s">
        <v>163</v>
      </c>
      <c r="E116" s="167" t="s">
        <v>19</v>
      </c>
      <c r="F116" s="167">
        <v>1</v>
      </c>
      <c r="G116" s="167">
        <v>29.27</v>
      </c>
      <c r="H116" s="6">
        <v>1.89</v>
      </c>
      <c r="I116" s="7">
        <v>5.93</v>
      </c>
      <c r="J116" s="169">
        <v>18.71</v>
      </c>
      <c r="K116" s="5">
        <v>58.59</v>
      </c>
      <c r="L116" s="56">
        <f t="shared" si="31"/>
        <v>0.95518999999999998</v>
      </c>
      <c r="M116" s="57">
        <f t="shared" si="32"/>
        <v>0.95518999999999998</v>
      </c>
      <c r="N116" s="163" t="s">
        <v>416</v>
      </c>
      <c r="O116" s="163" t="s">
        <v>425</v>
      </c>
      <c r="P116" s="163" t="str">
        <f>IF(H116&lt;L116,"Replace",IF(I116&lt;M116,"Replace","Comply"))</f>
        <v>Comply</v>
      </c>
      <c r="Q116" s="34"/>
      <c r="R116" s="127">
        <v>1</v>
      </c>
      <c r="S116" s="127"/>
      <c r="T116" s="127"/>
      <c r="U116" s="34"/>
      <c r="V116" s="34"/>
      <c r="W116" s="34"/>
      <c r="Z116" s="42">
        <f t="shared" si="18"/>
        <v>28</v>
      </c>
      <c r="AA116" s="43">
        <f t="shared" si="24"/>
        <v>29.27</v>
      </c>
      <c r="AB116" s="42">
        <f t="shared" si="25"/>
        <v>30</v>
      </c>
      <c r="AC116" s="177">
        <f t="shared" si="26"/>
        <v>0.95899999999999996</v>
      </c>
      <c r="AD116" s="178">
        <f t="shared" si="27"/>
        <v>0.95518999999999998</v>
      </c>
      <c r="AE116" s="177">
        <f t="shared" si="28"/>
        <v>0.95299999999999996</v>
      </c>
    </row>
    <row r="117" spans="1:31" s="2" customFormat="1" ht="20.100000000000001" customHeight="1">
      <c r="A117" s="269">
        <v>69</v>
      </c>
      <c r="B117" s="269" t="s">
        <v>164</v>
      </c>
      <c r="C117" s="269" t="s">
        <v>165</v>
      </c>
      <c r="D117" s="269" t="s">
        <v>166</v>
      </c>
      <c r="E117" s="269" t="s">
        <v>167</v>
      </c>
      <c r="F117" s="167">
        <v>1</v>
      </c>
      <c r="G117" s="167">
        <v>17.350000000000001</v>
      </c>
      <c r="H117" s="6">
        <v>1.1299999999999999</v>
      </c>
      <c r="I117" s="7">
        <v>1.43</v>
      </c>
      <c r="J117" s="169">
        <v>18.07</v>
      </c>
      <c r="K117" s="5">
        <v>20.67</v>
      </c>
      <c r="L117" s="56">
        <f t="shared" si="31"/>
        <v>0.98675000000000002</v>
      </c>
      <c r="M117" s="57">
        <f t="shared" si="32"/>
        <v>0.98675000000000002</v>
      </c>
      <c r="N117" s="250" t="s">
        <v>416</v>
      </c>
      <c r="O117" s="250" t="s">
        <v>425</v>
      </c>
      <c r="P117" s="252" t="s">
        <v>467</v>
      </c>
      <c r="Q117" s="34"/>
      <c r="R117" s="127"/>
      <c r="S117" s="127"/>
      <c r="T117" s="127"/>
      <c r="U117" s="34"/>
      <c r="V117" s="34"/>
      <c r="W117" s="34"/>
      <c r="Z117" s="42">
        <f t="shared" si="18"/>
        <v>16</v>
      </c>
      <c r="AA117" s="43">
        <f t="shared" si="24"/>
        <v>17.350000000000001</v>
      </c>
      <c r="AB117" s="42">
        <f t="shared" si="25"/>
        <v>18</v>
      </c>
      <c r="AC117" s="177">
        <f t="shared" si="26"/>
        <v>0.98</v>
      </c>
      <c r="AD117" s="178">
        <f t="shared" si="27"/>
        <v>0.98675000000000002</v>
      </c>
      <c r="AE117" s="177">
        <f t="shared" si="28"/>
        <v>0.99</v>
      </c>
    </row>
    <row r="118" spans="1:31" s="2" customFormat="1" ht="20.100000000000001" customHeight="1">
      <c r="A118" s="269"/>
      <c r="B118" s="269"/>
      <c r="C118" s="269"/>
      <c r="D118" s="269"/>
      <c r="E118" s="269"/>
      <c r="F118" s="167">
        <v>2</v>
      </c>
      <c r="G118" s="167">
        <v>25.35</v>
      </c>
      <c r="H118" s="6">
        <v>0.98</v>
      </c>
      <c r="I118" s="7">
        <v>1.38</v>
      </c>
      <c r="J118" s="169">
        <v>20.43</v>
      </c>
      <c r="K118" s="5">
        <v>19.13</v>
      </c>
      <c r="L118" s="56">
        <f t="shared" si="31"/>
        <v>0.96497499999999992</v>
      </c>
      <c r="M118" s="57">
        <f t="shared" si="32"/>
        <v>0.96497499999999992</v>
      </c>
      <c r="N118" s="250"/>
      <c r="O118" s="250"/>
      <c r="P118" s="253"/>
      <c r="Q118" s="34"/>
      <c r="R118" s="127"/>
      <c r="S118" s="127"/>
      <c r="T118" s="127"/>
      <c r="U118" s="34"/>
      <c r="V118" s="34"/>
      <c r="W118" s="34"/>
      <c r="Z118" s="42">
        <f t="shared" si="18"/>
        <v>24</v>
      </c>
      <c r="AA118" s="43">
        <f t="shared" si="24"/>
        <v>25.35</v>
      </c>
      <c r="AB118" s="42">
        <f t="shared" si="25"/>
        <v>26</v>
      </c>
      <c r="AC118" s="177">
        <f t="shared" si="26"/>
        <v>0.96699999999999997</v>
      </c>
      <c r="AD118" s="178">
        <f t="shared" si="27"/>
        <v>0.96497499999999992</v>
      </c>
      <c r="AE118" s="177">
        <f t="shared" si="28"/>
        <v>0.96399999999999997</v>
      </c>
    </row>
    <row r="119" spans="1:31" s="2" customFormat="1" ht="20.100000000000001" customHeight="1">
      <c r="A119" s="269"/>
      <c r="B119" s="269"/>
      <c r="C119" s="269"/>
      <c r="D119" s="269"/>
      <c r="E119" s="269"/>
      <c r="F119" s="167">
        <v>3</v>
      </c>
      <c r="G119" s="167">
        <v>25.35</v>
      </c>
      <c r="H119" s="6">
        <v>0.98</v>
      </c>
      <c r="I119" s="7">
        <v>1.38</v>
      </c>
      <c r="J119" s="169">
        <v>20.43</v>
      </c>
      <c r="K119" s="5">
        <v>19.13</v>
      </c>
      <c r="L119" s="56">
        <f t="shared" si="31"/>
        <v>0.96497499999999992</v>
      </c>
      <c r="M119" s="57">
        <f t="shared" si="32"/>
        <v>0.96497499999999992</v>
      </c>
      <c r="N119" s="250"/>
      <c r="O119" s="250"/>
      <c r="P119" s="253"/>
      <c r="Q119" s="34"/>
      <c r="R119" s="127">
        <v>1</v>
      </c>
      <c r="S119" s="127"/>
      <c r="T119" s="127"/>
      <c r="U119" s="34"/>
      <c r="V119" s="34"/>
      <c r="W119" s="34"/>
      <c r="Z119" s="42">
        <f t="shared" si="18"/>
        <v>24</v>
      </c>
      <c r="AA119" s="43">
        <f t="shared" si="24"/>
        <v>25.35</v>
      </c>
      <c r="AB119" s="42">
        <f t="shared" si="25"/>
        <v>26</v>
      </c>
      <c r="AC119" s="177">
        <f t="shared" si="26"/>
        <v>0.96699999999999997</v>
      </c>
      <c r="AD119" s="178">
        <f t="shared" si="27"/>
        <v>0.96497499999999992</v>
      </c>
      <c r="AE119" s="177">
        <f t="shared" si="28"/>
        <v>0.96399999999999997</v>
      </c>
    </row>
    <row r="120" spans="1:31" s="2" customFormat="1" ht="20.100000000000001" customHeight="1">
      <c r="A120" s="269"/>
      <c r="B120" s="269"/>
      <c r="C120" s="269"/>
      <c r="D120" s="269"/>
      <c r="E120" s="269"/>
      <c r="F120" s="167">
        <v>4</v>
      </c>
      <c r="G120" s="167">
        <v>25.35</v>
      </c>
      <c r="H120" s="6">
        <v>0.98</v>
      </c>
      <c r="I120" s="7">
        <v>1.38</v>
      </c>
      <c r="J120" s="169">
        <v>20.43</v>
      </c>
      <c r="K120" s="5">
        <v>19.13</v>
      </c>
      <c r="L120" s="56">
        <f t="shared" si="31"/>
        <v>0.96497499999999992</v>
      </c>
      <c r="M120" s="57">
        <f t="shared" si="32"/>
        <v>0.96497499999999992</v>
      </c>
      <c r="N120" s="250"/>
      <c r="O120" s="250"/>
      <c r="P120" s="253"/>
      <c r="Q120" s="34"/>
      <c r="R120" s="127"/>
      <c r="S120" s="127"/>
      <c r="T120" s="127"/>
      <c r="U120" s="34"/>
      <c r="V120" s="34"/>
      <c r="W120" s="34"/>
      <c r="Z120" s="42">
        <f t="shared" si="18"/>
        <v>24</v>
      </c>
      <c r="AA120" s="43">
        <f t="shared" si="24"/>
        <v>25.35</v>
      </c>
      <c r="AB120" s="42">
        <f t="shared" si="25"/>
        <v>26</v>
      </c>
      <c r="AC120" s="177">
        <f t="shared" si="26"/>
        <v>0.96699999999999997</v>
      </c>
      <c r="AD120" s="178">
        <f t="shared" si="27"/>
        <v>0.96497499999999992</v>
      </c>
      <c r="AE120" s="177">
        <f t="shared" si="28"/>
        <v>0.96399999999999997</v>
      </c>
    </row>
    <row r="121" spans="1:31" s="2" customFormat="1" ht="20.100000000000001" customHeight="1">
      <c r="A121" s="269"/>
      <c r="B121" s="269"/>
      <c r="C121" s="269"/>
      <c r="D121" s="269"/>
      <c r="E121" s="269"/>
      <c r="F121" s="167">
        <v>5</v>
      </c>
      <c r="G121" s="167">
        <v>17.350000000000001</v>
      </c>
      <c r="H121" s="6">
        <v>1.1299999999999999</v>
      </c>
      <c r="I121" s="7">
        <v>1.43</v>
      </c>
      <c r="J121" s="169">
        <v>18.07</v>
      </c>
      <c r="K121" s="5">
        <v>20.67</v>
      </c>
      <c r="L121" s="56">
        <f t="shared" si="31"/>
        <v>0.98675000000000002</v>
      </c>
      <c r="M121" s="57">
        <f t="shared" si="32"/>
        <v>0.98675000000000002</v>
      </c>
      <c r="N121" s="250"/>
      <c r="O121" s="250"/>
      <c r="P121" s="254"/>
      <c r="Q121" s="34"/>
      <c r="R121" s="127"/>
      <c r="S121" s="127"/>
      <c r="T121" s="127"/>
      <c r="U121" s="34"/>
      <c r="V121" s="34"/>
      <c r="W121" s="34"/>
      <c r="Z121" s="42">
        <f t="shared" si="18"/>
        <v>16</v>
      </c>
      <c r="AA121" s="43">
        <f t="shared" si="24"/>
        <v>17.350000000000001</v>
      </c>
      <c r="AB121" s="42">
        <f t="shared" si="25"/>
        <v>18</v>
      </c>
      <c r="AC121" s="177">
        <f t="shared" si="26"/>
        <v>0.98</v>
      </c>
      <c r="AD121" s="178">
        <f t="shared" si="27"/>
        <v>0.98675000000000002</v>
      </c>
      <c r="AE121" s="177">
        <f t="shared" si="28"/>
        <v>0.99</v>
      </c>
    </row>
    <row r="122" spans="1:31" ht="20.100000000000001" customHeight="1">
      <c r="A122" s="268">
        <v>70</v>
      </c>
      <c r="B122" s="268" t="s">
        <v>164</v>
      </c>
      <c r="C122" s="268" t="s">
        <v>168</v>
      </c>
      <c r="D122" s="268" t="s">
        <v>169</v>
      </c>
      <c r="E122" s="268" t="s">
        <v>170</v>
      </c>
      <c r="F122" s="167">
        <v>1</v>
      </c>
      <c r="G122" s="167">
        <v>17.45</v>
      </c>
      <c r="H122" s="6">
        <v>1.41</v>
      </c>
      <c r="I122" s="7">
        <v>2.4</v>
      </c>
      <c r="J122" s="169">
        <v>23.16</v>
      </c>
      <c r="K122" s="5">
        <v>32.06</v>
      </c>
      <c r="L122" s="37">
        <f t="shared" si="31"/>
        <v>0.98724999999999996</v>
      </c>
      <c r="M122" s="38">
        <f t="shared" si="32"/>
        <v>0.98724999999999996</v>
      </c>
      <c r="N122" s="249" t="s">
        <v>416</v>
      </c>
      <c r="O122" s="249" t="s">
        <v>425</v>
      </c>
      <c r="P122" s="277" t="s">
        <v>467</v>
      </c>
      <c r="Q122" s="14"/>
      <c r="R122" s="16"/>
      <c r="S122" s="16"/>
      <c r="T122" s="16"/>
      <c r="U122" s="14"/>
      <c r="V122" s="14"/>
      <c r="W122" s="14"/>
      <c r="Z122" s="36">
        <f t="shared" si="18"/>
        <v>16</v>
      </c>
      <c r="AA122" s="39">
        <f t="shared" si="24"/>
        <v>17.45</v>
      </c>
      <c r="AB122" s="36">
        <f t="shared" si="25"/>
        <v>18</v>
      </c>
      <c r="AC122" s="175">
        <f t="shared" si="26"/>
        <v>0.98</v>
      </c>
      <c r="AD122" s="176">
        <f t="shared" si="27"/>
        <v>0.98724999999999996</v>
      </c>
      <c r="AE122" s="175">
        <f t="shared" si="28"/>
        <v>0.99</v>
      </c>
    </row>
    <row r="123" spans="1:31" ht="20.100000000000001" customHeight="1">
      <c r="A123" s="268"/>
      <c r="B123" s="268"/>
      <c r="C123" s="268"/>
      <c r="D123" s="268"/>
      <c r="E123" s="268"/>
      <c r="F123" s="167">
        <v>2</v>
      </c>
      <c r="G123" s="167">
        <v>35.54</v>
      </c>
      <c r="H123" s="6">
        <v>1.1200000000000001</v>
      </c>
      <c r="I123" s="7">
        <v>4.03</v>
      </c>
      <c r="J123" s="169">
        <v>18.59</v>
      </c>
      <c r="K123" s="5">
        <v>53.36</v>
      </c>
      <c r="L123" s="37">
        <f t="shared" si="31"/>
        <v>0.92730000000000001</v>
      </c>
      <c r="M123" s="38">
        <f t="shared" si="32"/>
        <v>0.92730000000000001</v>
      </c>
      <c r="N123" s="249"/>
      <c r="O123" s="249"/>
      <c r="P123" s="278"/>
      <c r="Q123" s="14"/>
      <c r="R123" s="16">
        <v>1</v>
      </c>
      <c r="S123" s="16"/>
      <c r="T123" s="16"/>
      <c r="U123" s="14"/>
      <c r="V123" s="14"/>
      <c r="W123" s="14"/>
      <c r="Z123" s="36">
        <f t="shared" si="18"/>
        <v>34</v>
      </c>
      <c r="AA123" s="39">
        <f t="shared" si="24"/>
        <v>35.54</v>
      </c>
      <c r="AB123" s="36">
        <f t="shared" si="25"/>
        <v>36</v>
      </c>
      <c r="AC123" s="175">
        <f t="shared" si="26"/>
        <v>0.93500000000000005</v>
      </c>
      <c r="AD123" s="176">
        <f t="shared" si="27"/>
        <v>0.92730000000000001</v>
      </c>
      <c r="AE123" s="175">
        <f t="shared" si="28"/>
        <v>0.92500000000000004</v>
      </c>
    </row>
    <row r="124" spans="1:31" ht="20.100000000000001" customHeight="1">
      <c r="A124" s="268"/>
      <c r="B124" s="268"/>
      <c r="C124" s="268"/>
      <c r="D124" s="268"/>
      <c r="E124" s="268"/>
      <c r="F124" s="167">
        <v>3</v>
      </c>
      <c r="G124" s="167">
        <v>17.45</v>
      </c>
      <c r="H124" s="6">
        <v>1.41</v>
      </c>
      <c r="I124" s="7">
        <v>2.4</v>
      </c>
      <c r="J124" s="169">
        <v>23.16</v>
      </c>
      <c r="K124" s="5">
        <v>32.06</v>
      </c>
      <c r="L124" s="37">
        <f t="shared" si="31"/>
        <v>0.98724999999999996</v>
      </c>
      <c r="M124" s="38">
        <f t="shared" si="32"/>
        <v>0.98724999999999996</v>
      </c>
      <c r="N124" s="249"/>
      <c r="O124" s="249"/>
      <c r="P124" s="279"/>
      <c r="Q124" s="14"/>
      <c r="R124" s="16"/>
      <c r="S124" s="16"/>
      <c r="T124" s="16"/>
      <c r="U124" s="14"/>
      <c r="V124" s="14"/>
      <c r="W124" s="14"/>
      <c r="Z124" s="36">
        <f t="shared" si="18"/>
        <v>16</v>
      </c>
      <c r="AA124" s="39">
        <f t="shared" si="24"/>
        <v>17.45</v>
      </c>
      <c r="AB124" s="36">
        <f t="shared" si="25"/>
        <v>18</v>
      </c>
      <c r="AC124" s="175">
        <f t="shared" si="26"/>
        <v>0.98</v>
      </c>
      <c r="AD124" s="176">
        <f t="shared" si="27"/>
        <v>0.98724999999999996</v>
      </c>
      <c r="AE124" s="175">
        <f t="shared" si="28"/>
        <v>0.99</v>
      </c>
    </row>
    <row r="125" spans="1:31" s="2" customFormat="1" ht="24.95" customHeight="1">
      <c r="A125" s="269">
        <v>71</v>
      </c>
      <c r="B125" s="269" t="s">
        <v>164</v>
      </c>
      <c r="C125" s="269" t="s">
        <v>171</v>
      </c>
      <c r="D125" s="269" t="s">
        <v>172</v>
      </c>
      <c r="E125" s="269" t="s">
        <v>173</v>
      </c>
      <c r="F125" s="167">
        <v>1</v>
      </c>
      <c r="G125" s="167">
        <v>25.05</v>
      </c>
      <c r="H125" s="6">
        <v>1.1000000000000001</v>
      </c>
      <c r="I125" s="7">
        <v>1.37</v>
      </c>
      <c r="J125" s="169">
        <v>20.87</v>
      </c>
      <c r="K125" s="5">
        <v>19.21</v>
      </c>
      <c r="L125" s="56">
        <f t="shared" si="31"/>
        <v>0.96542499999999998</v>
      </c>
      <c r="M125" s="57">
        <f t="shared" si="32"/>
        <v>0.96542499999999998</v>
      </c>
      <c r="N125" s="250" t="s">
        <v>416</v>
      </c>
      <c r="O125" s="250" t="s">
        <v>425</v>
      </c>
      <c r="P125" s="252" t="s">
        <v>467</v>
      </c>
      <c r="Q125" s="34"/>
      <c r="R125" s="127"/>
      <c r="S125" s="127"/>
      <c r="T125" s="127"/>
      <c r="U125" s="34"/>
      <c r="V125" s="34"/>
      <c r="W125" s="34"/>
      <c r="Z125" s="42">
        <f t="shared" si="18"/>
        <v>24</v>
      </c>
      <c r="AA125" s="43">
        <f t="shared" si="24"/>
        <v>25.05</v>
      </c>
      <c r="AB125" s="42">
        <f t="shared" si="25"/>
        <v>26</v>
      </c>
      <c r="AC125" s="177">
        <f t="shared" si="26"/>
        <v>0.96699999999999997</v>
      </c>
      <c r="AD125" s="178">
        <f t="shared" si="27"/>
        <v>0.96542499999999998</v>
      </c>
      <c r="AE125" s="177">
        <f t="shared" si="28"/>
        <v>0.96399999999999997</v>
      </c>
    </row>
    <row r="126" spans="1:31" s="2" customFormat="1" ht="24.95" customHeight="1">
      <c r="A126" s="269"/>
      <c r="B126" s="269"/>
      <c r="C126" s="269"/>
      <c r="D126" s="269"/>
      <c r="E126" s="269"/>
      <c r="F126" s="167">
        <v>2</v>
      </c>
      <c r="G126" s="167">
        <v>29.05</v>
      </c>
      <c r="H126" s="6">
        <v>0.97</v>
      </c>
      <c r="I126" s="7">
        <v>1.31</v>
      </c>
      <c r="J126" s="169">
        <v>18.5</v>
      </c>
      <c r="K126" s="5">
        <v>17.09</v>
      </c>
      <c r="L126" s="56">
        <f t="shared" si="31"/>
        <v>0.95584999999999998</v>
      </c>
      <c r="M126" s="57">
        <f t="shared" si="32"/>
        <v>0.95584999999999998</v>
      </c>
      <c r="N126" s="250"/>
      <c r="O126" s="250"/>
      <c r="P126" s="253"/>
      <c r="Q126" s="34"/>
      <c r="R126" s="127">
        <v>1</v>
      </c>
      <c r="S126" s="127"/>
      <c r="T126" s="127"/>
      <c r="U126" s="34"/>
      <c r="V126" s="34"/>
      <c r="W126" s="34"/>
      <c r="Z126" s="42">
        <f t="shared" si="18"/>
        <v>28</v>
      </c>
      <c r="AA126" s="43">
        <f t="shared" si="24"/>
        <v>29.05</v>
      </c>
      <c r="AB126" s="42">
        <f t="shared" si="25"/>
        <v>30</v>
      </c>
      <c r="AC126" s="177">
        <f t="shared" si="26"/>
        <v>0.95899999999999996</v>
      </c>
      <c r="AD126" s="178">
        <f t="shared" si="27"/>
        <v>0.95584999999999998</v>
      </c>
      <c r="AE126" s="177">
        <f t="shared" si="28"/>
        <v>0.95299999999999996</v>
      </c>
    </row>
    <row r="127" spans="1:31" s="2" customFormat="1" ht="24.95" customHeight="1">
      <c r="A127" s="269"/>
      <c r="B127" s="269"/>
      <c r="C127" s="269"/>
      <c r="D127" s="269"/>
      <c r="E127" s="269"/>
      <c r="F127" s="167">
        <v>3</v>
      </c>
      <c r="G127" s="167">
        <v>25.05</v>
      </c>
      <c r="H127" s="6">
        <v>1.1000000000000001</v>
      </c>
      <c r="I127" s="7">
        <v>1.37</v>
      </c>
      <c r="J127" s="169">
        <v>20.87</v>
      </c>
      <c r="K127" s="5">
        <v>19.21</v>
      </c>
      <c r="L127" s="56">
        <f t="shared" si="31"/>
        <v>0.96542499999999998</v>
      </c>
      <c r="M127" s="57">
        <f t="shared" si="32"/>
        <v>0.96542499999999998</v>
      </c>
      <c r="N127" s="250"/>
      <c r="O127" s="250"/>
      <c r="P127" s="254"/>
      <c r="Q127" s="34"/>
      <c r="R127" s="127"/>
      <c r="S127" s="127"/>
      <c r="T127" s="127"/>
      <c r="U127" s="190">
        <f>SUM(R57:R127)</f>
        <v>16</v>
      </c>
      <c r="V127" s="190">
        <f>SUM(S57:S127)</f>
        <v>13</v>
      </c>
      <c r="W127" s="190">
        <f>SUM(T57:T127)</f>
        <v>0</v>
      </c>
      <c r="Z127" s="42">
        <f t="shared" si="18"/>
        <v>24</v>
      </c>
      <c r="AA127" s="43">
        <f t="shared" si="24"/>
        <v>25.05</v>
      </c>
      <c r="AB127" s="42">
        <f t="shared" si="25"/>
        <v>26</v>
      </c>
      <c r="AC127" s="177">
        <f t="shared" si="26"/>
        <v>0.96699999999999997</v>
      </c>
      <c r="AD127" s="178">
        <f t="shared" si="27"/>
        <v>0.96542499999999998</v>
      </c>
      <c r="AE127" s="177">
        <f t="shared" si="28"/>
        <v>0.96399999999999997</v>
      </c>
    </row>
    <row r="128" spans="1:31" ht="24.95" customHeight="1">
      <c r="A128" s="166">
        <v>72</v>
      </c>
      <c r="B128" s="166" t="s">
        <v>174</v>
      </c>
      <c r="C128" s="166" t="s">
        <v>175</v>
      </c>
      <c r="D128" s="166" t="s">
        <v>176</v>
      </c>
      <c r="E128" s="166" t="s">
        <v>38</v>
      </c>
      <c r="F128" s="167">
        <v>1</v>
      </c>
      <c r="G128" s="167">
        <v>54.77</v>
      </c>
      <c r="H128" s="6">
        <v>1.08</v>
      </c>
      <c r="I128" s="7">
        <v>6.63</v>
      </c>
      <c r="J128" s="169">
        <v>13.61</v>
      </c>
      <c r="K128" s="5">
        <v>40.520000000000003</v>
      </c>
      <c r="L128" s="37">
        <f t="shared" si="31"/>
        <v>0.94199999999999995</v>
      </c>
      <c r="M128" s="38">
        <f t="shared" si="32"/>
        <v>0.94199999999999995</v>
      </c>
      <c r="N128" s="161" t="s">
        <v>417</v>
      </c>
      <c r="O128" s="161" t="s">
        <v>425</v>
      </c>
      <c r="P128" s="163" t="str">
        <f>IF(H128&lt;L128,"Replace",IF(I128&lt;M128,"Replace","Comply"))</f>
        <v>Comply</v>
      </c>
      <c r="Q128" s="14"/>
      <c r="R128" s="16">
        <v>1</v>
      </c>
      <c r="S128" s="16"/>
      <c r="T128" s="16"/>
      <c r="U128" s="14"/>
      <c r="V128" s="14"/>
      <c r="W128" s="14"/>
      <c r="Z128" s="36">
        <f t="shared" si="18"/>
        <v>50</v>
      </c>
      <c r="AA128" s="39">
        <f t="shared" si="24"/>
        <v>54.77</v>
      </c>
      <c r="AB128" s="36">
        <f t="shared" si="25"/>
        <v>150</v>
      </c>
      <c r="AC128" s="175">
        <f t="shared" si="26"/>
        <v>0.94199999999999995</v>
      </c>
      <c r="AD128" s="176">
        <f t="shared" si="27"/>
        <v>0.94199999999999995</v>
      </c>
      <c r="AE128" s="175">
        <f t="shared" si="28"/>
        <v>0.94199999999999995</v>
      </c>
    </row>
    <row r="129" spans="1:31" ht="24.95" customHeight="1">
      <c r="A129" s="166">
        <v>73</v>
      </c>
      <c r="B129" s="166" t="s">
        <v>174</v>
      </c>
      <c r="C129" s="166" t="s">
        <v>177</v>
      </c>
      <c r="D129" s="166" t="s">
        <v>178</v>
      </c>
      <c r="E129" s="166" t="s">
        <v>19</v>
      </c>
      <c r="F129" s="167">
        <v>1</v>
      </c>
      <c r="G129" s="167">
        <v>19.899999999999999</v>
      </c>
      <c r="H129" s="6">
        <v>1.68</v>
      </c>
      <c r="I129" s="7">
        <v>5.61</v>
      </c>
      <c r="J129" s="6">
        <v>26.9</v>
      </c>
      <c r="K129" s="5">
        <v>81.48</v>
      </c>
      <c r="L129" s="37">
        <f t="shared" si="31"/>
        <v>0.99475000000000002</v>
      </c>
      <c r="M129" s="38">
        <f t="shared" si="32"/>
        <v>0.99475000000000002</v>
      </c>
      <c r="N129" s="161" t="s">
        <v>417</v>
      </c>
      <c r="O129" s="161" t="s">
        <v>425</v>
      </c>
      <c r="P129" s="163" t="str">
        <f>IF(H129&lt;L129,"Replace",IF(I129&lt;M129,"Replace","Comply"))</f>
        <v>Comply</v>
      </c>
      <c r="Q129" s="14"/>
      <c r="R129" s="16">
        <v>1</v>
      </c>
      <c r="S129" s="16"/>
      <c r="T129" s="16"/>
      <c r="U129" s="14"/>
      <c r="V129" s="14"/>
      <c r="W129" s="14"/>
      <c r="Z129" s="36">
        <f t="shared" si="18"/>
        <v>18</v>
      </c>
      <c r="AA129" s="39">
        <f t="shared" si="24"/>
        <v>19.899999999999999</v>
      </c>
      <c r="AB129" s="36">
        <f t="shared" si="25"/>
        <v>20</v>
      </c>
      <c r="AC129" s="175">
        <f t="shared" si="26"/>
        <v>0.99</v>
      </c>
      <c r="AD129" s="176">
        <f t="shared" si="27"/>
        <v>0.99475000000000002</v>
      </c>
      <c r="AE129" s="175">
        <f t="shared" si="28"/>
        <v>0.995</v>
      </c>
    </row>
    <row r="130" spans="1:31" ht="24" customHeight="1">
      <c r="A130" s="269">
        <v>74</v>
      </c>
      <c r="B130" s="269" t="s">
        <v>174</v>
      </c>
      <c r="C130" s="269" t="s">
        <v>179</v>
      </c>
      <c r="D130" s="269" t="s">
        <v>180</v>
      </c>
      <c r="E130" s="269" t="s">
        <v>181</v>
      </c>
      <c r="F130" s="167">
        <v>1</v>
      </c>
      <c r="G130" s="167">
        <v>24.9</v>
      </c>
      <c r="H130" s="6">
        <v>1.06</v>
      </c>
      <c r="I130" s="7">
        <v>3.49</v>
      </c>
      <c r="J130" s="169">
        <v>17.95</v>
      </c>
      <c r="K130" s="5">
        <v>49.55</v>
      </c>
      <c r="L130" s="65">
        <f t="shared" si="31"/>
        <v>0.96565000000000001</v>
      </c>
      <c r="M130" s="42">
        <f t="shared" si="32"/>
        <v>0.96565000000000001</v>
      </c>
      <c r="N130" s="250" t="s">
        <v>417</v>
      </c>
      <c r="O130" s="250" t="s">
        <v>425</v>
      </c>
      <c r="P130" s="255" t="s">
        <v>466</v>
      </c>
      <c r="Q130" s="14"/>
      <c r="R130" s="16"/>
      <c r="S130" s="16"/>
      <c r="T130" s="16"/>
      <c r="U130" s="14"/>
      <c r="V130" s="14"/>
      <c r="W130" s="14"/>
      <c r="Z130" s="36">
        <f t="shared" si="18"/>
        <v>24</v>
      </c>
      <c r="AA130" s="39">
        <f t="shared" si="24"/>
        <v>24.9</v>
      </c>
      <c r="AB130" s="36">
        <f t="shared" si="25"/>
        <v>26</v>
      </c>
      <c r="AC130" s="175">
        <f t="shared" si="26"/>
        <v>0.96699999999999997</v>
      </c>
      <c r="AD130" s="176">
        <f t="shared" si="27"/>
        <v>0.96565000000000001</v>
      </c>
      <c r="AE130" s="175">
        <f t="shared" si="28"/>
        <v>0.96399999999999997</v>
      </c>
    </row>
    <row r="131" spans="1:31" ht="24" customHeight="1">
      <c r="A131" s="269"/>
      <c r="B131" s="269"/>
      <c r="C131" s="269"/>
      <c r="D131" s="269"/>
      <c r="E131" s="269"/>
      <c r="F131" s="167">
        <v>2</v>
      </c>
      <c r="G131" s="167">
        <v>40.200000000000003</v>
      </c>
      <c r="H131" s="6">
        <v>1.06</v>
      </c>
      <c r="I131" s="7">
        <v>3.36</v>
      </c>
      <c r="J131" s="169">
        <v>18.12</v>
      </c>
      <c r="K131" s="5">
        <v>42.44</v>
      </c>
      <c r="L131" s="56">
        <f t="shared" si="31"/>
        <v>0.90276000000000001</v>
      </c>
      <c r="M131" s="57">
        <f t="shared" si="32"/>
        <v>0.90276000000000001</v>
      </c>
      <c r="N131" s="250"/>
      <c r="O131" s="250"/>
      <c r="P131" s="255"/>
      <c r="Q131" s="14"/>
      <c r="R131" s="16"/>
      <c r="S131" s="16"/>
      <c r="T131" s="16"/>
      <c r="U131" s="14"/>
      <c r="V131" s="14"/>
      <c r="W131" s="14"/>
      <c r="Z131" s="36">
        <f t="shared" si="18"/>
        <v>40</v>
      </c>
      <c r="AA131" s="39">
        <f t="shared" si="24"/>
        <v>40.200000000000003</v>
      </c>
      <c r="AB131" s="36">
        <f t="shared" si="25"/>
        <v>45</v>
      </c>
      <c r="AC131" s="175">
        <f t="shared" si="26"/>
        <v>0.90200000000000002</v>
      </c>
      <c r="AD131" s="176">
        <f t="shared" si="27"/>
        <v>0.90276000000000001</v>
      </c>
      <c r="AE131" s="175">
        <f t="shared" si="28"/>
        <v>0.92100000000000004</v>
      </c>
    </row>
    <row r="132" spans="1:31" ht="24" customHeight="1">
      <c r="A132" s="269"/>
      <c r="B132" s="269"/>
      <c r="C132" s="269"/>
      <c r="D132" s="269"/>
      <c r="E132" s="269"/>
      <c r="F132" s="167">
        <v>3</v>
      </c>
      <c r="G132" s="167">
        <v>25.2</v>
      </c>
      <c r="H132" s="6">
        <v>1.06</v>
      </c>
      <c r="I132" s="7">
        <v>3.49</v>
      </c>
      <c r="J132" s="169">
        <v>17.95</v>
      </c>
      <c r="K132" s="5">
        <v>49.55</v>
      </c>
      <c r="L132" s="56">
        <f t="shared" si="31"/>
        <v>0.96519999999999995</v>
      </c>
      <c r="M132" s="57">
        <f t="shared" si="32"/>
        <v>0.96519999999999995</v>
      </c>
      <c r="N132" s="250"/>
      <c r="O132" s="250"/>
      <c r="P132" s="255"/>
      <c r="Q132" s="14"/>
      <c r="R132" s="16"/>
      <c r="S132" s="16"/>
      <c r="T132" s="16"/>
      <c r="U132" s="14"/>
      <c r="V132" s="14"/>
      <c r="W132" s="14"/>
      <c r="Z132" s="36">
        <f t="shared" si="18"/>
        <v>24</v>
      </c>
      <c r="AA132" s="39">
        <f t="shared" si="24"/>
        <v>25.2</v>
      </c>
      <c r="AB132" s="36">
        <f t="shared" si="25"/>
        <v>26</v>
      </c>
      <c r="AC132" s="175">
        <f t="shared" si="26"/>
        <v>0.96699999999999997</v>
      </c>
      <c r="AD132" s="176">
        <f t="shared" si="27"/>
        <v>0.96519999999999995</v>
      </c>
      <c r="AE132" s="175">
        <f t="shared" si="28"/>
        <v>0.96399999999999997</v>
      </c>
    </row>
    <row r="133" spans="1:31" ht="24" customHeight="1">
      <c r="A133" s="269"/>
      <c r="B133" s="269"/>
      <c r="C133" s="269"/>
      <c r="D133" s="269"/>
      <c r="E133" s="269"/>
      <c r="F133" s="167">
        <v>4</v>
      </c>
      <c r="G133" s="167">
        <v>72.7</v>
      </c>
      <c r="H133" s="6">
        <v>0.52</v>
      </c>
      <c r="I133" s="7" t="s">
        <v>136</v>
      </c>
      <c r="J133" s="6">
        <v>9</v>
      </c>
      <c r="K133" s="5" t="s">
        <v>136</v>
      </c>
      <c r="L133" s="56">
        <f t="shared" si="31"/>
        <v>0.94199999999999995</v>
      </c>
      <c r="M133" s="57">
        <f t="shared" si="32"/>
        <v>0.94199999999999995</v>
      </c>
      <c r="N133" s="250"/>
      <c r="O133" s="250"/>
      <c r="P133" s="255"/>
      <c r="Q133" s="14"/>
      <c r="R133" s="16"/>
      <c r="S133" s="16"/>
      <c r="T133" s="16"/>
      <c r="U133" s="14"/>
      <c r="V133" s="14"/>
      <c r="W133" s="14"/>
      <c r="Z133" s="36">
        <f t="shared" si="18"/>
        <v>50</v>
      </c>
      <c r="AA133" s="39">
        <f t="shared" si="24"/>
        <v>72.7</v>
      </c>
      <c r="AB133" s="36">
        <f t="shared" si="25"/>
        <v>150</v>
      </c>
      <c r="AC133" s="175">
        <f t="shared" si="26"/>
        <v>0.94199999999999995</v>
      </c>
      <c r="AD133" s="176">
        <f t="shared" si="27"/>
        <v>0.94199999999999995</v>
      </c>
      <c r="AE133" s="175">
        <f t="shared" si="28"/>
        <v>0.94199999999999995</v>
      </c>
    </row>
    <row r="134" spans="1:31" ht="24" customHeight="1">
      <c r="A134" s="269"/>
      <c r="B134" s="269"/>
      <c r="C134" s="269"/>
      <c r="D134" s="269"/>
      <c r="E134" s="269"/>
      <c r="F134" s="167">
        <v>5</v>
      </c>
      <c r="G134" s="167">
        <v>144.5</v>
      </c>
      <c r="H134" s="6">
        <v>0.8</v>
      </c>
      <c r="I134" s="7" t="s">
        <v>136</v>
      </c>
      <c r="J134" s="6">
        <v>13.2</v>
      </c>
      <c r="K134" s="5" t="s">
        <v>136</v>
      </c>
      <c r="L134" s="56">
        <f t="shared" si="31"/>
        <v>0.94199999999999995</v>
      </c>
      <c r="M134" s="57">
        <f t="shared" si="32"/>
        <v>0.94199999999999995</v>
      </c>
      <c r="N134" s="250"/>
      <c r="O134" s="250"/>
      <c r="P134" s="255"/>
      <c r="Q134" s="14"/>
      <c r="R134" s="16"/>
      <c r="S134" s="16">
        <v>1</v>
      </c>
      <c r="T134" s="16"/>
      <c r="U134" s="14"/>
      <c r="V134" s="14"/>
      <c r="W134" s="14"/>
      <c r="Z134" s="36">
        <f t="shared" si="18"/>
        <v>50</v>
      </c>
      <c r="AA134" s="39">
        <f t="shared" si="24"/>
        <v>144.5</v>
      </c>
      <c r="AB134" s="36">
        <f t="shared" si="25"/>
        <v>150</v>
      </c>
      <c r="AC134" s="175">
        <f t="shared" si="26"/>
        <v>0.94199999999999995</v>
      </c>
      <c r="AD134" s="176">
        <f t="shared" si="27"/>
        <v>0.94199999999999995</v>
      </c>
      <c r="AE134" s="175">
        <f t="shared" si="28"/>
        <v>0.94199999999999995</v>
      </c>
    </row>
    <row r="135" spans="1:31" ht="24" customHeight="1">
      <c r="A135" s="269"/>
      <c r="B135" s="269"/>
      <c r="C135" s="269"/>
      <c r="D135" s="269"/>
      <c r="E135" s="269"/>
      <c r="F135" s="167">
        <v>6</v>
      </c>
      <c r="G135" s="167">
        <v>72.7</v>
      </c>
      <c r="H135" s="6">
        <v>0.52</v>
      </c>
      <c r="I135" s="7" t="s">
        <v>136</v>
      </c>
      <c r="J135" s="6">
        <v>9</v>
      </c>
      <c r="K135" s="5" t="s">
        <v>136</v>
      </c>
      <c r="L135" s="56">
        <f t="shared" si="31"/>
        <v>0.94199999999999995</v>
      </c>
      <c r="M135" s="57">
        <f t="shared" si="32"/>
        <v>0.94199999999999995</v>
      </c>
      <c r="N135" s="250"/>
      <c r="O135" s="250"/>
      <c r="P135" s="255"/>
      <c r="Q135" s="14"/>
      <c r="R135" s="16"/>
      <c r="S135" s="16"/>
      <c r="T135" s="16"/>
      <c r="U135" s="14"/>
      <c r="V135" s="14"/>
      <c r="W135" s="14"/>
      <c r="Z135" s="36">
        <f t="shared" si="18"/>
        <v>50</v>
      </c>
      <c r="AA135" s="39">
        <f t="shared" si="24"/>
        <v>72.7</v>
      </c>
      <c r="AB135" s="36">
        <f t="shared" si="25"/>
        <v>150</v>
      </c>
      <c r="AC135" s="175">
        <f t="shared" si="26"/>
        <v>0.94199999999999995</v>
      </c>
      <c r="AD135" s="176">
        <f t="shared" si="27"/>
        <v>0.94199999999999995</v>
      </c>
      <c r="AE135" s="175">
        <f t="shared" si="28"/>
        <v>0.94199999999999995</v>
      </c>
    </row>
    <row r="136" spans="1:31" ht="24" customHeight="1">
      <c r="A136" s="269"/>
      <c r="B136" s="269"/>
      <c r="C136" s="269"/>
      <c r="D136" s="269"/>
      <c r="E136" s="269"/>
      <c r="F136" s="167">
        <v>7</v>
      </c>
      <c r="G136" s="167">
        <v>25.1</v>
      </c>
      <c r="H136" s="6">
        <v>1.06</v>
      </c>
      <c r="I136" s="7">
        <v>3.49</v>
      </c>
      <c r="J136" s="169">
        <v>17.95</v>
      </c>
      <c r="K136" s="5">
        <v>49.55</v>
      </c>
      <c r="L136" s="56">
        <f t="shared" si="31"/>
        <v>0.96534999999999993</v>
      </c>
      <c r="M136" s="57">
        <f t="shared" si="32"/>
        <v>0.96534999999999993</v>
      </c>
      <c r="N136" s="250"/>
      <c r="O136" s="250"/>
      <c r="P136" s="255"/>
      <c r="Q136" s="14"/>
      <c r="R136" s="16"/>
      <c r="S136" s="16"/>
      <c r="T136" s="16"/>
      <c r="U136" s="14"/>
      <c r="V136" s="14"/>
      <c r="W136" s="14"/>
      <c r="Z136" s="36">
        <f t="shared" si="18"/>
        <v>24</v>
      </c>
      <c r="AA136" s="39">
        <f t="shared" si="24"/>
        <v>25.1</v>
      </c>
      <c r="AB136" s="36">
        <f t="shared" si="25"/>
        <v>26</v>
      </c>
      <c r="AC136" s="175">
        <f t="shared" si="26"/>
        <v>0.96699999999999997</v>
      </c>
      <c r="AD136" s="176">
        <f t="shared" si="27"/>
        <v>0.96534999999999993</v>
      </c>
      <c r="AE136" s="175">
        <f t="shared" si="28"/>
        <v>0.96399999999999997</v>
      </c>
    </row>
    <row r="137" spans="1:31" ht="24" customHeight="1">
      <c r="A137" s="269"/>
      <c r="B137" s="269"/>
      <c r="C137" s="269"/>
      <c r="D137" s="269"/>
      <c r="E137" s="269"/>
      <c r="F137" s="167">
        <v>8</v>
      </c>
      <c r="G137" s="167">
        <v>40.1</v>
      </c>
      <c r="H137" s="6">
        <v>1.06</v>
      </c>
      <c r="I137" s="7">
        <v>3.36</v>
      </c>
      <c r="J137" s="169">
        <v>18.12</v>
      </c>
      <c r="K137" s="5">
        <v>42.44</v>
      </c>
      <c r="L137" s="56">
        <f t="shared" si="31"/>
        <v>0.90238000000000007</v>
      </c>
      <c r="M137" s="57">
        <f t="shared" si="32"/>
        <v>0.90238000000000007</v>
      </c>
      <c r="N137" s="250"/>
      <c r="O137" s="250"/>
      <c r="P137" s="255"/>
      <c r="Q137" s="14"/>
      <c r="R137" s="16"/>
      <c r="S137" s="16"/>
      <c r="T137" s="16"/>
      <c r="U137" s="14"/>
      <c r="V137" s="14"/>
      <c r="W137" s="14"/>
      <c r="Z137" s="36">
        <f t="shared" si="18"/>
        <v>40</v>
      </c>
      <c r="AA137" s="39">
        <f t="shared" si="24"/>
        <v>40.1</v>
      </c>
      <c r="AB137" s="36">
        <f t="shared" si="25"/>
        <v>45</v>
      </c>
      <c r="AC137" s="175">
        <f t="shared" si="26"/>
        <v>0.90200000000000002</v>
      </c>
      <c r="AD137" s="176">
        <f t="shared" si="27"/>
        <v>0.90238000000000007</v>
      </c>
      <c r="AE137" s="175">
        <f t="shared" si="28"/>
        <v>0.92100000000000004</v>
      </c>
    </row>
    <row r="138" spans="1:31" ht="24" customHeight="1">
      <c r="A138" s="269"/>
      <c r="B138" s="269"/>
      <c r="C138" s="269"/>
      <c r="D138" s="269"/>
      <c r="E138" s="269"/>
      <c r="F138" s="167">
        <v>9</v>
      </c>
      <c r="G138" s="167">
        <v>24.8</v>
      </c>
      <c r="H138" s="6">
        <v>1.06</v>
      </c>
      <c r="I138" s="7">
        <v>3.49</v>
      </c>
      <c r="J138" s="169">
        <v>17.95</v>
      </c>
      <c r="K138" s="5">
        <v>49.55</v>
      </c>
      <c r="L138" s="56">
        <f t="shared" si="31"/>
        <v>0.96579999999999999</v>
      </c>
      <c r="M138" s="57">
        <f t="shared" si="32"/>
        <v>0.96579999999999999</v>
      </c>
      <c r="N138" s="250"/>
      <c r="O138" s="250"/>
      <c r="P138" s="255"/>
      <c r="Q138" s="14"/>
      <c r="R138" s="16"/>
      <c r="S138" s="16"/>
      <c r="T138" s="16"/>
      <c r="U138" s="14"/>
      <c r="V138" s="14"/>
      <c r="W138" s="14"/>
      <c r="Z138" s="36">
        <f t="shared" ref="Z138:Z202" si="33">LOOKUP(AA138,$AG$5:$BC$5,$AG$5:$BC$5)</f>
        <v>24</v>
      </c>
      <c r="AA138" s="39">
        <f t="shared" si="24"/>
        <v>24.8</v>
      </c>
      <c r="AB138" s="36">
        <f t="shared" si="25"/>
        <v>26</v>
      </c>
      <c r="AC138" s="175">
        <f t="shared" si="26"/>
        <v>0.96699999999999997</v>
      </c>
      <c r="AD138" s="176">
        <f t="shared" si="27"/>
        <v>0.96579999999999999</v>
      </c>
      <c r="AE138" s="175">
        <f t="shared" si="28"/>
        <v>0.96399999999999997</v>
      </c>
    </row>
    <row r="139" spans="1:31" ht="24" customHeight="1">
      <c r="A139" s="164">
        <v>75</v>
      </c>
      <c r="B139" s="164" t="s">
        <v>174</v>
      </c>
      <c r="C139" s="164" t="s">
        <v>182</v>
      </c>
      <c r="D139" s="164" t="s">
        <v>183</v>
      </c>
      <c r="E139" s="164" t="s">
        <v>19</v>
      </c>
      <c r="F139" s="162">
        <v>1</v>
      </c>
      <c r="G139" s="162">
        <v>29.9</v>
      </c>
      <c r="H139" s="69">
        <v>1.8</v>
      </c>
      <c r="I139" s="68">
        <v>5.58</v>
      </c>
      <c r="J139" s="69">
        <v>21.3</v>
      </c>
      <c r="K139" s="9">
        <v>65.95</v>
      </c>
      <c r="L139" s="37">
        <f t="shared" si="31"/>
        <v>0.95329999999999993</v>
      </c>
      <c r="M139" s="38">
        <f t="shared" si="32"/>
        <v>0.95329999999999993</v>
      </c>
      <c r="N139" s="171" t="s">
        <v>417</v>
      </c>
      <c r="O139" s="171" t="s">
        <v>425</v>
      </c>
      <c r="P139" s="163" t="str">
        <f>IF(H139&lt;L139,"Replace",IF(I139&lt;M139,"Replace","Comply"))</f>
        <v>Comply</v>
      </c>
      <c r="Q139" s="14"/>
      <c r="R139" s="16">
        <v>1</v>
      </c>
      <c r="S139" s="16"/>
      <c r="T139" s="16"/>
      <c r="U139" s="14"/>
      <c r="V139" s="14"/>
      <c r="W139" s="14"/>
      <c r="Z139" s="36">
        <f t="shared" si="33"/>
        <v>28</v>
      </c>
      <c r="AA139" s="39">
        <f t="shared" si="24"/>
        <v>29.9</v>
      </c>
      <c r="AB139" s="36">
        <f t="shared" si="25"/>
        <v>30</v>
      </c>
      <c r="AC139" s="175">
        <f t="shared" si="26"/>
        <v>0.95899999999999996</v>
      </c>
      <c r="AD139" s="176">
        <f t="shared" si="27"/>
        <v>0.95329999999999993</v>
      </c>
      <c r="AE139" s="175">
        <f t="shared" si="28"/>
        <v>0.95299999999999996</v>
      </c>
    </row>
    <row r="140" spans="1:31" ht="24" customHeight="1">
      <c r="A140" s="268">
        <v>76</v>
      </c>
      <c r="B140" s="268" t="s">
        <v>184</v>
      </c>
      <c r="C140" s="268" t="s">
        <v>185</v>
      </c>
      <c r="D140" s="268" t="s">
        <v>186</v>
      </c>
      <c r="E140" s="268" t="s">
        <v>187</v>
      </c>
      <c r="F140" s="167">
        <v>1</v>
      </c>
      <c r="G140" s="167">
        <v>19.98</v>
      </c>
      <c r="H140" s="6">
        <v>3.82</v>
      </c>
      <c r="I140" s="7">
        <v>5.41</v>
      </c>
      <c r="J140" s="169">
        <v>56.09</v>
      </c>
      <c r="K140" s="5">
        <v>88.77</v>
      </c>
      <c r="L140" s="37">
        <f t="shared" si="31"/>
        <v>0.99495</v>
      </c>
      <c r="M140" s="38">
        <f t="shared" si="32"/>
        <v>0.99495</v>
      </c>
      <c r="N140" s="249" t="s">
        <v>417</v>
      </c>
      <c r="O140" s="249" t="s">
        <v>425</v>
      </c>
      <c r="P140" s="249" t="s">
        <v>467</v>
      </c>
      <c r="Q140" s="14"/>
      <c r="R140" s="16"/>
      <c r="S140" s="16"/>
      <c r="T140" s="16"/>
      <c r="U140" s="14"/>
      <c r="V140" s="14"/>
      <c r="W140" s="14"/>
      <c r="Z140" s="36">
        <f t="shared" si="33"/>
        <v>18</v>
      </c>
      <c r="AA140" s="39">
        <f t="shared" si="24"/>
        <v>19.98</v>
      </c>
      <c r="AB140" s="36">
        <f t="shared" si="25"/>
        <v>20</v>
      </c>
      <c r="AC140" s="175">
        <f t="shared" si="26"/>
        <v>0.99</v>
      </c>
      <c r="AD140" s="176">
        <f t="shared" si="27"/>
        <v>0.99495</v>
      </c>
      <c r="AE140" s="175">
        <f t="shared" si="28"/>
        <v>0.995</v>
      </c>
    </row>
    <row r="141" spans="1:31" ht="24" customHeight="1">
      <c r="A141" s="268"/>
      <c r="B141" s="268"/>
      <c r="C141" s="268"/>
      <c r="D141" s="268"/>
      <c r="E141" s="268"/>
      <c r="F141" s="167">
        <v>2</v>
      </c>
      <c r="G141" s="167">
        <v>30</v>
      </c>
      <c r="H141" s="6">
        <v>1.78</v>
      </c>
      <c r="I141" s="7">
        <v>4.76</v>
      </c>
      <c r="J141" s="169">
        <v>28.69</v>
      </c>
      <c r="K141" s="5">
        <v>67.83</v>
      </c>
      <c r="L141" s="37">
        <f t="shared" si="31"/>
        <v>0.95299999999999996</v>
      </c>
      <c r="M141" s="38">
        <f t="shared" si="32"/>
        <v>0.95299999999999996</v>
      </c>
      <c r="N141" s="249"/>
      <c r="O141" s="249"/>
      <c r="P141" s="249"/>
      <c r="Q141" s="14"/>
      <c r="R141" s="16">
        <v>1</v>
      </c>
      <c r="S141" s="16"/>
      <c r="T141" s="16"/>
      <c r="U141" s="14"/>
      <c r="V141" s="14"/>
      <c r="W141" s="14"/>
      <c r="Z141" s="36">
        <f t="shared" si="33"/>
        <v>30</v>
      </c>
      <c r="AA141" s="39">
        <f t="shared" si="24"/>
        <v>30</v>
      </c>
      <c r="AB141" s="36">
        <f t="shared" si="25"/>
        <v>32</v>
      </c>
      <c r="AC141" s="175">
        <f t="shared" si="26"/>
        <v>0.95299999999999996</v>
      </c>
      <c r="AD141" s="176">
        <f t="shared" si="27"/>
        <v>0.95299999999999996</v>
      </c>
      <c r="AE141" s="175">
        <f t="shared" si="28"/>
        <v>0.94499999999999995</v>
      </c>
    </row>
    <row r="142" spans="1:31" ht="24" customHeight="1">
      <c r="A142" s="268"/>
      <c r="B142" s="268"/>
      <c r="C142" s="268"/>
      <c r="D142" s="268"/>
      <c r="E142" s="268"/>
      <c r="F142" s="167">
        <v>3</v>
      </c>
      <c r="G142" s="167">
        <v>19.98</v>
      </c>
      <c r="H142" s="6">
        <v>3.82</v>
      </c>
      <c r="I142" s="7">
        <v>5.41</v>
      </c>
      <c r="J142" s="169">
        <v>56.09</v>
      </c>
      <c r="K142" s="5">
        <v>88.77</v>
      </c>
      <c r="L142" s="37">
        <f t="shared" si="31"/>
        <v>0.99495</v>
      </c>
      <c r="M142" s="38">
        <f t="shared" si="32"/>
        <v>0.99495</v>
      </c>
      <c r="N142" s="249"/>
      <c r="O142" s="249"/>
      <c r="P142" s="249"/>
      <c r="Q142" s="14"/>
      <c r="R142" s="16"/>
      <c r="S142" s="16"/>
      <c r="T142" s="16"/>
      <c r="U142" s="14"/>
      <c r="V142" s="14"/>
      <c r="W142" s="14"/>
      <c r="Z142" s="36">
        <f t="shared" si="33"/>
        <v>18</v>
      </c>
      <c r="AA142" s="39">
        <f t="shared" si="24"/>
        <v>19.98</v>
      </c>
      <c r="AB142" s="36">
        <f t="shared" si="25"/>
        <v>20</v>
      </c>
      <c r="AC142" s="175">
        <f t="shared" si="26"/>
        <v>0.99</v>
      </c>
      <c r="AD142" s="176">
        <f t="shared" si="27"/>
        <v>0.99495</v>
      </c>
      <c r="AE142" s="175">
        <f t="shared" si="28"/>
        <v>0.995</v>
      </c>
    </row>
    <row r="143" spans="1:31" ht="24" customHeight="1">
      <c r="A143" s="268">
        <v>77</v>
      </c>
      <c r="B143" s="268" t="s">
        <v>184</v>
      </c>
      <c r="C143" s="268" t="s">
        <v>188</v>
      </c>
      <c r="D143" s="268" t="s">
        <v>189</v>
      </c>
      <c r="E143" s="268" t="s">
        <v>187</v>
      </c>
      <c r="F143" s="167">
        <v>1</v>
      </c>
      <c r="G143" s="167">
        <v>59.7</v>
      </c>
      <c r="H143" s="6">
        <v>1.55</v>
      </c>
      <c r="I143" s="7">
        <v>2.88</v>
      </c>
      <c r="J143" s="169">
        <v>37.729999999999997</v>
      </c>
      <c r="K143" s="5">
        <v>63.66</v>
      </c>
      <c r="L143" s="37">
        <f t="shared" si="31"/>
        <v>0.94199999999999995</v>
      </c>
      <c r="M143" s="38">
        <f t="shared" si="32"/>
        <v>0.94199999999999995</v>
      </c>
      <c r="N143" s="249" t="s">
        <v>417</v>
      </c>
      <c r="O143" s="249" t="s">
        <v>425</v>
      </c>
      <c r="P143" s="249" t="s">
        <v>467</v>
      </c>
      <c r="Q143" s="14"/>
      <c r="R143" s="16"/>
      <c r="S143" s="16"/>
      <c r="T143" s="16"/>
      <c r="U143" s="14"/>
      <c r="V143" s="14"/>
      <c r="W143" s="14"/>
      <c r="Z143" s="36">
        <f t="shared" si="33"/>
        <v>50</v>
      </c>
      <c r="AA143" s="39">
        <f t="shared" si="24"/>
        <v>59.7</v>
      </c>
      <c r="AB143" s="36">
        <f t="shared" si="25"/>
        <v>150</v>
      </c>
      <c r="AC143" s="175">
        <f t="shared" si="26"/>
        <v>0.94199999999999995</v>
      </c>
      <c r="AD143" s="176">
        <f t="shared" si="27"/>
        <v>0.94199999999999995</v>
      </c>
      <c r="AE143" s="175">
        <f t="shared" si="28"/>
        <v>0.94199999999999995</v>
      </c>
    </row>
    <row r="144" spans="1:31" ht="24" customHeight="1">
      <c r="A144" s="268"/>
      <c r="B144" s="268"/>
      <c r="C144" s="268"/>
      <c r="D144" s="268"/>
      <c r="E144" s="268"/>
      <c r="F144" s="167">
        <v>2</v>
      </c>
      <c r="G144" s="167">
        <v>90</v>
      </c>
      <c r="H144" s="6">
        <v>1.03</v>
      </c>
      <c r="I144" s="7">
        <v>1.56</v>
      </c>
      <c r="J144" s="169">
        <v>22.74</v>
      </c>
      <c r="K144" s="5">
        <v>35.97</v>
      </c>
      <c r="L144" s="37">
        <f t="shared" si="31"/>
        <v>0.94199999999999995</v>
      </c>
      <c r="M144" s="38">
        <f t="shared" si="32"/>
        <v>0.94199999999999995</v>
      </c>
      <c r="N144" s="249"/>
      <c r="O144" s="249"/>
      <c r="P144" s="249"/>
      <c r="Q144" s="14"/>
      <c r="R144" s="16">
        <v>1</v>
      </c>
      <c r="S144" s="16"/>
      <c r="T144" s="16"/>
      <c r="U144" s="14"/>
      <c r="V144" s="14"/>
      <c r="W144" s="14"/>
      <c r="Z144" s="36">
        <f t="shared" si="33"/>
        <v>50</v>
      </c>
      <c r="AA144" s="39">
        <f t="shared" si="24"/>
        <v>90</v>
      </c>
      <c r="AB144" s="36">
        <f t="shared" si="25"/>
        <v>150</v>
      </c>
      <c r="AC144" s="175">
        <f t="shared" si="26"/>
        <v>0.94199999999999995</v>
      </c>
      <c r="AD144" s="176">
        <f t="shared" si="27"/>
        <v>0.94199999999999995</v>
      </c>
      <c r="AE144" s="175">
        <f t="shared" si="28"/>
        <v>0.94199999999999995</v>
      </c>
    </row>
    <row r="145" spans="1:31" ht="24" customHeight="1">
      <c r="A145" s="268"/>
      <c r="B145" s="268"/>
      <c r="C145" s="268"/>
      <c r="D145" s="268"/>
      <c r="E145" s="268"/>
      <c r="F145" s="167">
        <v>3</v>
      </c>
      <c r="G145" s="167">
        <v>59.7</v>
      </c>
      <c r="H145" s="6">
        <v>1.55</v>
      </c>
      <c r="I145" s="7">
        <v>2.88</v>
      </c>
      <c r="J145" s="169">
        <v>37.729999999999997</v>
      </c>
      <c r="K145" s="5">
        <v>63.66</v>
      </c>
      <c r="L145" s="37">
        <f t="shared" si="31"/>
        <v>0.94199999999999995</v>
      </c>
      <c r="M145" s="38">
        <f t="shared" si="32"/>
        <v>0.94199999999999995</v>
      </c>
      <c r="N145" s="249"/>
      <c r="O145" s="249"/>
      <c r="P145" s="249"/>
      <c r="Q145" s="14"/>
      <c r="R145" s="16"/>
      <c r="S145" s="16"/>
      <c r="T145" s="16"/>
      <c r="U145" s="14"/>
      <c r="V145" s="14"/>
      <c r="W145" s="14"/>
      <c r="Z145" s="36">
        <f t="shared" si="33"/>
        <v>50</v>
      </c>
      <c r="AA145" s="39">
        <f t="shared" si="24"/>
        <v>59.7</v>
      </c>
      <c r="AB145" s="36">
        <f t="shared" si="25"/>
        <v>150</v>
      </c>
      <c r="AC145" s="175">
        <f t="shared" si="26"/>
        <v>0.94199999999999995</v>
      </c>
      <c r="AD145" s="176">
        <f t="shared" si="27"/>
        <v>0.94199999999999995</v>
      </c>
      <c r="AE145" s="175">
        <f t="shared" si="28"/>
        <v>0.94199999999999995</v>
      </c>
    </row>
    <row r="146" spans="1:31" ht="24" customHeight="1">
      <c r="A146" s="166">
        <v>78</v>
      </c>
      <c r="B146" s="166" t="s">
        <v>184</v>
      </c>
      <c r="C146" s="166" t="s">
        <v>190</v>
      </c>
      <c r="D146" s="166" t="s">
        <v>191</v>
      </c>
      <c r="E146" s="166" t="s">
        <v>192</v>
      </c>
      <c r="F146" s="167">
        <v>1</v>
      </c>
      <c r="G146" s="167">
        <v>14.85</v>
      </c>
      <c r="H146" s="6">
        <v>1.03</v>
      </c>
      <c r="I146" s="7">
        <v>1.36</v>
      </c>
      <c r="J146" s="169">
        <v>18.47</v>
      </c>
      <c r="K146" s="5">
        <v>22.22</v>
      </c>
      <c r="L146" s="37">
        <f t="shared" si="31"/>
        <v>0.97655000000000003</v>
      </c>
      <c r="M146" s="38">
        <f t="shared" si="32"/>
        <v>0.97655000000000003</v>
      </c>
      <c r="N146" s="161" t="s">
        <v>417</v>
      </c>
      <c r="O146" s="161" t="s">
        <v>425</v>
      </c>
      <c r="P146" s="163" t="str">
        <f>IF(H146&lt;L146,"Replace",IF(I146&lt;M146,"Replace","Comply"))</f>
        <v>Comply</v>
      </c>
      <c r="Q146" s="14"/>
      <c r="R146" s="16">
        <v>1</v>
      </c>
      <c r="S146" s="16"/>
      <c r="T146" s="16"/>
      <c r="U146" s="14"/>
      <c r="V146" s="14"/>
      <c r="W146" s="14"/>
      <c r="Z146" s="36">
        <f t="shared" si="33"/>
        <v>14</v>
      </c>
      <c r="AA146" s="39">
        <f t="shared" si="24"/>
        <v>14.85</v>
      </c>
      <c r="AB146" s="36">
        <f t="shared" si="25"/>
        <v>16</v>
      </c>
      <c r="AC146" s="175">
        <f t="shared" si="26"/>
        <v>0.97399999999999998</v>
      </c>
      <c r="AD146" s="176">
        <f t="shared" si="27"/>
        <v>0.97655000000000003</v>
      </c>
      <c r="AE146" s="175">
        <f t="shared" si="28"/>
        <v>0.98</v>
      </c>
    </row>
    <row r="147" spans="1:31" s="2" customFormat="1" ht="21.95" customHeight="1">
      <c r="A147" s="269">
        <v>79</v>
      </c>
      <c r="B147" s="269" t="s">
        <v>184</v>
      </c>
      <c r="C147" s="269" t="s">
        <v>193</v>
      </c>
      <c r="D147" s="269" t="s">
        <v>194</v>
      </c>
      <c r="E147" s="269" t="s">
        <v>132</v>
      </c>
      <c r="F147" s="167">
        <v>1</v>
      </c>
      <c r="G147" s="167">
        <v>8.35</v>
      </c>
      <c r="H147" s="6">
        <v>0.88</v>
      </c>
      <c r="I147" s="7">
        <v>1.35</v>
      </c>
      <c r="J147" s="169">
        <v>32.450000000000003</v>
      </c>
      <c r="K147" s="5">
        <v>59.49</v>
      </c>
      <c r="L147" s="56">
        <f t="shared" si="31"/>
        <v>0.93015000000000003</v>
      </c>
      <c r="M147" s="57">
        <f t="shared" si="32"/>
        <v>0.93015000000000003</v>
      </c>
      <c r="N147" s="250" t="s">
        <v>417</v>
      </c>
      <c r="O147" s="250" t="s">
        <v>425</v>
      </c>
      <c r="P147" s="255" t="s">
        <v>466</v>
      </c>
      <c r="Q147" s="34"/>
      <c r="R147" s="127"/>
      <c r="S147" s="127"/>
      <c r="T147" s="127"/>
      <c r="U147" s="34"/>
      <c r="V147" s="34"/>
      <c r="W147" s="34"/>
      <c r="Z147" s="42">
        <f t="shared" si="33"/>
        <v>8</v>
      </c>
      <c r="AA147" s="43">
        <f t="shared" si="24"/>
        <v>8.35</v>
      </c>
      <c r="AB147" s="42">
        <f t="shared" si="25"/>
        <v>10</v>
      </c>
      <c r="AC147" s="177">
        <f t="shared" si="26"/>
        <v>0.92700000000000005</v>
      </c>
      <c r="AD147" s="178">
        <f t="shared" si="27"/>
        <v>0.93015000000000003</v>
      </c>
      <c r="AE147" s="177">
        <f t="shared" si="28"/>
        <v>0.94499999999999995</v>
      </c>
    </row>
    <row r="148" spans="1:31" s="2" customFormat="1" ht="21.95" customHeight="1">
      <c r="A148" s="269"/>
      <c r="B148" s="269"/>
      <c r="C148" s="269"/>
      <c r="D148" s="269"/>
      <c r="E148" s="269"/>
      <c r="F148" s="167">
        <v>2</v>
      </c>
      <c r="G148" s="167">
        <v>8.35</v>
      </c>
      <c r="H148" s="6">
        <v>0.88</v>
      </c>
      <c r="I148" s="7">
        <v>1.35</v>
      </c>
      <c r="J148" s="169">
        <v>32.450000000000003</v>
      </c>
      <c r="K148" s="5">
        <v>59.49</v>
      </c>
      <c r="L148" s="56">
        <f t="shared" si="31"/>
        <v>0.93015000000000003</v>
      </c>
      <c r="M148" s="57">
        <f t="shared" si="32"/>
        <v>0.93015000000000003</v>
      </c>
      <c r="N148" s="250"/>
      <c r="O148" s="250"/>
      <c r="P148" s="255"/>
      <c r="Q148" s="34"/>
      <c r="R148" s="127"/>
      <c r="S148" s="127">
        <v>1</v>
      </c>
      <c r="T148" s="127"/>
      <c r="U148" s="34"/>
      <c r="V148" s="34"/>
      <c r="W148" s="34"/>
      <c r="Z148" s="42">
        <f t="shared" si="33"/>
        <v>8</v>
      </c>
      <c r="AA148" s="43">
        <f t="shared" si="24"/>
        <v>8.35</v>
      </c>
      <c r="AB148" s="42">
        <f t="shared" si="25"/>
        <v>10</v>
      </c>
      <c r="AC148" s="177">
        <f t="shared" si="26"/>
        <v>0.92700000000000005</v>
      </c>
      <c r="AD148" s="178">
        <f t="shared" si="27"/>
        <v>0.93015000000000003</v>
      </c>
      <c r="AE148" s="177">
        <f t="shared" si="28"/>
        <v>0.94499999999999995</v>
      </c>
    </row>
    <row r="149" spans="1:31" s="2" customFormat="1" ht="21.95" customHeight="1">
      <c r="A149" s="269"/>
      <c r="B149" s="269"/>
      <c r="C149" s="269"/>
      <c r="D149" s="269"/>
      <c r="E149" s="269"/>
      <c r="F149" s="167">
        <v>3</v>
      </c>
      <c r="G149" s="167">
        <v>8.35</v>
      </c>
      <c r="H149" s="6">
        <v>0.88</v>
      </c>
      <c r="I149" s="7">
        <v>1.35</v>
      </c>
      <c r="J149" s="169">
        <v>32.450000000000003</v>
      </c>
      <c r="K149" s="5">
        <v>59.49</v>
      </c>
      <c r="L149" s="56">
        <f t="shared" si="31"/>
        <v>0.93015000000000003</v>
      </c>
      <c r="M149" s="57">
        <f t="shared" si="32"/>
        <v>0.93015000000000003</v>
      </c>
      <c r="N149" s="250"/>
      <c r="O149" s="250"/>
      <c r="P149" s="255"/>
      <c r="Q149" s="34"/>
      <c r="R149" s="127"/>
      <c r="S149" s="127"/>
      <c r="T149" s="127"/>
      <c r="U149" s="34"/>
      <c r="V149" s="34"/>
      <c r="W149" s="34"/>
      <c r="Z149" s="42">
        <f t="shared" si="33"/>
        <v>8</v>
      </c>
      <c r="AA149" s="43">
        <f t="shared" si="24"/>
        <v>8.35</v>
      </c>
      <c r="AB149" s="42">
        <f t="shared" si="25"/>
        <v>10</v>
      </c>
      <c r="AC149" s="177">
        <f t="shared" si="26"/>
        <v>0.92700000000000005</v>
      </c>
      <c r="AD149" s="178">
        <f t="shared" si="27"/>
        <v>0.93015000000000003</v>
      </c>
      <c r="AE149" s="177">
        <f t="shared" si="28"/>
        <v>0.94499999999999995</v>
      </c>
    </row>
    <row r="150" spans="1:31" ht="24.95" customHeight="1">
      <c r="A150" s="268">
        <v>80</v>
      </c>
      <c r="B150" s="268" t="s">
        <v>184</v>
      </c>
      <c r="C150" s="268" t="s">
        <v>195</v>
      </c>
      <c r="D150" s="268" t="s">
        <v>196</v>
      </c>
      <c r="E150" s="268" t="s">
        <v>197</v>
      </c>
      <c r="F150" s="167">
        <v>1</v>
      </c>
      <c r="G150" s="167">
        <v>8.4</v>
      </c>
      <c r="H150" s="6">
        <v>1.39</v>
      </c>
      <c r="I150" s="7">
        <v>1.41</v>
      </c>
      <c r="J150" s="169">
        <v>26.76</v>
      </c>
      <c r="K150" s="5">
        <v>27.14</v>
      </c>
      <c r="L150" s="37">
        <f t="shared" si="31"/>
        <v>0.93059999999999998</v>
      </c>
      <c r="M150" s="38">
        <f t="shared" si="32"/>
        <v>0.93059999999999998</v>
      </c>
      <c r="N150" s="249" t="s">
        <v>417</v>
      </c>
      <c r="O150" s="249" t="s">
        <v>425</v>
      </c>
      <c r="P150" s="255" t="s">
        <v>466</v>
      </c>
      <c r="Q150" s="14"/>
      <c r="R150" s="16"/>
      <c r="S150" s="16"/>
      <c r="T150" s="16"/>
      <c r="U150" s="14"/>
      <c r="V150" s="14"/>
      <c r="W150" s="14"/>
      <c r="Z150" s="36">
        <f t="shared" si="33"/>
        <v>8</v>
      </c>
      <c r="AA150" s="39">
        <f t="shared" si="24"/>
        <v>8.4</v>
      </c>
      <c r="AB150" s="36">
        <f t="shared" si="25"/>
        <v>10</v>
      </c>
      <c r="AC150" s="175">
        <f t="shared" si="26"/>
        <v>0.92700000000000005</v>
      </c>
      <c r="AD150" s="176">
        <f t="shared" si="27"/>
        <v>0.93059999999999998</v>
      </c>
      <c r="AE150" s="175">
        <f t="shared" si="28"/>
        <v>0.94499999999999995</v>
      </c>
    </row>
    <row r="151" spans="1:31" ht="24.95" customHeight="1">
      <c r="A151" s="268"/>
      <c r="B151" s="268"/>
      <c r="C151" s="268"/>
      <c r="D151" s="268"/>
      <c r="E151" s="268"/>
      <c r="F151" s="167">
        <v>2</v>
      </c>
      <c r="G151" s="167">
        <v>8.4</v>
      </c>
      <c r="H151" s="6">
        <v>1.39</v>
      </c>
      <c r="I151" s="7">
        <v>1.41</v>
      </c>
      <c r="J151" s="169">
        <v>26.76</v>
      </c>
      <c r="K151" s="5">
        <v>27.14</v>
      </c>
      <c r="L151" s="37">
        <f t="shared" si="31"/>
        <v>0.93059999999999998</v>
      </c>
      <c r="M151" s="38">
        <f t="shared" si="32"/>
        <v>0.93059999999999998</v>
      </c>
      <c r="N151" s="249"/>
      <c r="O151" s="249"/>
      <c r="P151" s="255"/>
      <c r="Q151" s="14"/>
      <c r="R151" s="16">
        <v>1</v>
      </c>
      <c r="S151" s="16"/>
      <c r="T151" s="16"/>
      <c r="U151" s="14"/>
      <c r="V151" s="14"/>
      <c r="W151" s="14"/>
      <c r="Z151" s="36">
        <f t="shared" si="33"/>
        <v>8</v>
      </c>
      <c r="AA151" s="39">
        <f t="shared" si="24"/>
        <v>8.4</v>
      </c>
      <c r="AB151" s="36">
        <f t="shared" si="25"/>
        <v>10</v>
      </c>
      <c r="AC151" s="175">
        <f t="shared" si="26"/>
        <v>0.92700000000000005</v>
      </c>
      <c r="AD151" s="176">
        <f t="shared" si="27"/>
        <v>0.93059999999999998</v>
      </c>
      <c r="AE151" s="175">
        <f t="shared" si="28"/>
        <v>0.94499999999999995</v>
      </c>
    </row>
    <row r="152" spans="1:31" ht="24.95" customHeight="1">
      <c r="A152" s="268"/>
      <c r="B152" s="268"/>
      <c r="C152" s="268"/>
      <c r="D152" s="268"/>
      <c r="E152" s="268"/>
      <c r="F152" s="167">
        <v>3</v>
      </c>
      <c r="G152" s="167">
        <v>8.4</v>
      </c>
      <c r="H152" s="6">
        <v>1.39</v>
      </c>
      <c r="I152" s="7">
        <v>1.41</v>
      </c>
      <c r="J152" s="169">
        <v>26.76</v>
      </c>
      <c r="K152" s="5">
        <v>27.14</v>
      </c>
      <c r="L152" s="37">
        <f t="shared" si="31"/>
        <v>0.93059999999999998</v>
      </c>
      <c r="M152" s="38">
        <f t="shared" si="32"/>
        <v>0.93059999999999998</v>
      </c>
      <c r="N152" s="249"/>
      <c r="O152" s="249"/>
      <c r="P152" s="255"/>
      <c r="Q152" s="14"/>
      <c r="R152" s="16"/>
      <c r="S152" s="16"/>
      <c r="T152" s="16"/>
      <c r="U152" s="14"/>
      <c r="V152" s="14"/>
      <c r="W152" s="14"/>
      <c r="Z152" s="36">
        <f t="shared" si="33"/>
        <v>8</v>
      </c>
      <c r="AA152" s="39">
        <f t="shared" si="24"/>
        <v>8.4</v>
      </c>
      <c r="AB152" s="36">
        <f t="shared" si="25"/>
        <v>10</v>
      </c>
      <c r="AC152" s="175">
        <f t="shared" si="26"/>
        <v>0.92700000000000005</v>
      </c>
      <c r="AD152" s="176">
        <f t="shared" si="27"/>
        <v>0.93059999999999998</v>
      </c>
      <c r="AE152" s="175">
        <f t="shared" si="28"/>
        <v>0.94499999999999995</v>
      </c>
    </row>
    <row r="153" spans="1:31" ht="24.95" customHeight="1">
      <c r="A153" s="166">
        <v>81</v>
      </c>
      <c r="B153" s="166" t="s">
        <v>184</v>
      </c>
      <c r="C153" s="166" t="s">
        <v>198</v>
      </c>
      <c r="D153" s="166" t="s">
        <v>199</v>
      </c>
      <c r="E153" s="166" t="s">
        <v>19</v>
      </c>
      <c r="F153" s="167">
        <v>1</v>
      </c>
      <c r="G153" s="167">
        <v>20.63</v>
      </c>
      <c r="H153" s="6">
        <v>1.24</v>
      </c>
      <c r="I153" s="7">
        <v>4.45</v>
      </c>
      <c r="J153" s="169">
        <v>23.81</v>
      </c>
      <c r="K153" s="5">
        <v>71.319999999999993</v>
      </c>
      <c r="L153" s="37">
        <f t="shared" si="31"/>
        <v>0.99027500000000002</v>
      </c>
      <c r="M153" s="38">
        <f t="shared" si="32"/>
        <v>0.99027500000000002</v>
      </c>
      <c r="N153" s="161" t="s">
        <v>417</v>
      </c>
      <c r="O153" s="161" t="s">
        <v>425</v>
      </c>
      <c r="P153" s="163" t="str">
        <f>IF(H153&lt;L153,"Replace",IF(I153&lt;M153,"Replace","Comply"))</f>
        <v>Comply</v>
      </c>
      <c r="Q153" s="14"/>
      <c r="R153" s="16">
        <v>1</v>
      </c>
      <c r="S153" s="16"/>
      <c r="T153" s="16"/>
      <c r="U153" s="14"/>
      <c r="V153" s="14"/>
      <c r="W153" s="14"/>
      <c r="Z153" s="36">
        <f t="shared" si="33"/>
        <v>20</v>
      </c>
      <c r="AA153" s="39">
        <f t="shared" si="24"/>
        <v>20.63</v>
      </c>
      <c r="AB153" s="36">
        <f t="shared" si="25"/>
        <v>22</v>
      </c>
      <c r="AC153" s="175">
        <f t="shared" si="26"/>
        <v>0.995</v>
      </c>
      <c r="AD153" s="176">
        <f t="shared" si="27"/>
        <v>0.99027500000000002</v>
      </c>
      <c r="AE153" s="175">
        <f t="shared" si="28"/>
        <v>0.98</v>
      </c>
    </row>
    <row r="154" spans="1:31" ht="24.95" customHeight="1">
      <c r="A154" s="166">
        <v>82</v>
      </c>
      <c r="B154" s="166" t="s">
        <v>184</v>
      </c>
      <c r="C154" s="166" t="s">
        <v>200</v>
      </c>
      <c r="D154" s="166" t="s">
        <v>201</v>
      </c>
      <c r="E154" s="166" t="s">
        <v>19</v>
      </c>
      <c r="F154" s="167">
        <v>1</v>
      </c>
      <c r="G154" s="167">
        <v>17.649999999999999</v>
      </c>
      <c r="H154" s="6">
        <v>1.56</v>
      </c>
      <c r="I154" s="7">
        <v>4.3499999999999996</v>
      </c>
      <c r="J154" s="169">
        <v>20.14</v>
      </c>
      <c r="K154" s="5">
        <v>51.49</v>
      </c>
      <c r="L154" s="37">
        <f t="shared" si="31"/>
        <v>0.98824999999999996</v>
      </c>
      <c r="M154" s="38">
        <f t="shared" si="32"/>
        <v>0.98824999999999996</v>
      </c>
      <c r="N154" s="161" t="s">
        <v>417</v>
      </c>
      <c r="O154" s="161" t="s">
        <v>425</v>
      </c>
      <c r="P154" s="163" t="str">
        <f>IF(H154&lt;L154,"Replace",IF(I154&lt;M154,"Replace","Comply"))</f>
        <v>Comply</v>
      </c>
      <c r="Q154" s="14"/>
      <c r="R154" s="16">
        <v>1</v>
      </c>
      <c r="S154" s="16"/>
      <c r="T154" s="16"/>
      <c r="U154" s="14"/>
      <c r="V154" s="14"/>
      <c r="W154" s="14"/>
      <c r="Z154" s="36">
        <f t="shared" si="33"/>
        <v>16</v>
      </c>
      <c r="AA154" s="39">
        <f t="shared" si="24"/>
        <v>17.649999999999999</v>
      </c>
      <c r="AB154" s="36">
        <f t="shared" si="25"/>
        <v>18</v>
      </c>
      <c r="AC154" s="175">
        <f t="shared" si="26"/>
        <v>0.98</v>
      </c>
      <c r="AD154" s="176">
        <f t="shared" si="27"/>
        <v>0.98824999999999996</v>
      </c>
      <c r="AE154" s="175">
        <f t="shared" si="28"/>
        <v>0.99</v>
      </c>
    </row>
    <row r="155" spans="1:31" ht="23.1" customHeight="1">
      <c r="A155" s="166">
        <v>83</v>
      </c>
      <c r="B155" s="166" t="s">
        <v>184</v>
      </c>
      <c r="C155" s="166" t="s">
        <v>202</v>
      </c>
      <c r="D155" s="166" t="s">
        <v>203</v>
      </c>
      <c r="E155" s="166" t="s">
        <v>19</v>
      </c>
      <c r="F155" s="167">
        <v>1</v>
      </c>
      <c r="G155" s="167">
        <v>17.64</v>
      </c>
      <c r="H155" s="6">
        <v>1.63</v>
      </c>
      <c r="I155" s="7">
        <v>7.16</v>
      </c>
      <c r="J155" s="169">
        <v>20.52</v>
      </c>
      <c r="K155" s="5">
        <v>81.34</v>
      </c>
      <c r="L155" s="37">
        <f t="shared" si="31"/>
        <v>0.98819999999999997</v>
      </c>
      <c r="M155" s="38">
        <f t="shared" si="32"/>
        <v>0.98819999999999997</v>
      </c>
      <c r="N155" s="161" t="s">
        <v>417</v>
      </c>
      <c r="O155" s="161" t="s">
        <v>425</v>
      </c>
      <c r="P155" s="163" t="str">
        <f>IF(H155&lt;L155,"Replace",IF(I155&lt;M155,"Replace","Comply"))</f>
        <v>Comply</v>
      </c>
      <c r="Q155" s="14"/>
      <c r="R155" s="16">
        <v>1</v>
      </c>
      <c r="S155" s="16"/>
      <c r="T155" s="16"/>
      <c r="U155" s="14"/>
      <c r="V155" s="14"/>
      <c r="W155" s="14"/>
      <c r="Z155" s="36">
        <f t="shared" si="33"/>
        <v>16</v>
      </c>
      <c r="AA155" s="39">
        <f t="shared" si="24"/>
        <v>17.64</v>
      </c>
      <c r="AB155" s="36">
        <f t="shared" si="25"/>
        <v>18</v>
      </c>
      <c r="AC155" s="175">
        <f t="shared" si="26"/>
        <v>0.98</v>
      </c>
      <c r="AD155" s="176">
        <f t="shared" si="27"/>
        <v>0.98819999999999997</v>
      </c>
      <c r="AE155" s="175">
        <f t="shared" si="28"/>
        <v>0.99</v>
      </c>
    </row>
    <row r="156" spans="1:31" ht="23.1" customHeight="1">
      <c r="A156" s="166">
        <v>84</v>
      </c>
      <c r="B156" s="166" t="s">
        <v>184</v>
      </c>
      <c r="C156" s="166" t="s">
        <v>204</v>
      </c>
      <c r="D156" s="166" t="s">
        <v>205</v>
      </c>
      <c r="E156" s="166" t="s">
        <v>19</v>
      </c>
      <c r="F156" s="167">
        <v>1</v>
      </c>
      <c r="G156" s="167">
        <v>20.6</v>
      </c>
      <c r="H156" s="6">
        <v>1.23</v>
      </c>
      <c r="I156" s="7">
        <v>4.33</v>
      </c>
      <c r="J156" s="169">
        <v>23.92</v>
      </c>
      <c r="K156" s="7">
        <v>69.099999999999994</v>
      </c>
      <c r="L156" s="37">
        <f t="shared" si="31"/>
        <v>0.99049999999999994</v>
      </c>
      <c r="M156" s="38">
        <f t="shared" si="32"/>
        <v>0.99049999999999994</v>
      </c>
      <c r="N156" s="161" t="s">
        <v>417</v>
      </c>
      <c r="O156" s="161" t="s">
        <v>425</v>
      </c>
      <c r="P156" s="163" t="str">
        <f>IF(H156&lt;L156,"Replace",IF(I156&lt;M156,"Replace","Comply"))</f>
        <v>Comply</v>
      </c>
      <c r="Q156" s="14"/>
      <c r="R156" s="16">
        <v>1</v>
      </c>
      <c r="S156" s="16"/>
      <c r="T156" s="16"/>
      <c r="U156" s="14"/>
      <c r="V156" s="14"/>
      <c r="W156" s="14"/>
      <c r="Z156" s="36">
        <f t="shared" si="33"/>
        <v>20</v>
      </c>
      <c r="AA156" s="39">
        <f t="shared" si="24"/>
        <v>20.6</v>
      </c>
      <c r="AB156" s="36">
        <f t="shared" si="25"/>
        <v>22</v>
      </c>
      <c r="AC156" s="175">
        <f t="shared" si="26"/>
        <v>0.995</v>
      </c>
      <c r="AD156" s="176">
        <f t="shared" si="27"/>
        <v>0.99049999999999994</v>
      </c>
      <c r="AE156" s="175">
        <f t="shared" si="28"/>
        <v>0.98</v>
      </c>
    </row>
    <row r="157" spans="1:31" s="2" customFormat="1" ht="23.1" customHeight="1">
      <c r="A157" s="167">
        <v>85</v>
      </c>
      <c r="B157" s="167" t="s">
        <v>184</v>
      </c>
      <c r="C157" s="167" t="s">
        <v>206</v>
      </c>
      <c r="D157" s="167" t="s">
        <v>207</v>
      </c>
      <c r="E157" s="167" t="s">
        <v>25</v>
      </c>
      <c r="F157" s="167">
        <v>1</v>
      </c>
      <c r="G157" s="167">
        <v>24.4</v>
      </c>
      <c r="H157" s="6">
        <v>0.9</v>
      </c>
      <c r="I157" s="7">
        <v>1.46</v>
      </c>
      <c r="J157" s="169">
        <v>16.39</v>
      </c>
      <c r="K157" s="5">
        <v>21.07</v>
      </c>
      <c r="L157" s="56">
        <f t="shared" si="31"/>
        <v>0.96639999999999993</v>
      </c>
      <c r="M157" s="57">
        <f t="shared" si="32"/>
        <v>0.96639999999999993</v>
      </c>
      <c r="N157" s="163" t="s">
        <v>417</v>
      </c>
      <c r="O157" s="163" t="s">
        <v>425</v>
      </c>
      <c r="P157" s="227" t="str">
        <f>IF(H157&lt;L157,"Replace",IF(I157&lt;M157,"Replace","Comply"))</f>
        <v>Replace</v>
      </c>
      <c r="Q157" s="34"/>
      <c r="R157" s="127"/>
      <c r="S157" s="127">
        <v>1</v>
      </c>
      <c r="T157" s="127"/>
      <c r="U157" s="34"/>
      <c r="V157" s="34"/>
      <c r="W157" s="34"/>
      <c r="Z157" s="42">
        <f t="shared" si="33"/>
        <v>24</v>
      </c>
      <c r="AA157" s="43">
        <f t="shared" si="24"/>
        <v>24.4</v>
      </c>
      <c r="AB157" s="42">
        <f t="shared" si="25"/>
        <v>26</v>
      </c>
      <c r="AC157" s="177">
        <f t="shared" si="26"/>
        <v>0.96699999999999997</v>
      </c>
      <c r="AD157" s="178">
        <f t="shared" si="27"/>
        <v>0.96639999999999993</v>
      </c>
      <c r="AE157" s="177">
        <f t="shared" si="28"/>
        <v>0.96399999999999997</v>
      </c>
    </row>
    <row r="158" spans="1:31" ht="23.1" customHeight="1">
      <c r="A158" s="166">
        <v>86</v>
      </c>
      <c r="B158" s="166" t="s">
        <v>184</v>
      </c>
      <c r="C158" s="166" t="s">
        <v>208</v>
      </c>
      <c r="D158" s="166" t="s">
        <v>209</v>
      </c>
      <c r="E158" s="166" t="s">
        <v>25</v>
      </c>
      <c r="F158" s="167">
        <v>1</v>
      </c>
      <c r="G158" s="167">
        <v>24.75</v>
      </c>
      <c r="H158" s="6">
        <v>2.41</v>
      </c>
      <c r="I158" s="7">
        <v>2.0699999999999998</v>
      </c>
      <c r="J158" s="169">
        <v>46.02</v>
      </c>
      <c r="K158" s="5">
        <v>27.81</v>
      </c>
      <c r="L158" s="37">
        <f t="shared" si="31"/>
        <v>0.96587499999999993</v>
      </c>
      <c r="M158" s="38">
        <f t="shared" si="32"/>
        <v>0.96587499999999993</v>
      </c>
      <c r="N158" s="161" t="s">
        <v>417</v>
      </c>
      <c r="O158" s="161" t="s">
        <v>425</v>
      </c>
      <c r="P158" s="163" t="str">
        <f t="shared" ref="P158:P161" si="34">IF(H158&lt;L158,"Replace",IF(I158&lt;M158,"Replace","Comply"))</f>
        <v>Comply</v>
      </c>
      <c r="Q158" s="14"/>
      <c r="R158" s="16">
        <v>1</v>
      </c>
      <c r="S158" s="16"/>
      <c r="T158" s="16"/>
      <c r="U158" s="14"/>
      <c r="V158" s="14"/>
      <c r="W158" s="14"/>
      <c r="Z158" s="36">
        <f t="shared" si="33"/>
        <v>24</v>
      </c>
      <c r="AA158" s="39">
        <f t="shared" si="24"/>
        <v>24.75</v>
      </c>
      <c r="AB158" s="36">
        <f t="shared" si="25"/>
        <v>26</v>
      </c>
      <c r="AC158" s="175">
        <f t="shared" si="26"/>
        <v>0.96699999999999997</v>
      </c>
      <c r="AD158" s="176">
        <f t="shared" si="27"/>
        <v>0.96587499999999993</v>
      </c>
      <c r="AE158" s="175">
        <f t="shared" si="28"/>
        <v>0.96399999999999997</v>
      </c>
    </row>
    <row r="159" spans="1:31" ht="23.1" customHeight="1">
      <c r="A159" s="166">
        <v>87</v>
      </c>
      <c r="B159" s="166" t="s">
        <v>184</v>
      </c>
      <c r="C159" s="166" t="s">
        <v>210</v>
      </c>
      <c r="D159" s="166" t="s">
        <v>211</v>
      </c>
      <c r="E159" s="166" t="s">
        <v>212</v>
      </c>
      <c r="F159" s="167">
        <v>1</v>
      </c>
      <c r="G159" s="167">
        <v>48.94</v>
      </c>
      <c r="H159" s="6">
        <v>1.04</v>
      </c>
      <c r="I159" s="7" t="s">
        <v>136</v>
      </c>
      <c r="J159" s="169">
        <v>18.88</v>
      </c>
      <c r="K159" s="5" t="s">
        <v>136</v>
      </c>
      <c r="L159" s="37">
        <f t="shared" si="31"/>
        <v>0.93754799999999994</v>
      </c>
      <c r="M159" s="38">
        <f t="shared" si="32"/>
        <v>0.93754799999999994</v>
      </c>
      <c r="N159" s="161" t="s">
        <v>417</v>
      </c>
      <c r="O159" s="161" t="s">
        <v>425</v>
      </c>
      <c r="P159" s="163" t="str">
        <f t="shared" si="34"/>
        <v>Comply</v>
      </c>
      <c r="Q159" s="14"/>
      <c r="R159" s="16">
        <v>1</v>
      </c>
      <c r="S159" s="16"/>
      <c r="T159" s="16"/>
      <c r="U159" s="14"/>
      <c r="V159" s="14"/>
      <c r="W159" s="14"/>
      <c r="Z159" s="36">
        <f t="shared" si="33"/>
        <v>45</v>
      </c>
      <c r="AA159" s="39">
        <f t="shared" si="24"/>
        <v>48.94</v>
      </c>
      <c r="AB159" s="36">
        <f t="shared" si="25"/>
        <v>50</v>
      </c>
      <c r="AC159" s="175">
        <f t="shared" si="26"/>
        <v>0.92100000000000004</v>
      </c>
      <c r="AD159" s="176">
        <f t="shared" si="27"/>
        <v>0.93754799999999994</v>
      </c>
      <c r="AE159" s="175">
        <f t="shared" si="28"/>
        <v>0.94199999999999995</v>
      </c>
    </row>
    <row r="160" spans="1:31" ht="23.1" customHeight="1">
      <c r="A160" s="166">
        <v>88</v>
      </c>
      <c r="B160" s="166" t="s">
        <v>213</v>
      </c>
      <c r="C160" s="166" t="s">
        <v>214</v>
      </c>
      <c r="D160" s="166" t="s">
        <v>215</v>
      </c>
      <c r="E160" s="166" t="s">
        <v>25</v>
      </c>
      <c r="F160" s="167">
        <v>1</v>
      </c>
      <c r="G160" s="167">
        <v>24.4</v>
      </c>
      <c r="H160" s="6">
        <v>2.4500000000000002</v>
      </c>
      <c r="I160" s="7">
        <v>2.15</v>
      </c>
      <c r="J160" s="169">
        <v>48.99</v>
      </c>
      <c r="K160" s="5">
        <v>28.04</v>
      </c>
      <c r="L160" s="37">
        <f t="shared" si="31"/>
        <v>0.96639999999999993</v>
      </c>
      <c r="M160" s="38">
        <f t="shared" si="32"/>
        <v>0.96639999999999993</v>
      </c>
      <c r="N160" s="161" t="s">
        <v>417</v>
      </c>
      <c r="O160" s="161" t="s">
        <v>425</v>
      </c>
      <c r="P160" s="163" t="str">
        <f t="shared" si="34"/>
        <v>Comply</v>
      </c>
      <c r="Q160" s="14"/>
      <c r="R160" s="16">
        <v>1</v>
      </c>
      <c r="S160" s="16"/>
      <c r="T160" s="16"/>
      <c r="U160" s="14"/>
      <c r="V160" s="14"/>
      <c r="W160" s="14"/>
      <c r="Z160" s="36">
        <f t="shared" si="33"/>
        <v>24</v>
      </c>
      <c r="AA160" s="39">
        <f t="shared" si="24"/>
        <v>24.4</v>
      </c>
      <c r="AB160" s="36">
        <f t="shared" si="25"/>
        <v>26</v>
      </c>
      <c r="AC160" s="175">
        <f t="shared" si="26"/>
        <v>0.96699999999999997</v>
      </c>
      <c r="AD160" s="176">
        <f t="shared" si="27"/>
        <v>0.96639999999999993</v>
      </c>
      <c r="AE160" s="175">
        <f t="shared" si="28"/>
        <v>0.96399999999999997</v>
      </c>
    </row>
    <row r="161" spans="1:31" ht="23.1" customHeight="1">
      <c r="A161" s="166">
        <v>89</v>
      </c>
      <c r="B161" s="166" t="s">
        <v>213</v>
      </c>
      <c r="C161" s="166" t="s">
        <v>216</v>
      </c>
      <c r="D161" s="166" t="s">
        <v>217</v>
      </c>
      <c r="E161" s="166" t="s">
        <v>19</v>
      </c>
      <c r="F161" s="167">
        <v>1</v>
      </c>
      <c r="G161" s="167">
        <v>20.75</v>
      </c>
      <c r="H161" s="6">
        <v>1.28</v>
      </c>
      <c r="I161" s="7">
        <v>4.96</v>
      </c>
      <c r="J161" s="169">
        <v>22.78</v>
      </c>
      <c r="K161" s="5">
        <v>69.489999999999995</v>
      </c>
      <c r="L161" s="37">
        <f t="shared" si="31"/>
        <v>0.989375</v>
      </c>
      <c r="M161" s="38">
        <f t="shared" si="32"/>
        <v>0.989375</v>
      </c>
      <c r="N161" s="161" t="s">
        <v>417</v>
      </c>
      <c r="O161" s="161" t="s">
        <v>425</v>
      </c>
      <c r="P161" s="163" t="str">
        <f t="shared" si="34"/>
        <v>Comply</v>
      </c>
      <c r="Q161" s="14"/>
      <c r="R161" s="16">
        <v>1</v>
      </c>
      <c r="S161" s="16"/>
      <c r="T161" s="16"/>
      <c r="U161" s="14"/>
      <c r="V161" s="14"/>
      <c r="W161" s="14"/>
      <c r="Z161" s="36">
        <f t="shared" si="33"/>
        <v>20</v>
      </c>
      <c r="AA161" s="39">
        <f t="shared" si="24"/>
        <v>20.75</v>
      </c>
      <c r="AB161" s="36">
        <f t="shared" si="25"/>
        <v>22</v>
      </c>
      <c r="AC161" s="175">
        <f t="shared" si="26"/>
        <v>0.995</v>
      </c>
      <c r="AD161" s="176">
        <f t="shared" si="27"/>
        <v>0.989375</v>
      </c>
      <c r="AE161" s="175">
        <f t="shared" si="28"/>
        <v>0.98</v>
      </c>
    </row>
    <row r="162" spans="1:31" s="2" customFormat="1" ht="24.95" customHeight="1">
      <c r="A162" s="269">
        <v>90</v>
      </c>
      <c r="B162" s="269" t="s">
        <v>213</v>
      </c>
      <c r="C162" s="269" t="s">
        <v>218</v>
      </c>
      <c r="D162" s="269" t="s">
        <v>219</v>
      </c>
      <c r="E162" s="269" t="s">
        <v>220</v>
      </c>
      <c r="F162" s="167">
        <v>1</v>
      </c>
      <c r="G162" s="58">
        <v>31</v>
      </c>
      <c r="H162" s="6">
        <v>1.04</v>
      </c>
      <c r="I162" s="7">
        <v>1.1499999999999999</v>
      </c>
      <c r="J162" s="169">
        <v>13.66</v>
      </c>
      <c r="K162" s="5">
        <v>14.44</v>
      </c>
      <c r="L162" s="56">
        <f t="shared" si="31"/>
        <v>0.94899999999999995</v>
      </c>
      <c r="M162" s="57">
        <f t="shared" si="32"/>
        <v>0.94899999999999995</v>
      </c>
      <c r="N162" s="250" t="s">
        <v>417</v>
      </c>
      <c r="O162" s="250" t="s">
        <v>425</v>
      </c>
      <c r="P162" s="255" t="s">
        <v>466</v>
      </c>
      <c r="Q162" s="34"/>
      <c r="R162" s="127"/>
      <c r="S162" s="127"/>
      <c r="T162" s="127"/>
      <c r="U162" s="34"/>
      <c r="V162" s="34"/>
      <c r="W162" s="34"/>
      <c r="Z162" s="42">
        <f t="shared" si="33"/>
        <v>30</v>
      </c>
      <c r="AA162" s="43">
        <f t="shared" si="24"/>
        <v>31</v>
      </c>
      <c r="AB162" s="42">
        <f t="shared" si="25"/>
        <v>32</v>
      </c>
      <c r="AC162" s="177">
        <f t="shared" si="26"/>
        <v>0.95299999999999996</v>
      </c>
      <c r="AD162" s="178">
        <f t="shared" si="27"/>
        <v>0.94899999999999995</v>
      </c>
      <c r="AE162" s="177">
        <f t="shared" si="28"/>
        <v>0.94499999999999995</v>
      </c>
    </row>
    <row r="163" spans="1:31" s="2" customFormat="1" ht="24.95" customHeight="1">
      <c r="A163" s="269"/>
      <c r="B163" s="269"/>
      <c r="C163" s="269"/>
      <c r="D163" s="269"/>
      <c r="E163" s="269"/>
      <c r="F163" s="167">
        <v>2</v>
      </c>
      <c r="G163" s="167">
        <v>59.81</v>
      </c>
      <c r="H163" s="6">
        <v>0.85</v>
      </c>
      <c r="I163" s="7">
        <v>0.86</v>
      </c>
      <c r="J163" s="169">
        <v>11.45</v>
      </c>
      <c r="K163" s="5">
        <v>10.97</v>
      </c>
      <c r="L163" s="56">
        <f t="shared" si="31"/>
        <v>0.94199999999999995</v>
      </c>
      <c r="M163" s="57">
        <f t="shared" si="32"/>
        <v>0.94199999999999995</v>
      </c>
      <c r="N163" s="250"/>
      <c r="O163" s="250"/>
      <c r="P163" s="255"/>
      <c r="Q163" s="34"/>
      <c r="R163" s="127"/>
      <c r="S163" s="127">
        <v>1</v>
      </c>
      <c r="T163" s="127"/>
      <c r="U163" s="34"/>
      <c r="V163" s="34"/>
      <c r="W163" s="34"/>
      <c r="Z163" s="42">
        <f t="shared" si="33"/>
        <v>50</v>
      </c>
      <c r="AA163" s="43">
        <f t="shared" si="24"/>
        <v>59.81</v>
      </c>
      <c r="AB163" s="42">
        <f t="shared" si="25"/>
        <v>150</v>
      </c>
      <c r="AC163" s="177">
        <f t="shared" si="26"/>
        <v>0.94199999999999995</v>
      </c>
      <c r="AD163" s="178">
        <f t="shared" si="27"/>
        <v>0.94199999999999995</v>
      </c>
      <c r="AE163" s="177">
        <f t="shared" si="28"/>
        <v>0.94199999999999995</v>
      </c>
    </row>
    <row r="164" spans="1:31" s="2" customFormat="1" ht="24.95" customHeight="1">
      <c r="A164" s="269"/>
      <c r="B164" s="269"/>
      <c r="C164" s="269"/>
      <c r="D164" s="269"/>
      <c r="E164" s="269"/>
      <c r="F164" s="167">
        <v>3</v>
      </c>
      <c r="G164" s="167">
        <v>31.21</v>
      </c>
      <c r="H164" s="6">
        <v>1.04</v>
      </c>
      <c r="I164" s="7">
        <v>1.1499999999999999</v>
      </c>
      <c r="J164" s="169">
        <v>13.66</v>
      </c>
      <c r="K164" s="5">
        <v>14.44</v>
      </c>
      <c r="L164" s="56">
        <f t="shared" si="31"/>
        <v>0.94816</v>
      </c>
      <c r="M164" s="57">
        <f t="shared" si="32"/>
        <v>0.94816</v>
      </c>
      <c r="N164" s="250"/>
      <c r="O164" s="250"/>
      <c r="P164" s="255"/>
      <c r="Q164" s="34"/>
      <c r="R164" s="127"/>
      <c r="S164" s="127"/>
      <c r="T164" s="127"/>
      <c r="U164" s="34"/>
      <c r="V164" s="34"/>
      <c r="W164" s="34"/>
      <c r="Z164" s="42">
        <f t="shared" si="33"/>
        <v>30</v>
      </c>
      <c r="AA164" s="43">
        <f t="shared" si="24"/>
        <v>31.21</v>
      </c>
      <c r="AB164" s="42">
        <f t="shared" si="25"/>
        <v>32</v>
      </c>
      <c r="AC164" s="177">
        <f t="shared" si="26"/>
        <v>0.95299999999999996</v>
      </c>
      <c r="AD164" s="178">
        <f t="shared" si="27"/>
        <v>0.94816</v>
      </c>
      <c r="AE164" s="177">
        <f t="shared" si="28"/>
        <v>0.94499999999999995</v>
      </c>
    </row>
    <row r="165" spans="1:31" ht="24.95" customHeight="1">
      <c r="A165" s="166">
        <v>91</v>
      </c>
      <c r="B165" s="166" t="s">
        <v>213</v>
      </c>
      <c r="C165" s="166" t="s">
        <v>221</v>
      </c>
      <c r="D165" s="166" t="s">
        <v>222</v>
      </c>
      <c r="E165" s="166" t="s">
        <v>25</v>
      </c>
      <c r="F165" s="167">
        <v>1</v>
      </c>
      <c r="G165" s="167">
        <v>30.77</v>
      </c>
      <c r="H165" s="6">
        <v>2.09</v>
      </c>
      <c r="I165" s="7">
        <v>1.95</v>
      </c>
      <c r="J165" s="169">
        <v>39.270000000000003</v>
      </c>
      <c r="K165" s="5">
        <v>28.85</v>
      </c>
      <c r="L165" s="70">
        <f t="shared" si="31"/>
        <v>0.94991999999999999</v>
      </c>
      <c r="M165" s="36">
        <f t="shared" si="32"/>
        <v>0.94991999999999999</v>
      </c>
      <c r="N165" s="161" t="s">
        <v>417</v>
      </c>
      <c r="O165" s="161" t="s">
        <v>425</v>
      </c>
      <c r="P165" s="163" t="str">
        <f t="shared" ref="P165:P167" si="35">IF(H165&lt;L165,"Replace",IF(I165&lt;M165,"Replace","Comply"))</f>
        <v>Comply</v>
      </c>
      <c r="Q165" s="14"/>
      <c r="R165" s="16">
        <v>1</v>
      </c>
      <c r="S165" s="16"/>
      <c r="T165" s="16"/>
      <c r="U165" s="14"/>
      <c r="V165" s="14"/>
      <c r="W165" s="14"/>
      <c r="Z165" s="36">
        <f t="shared" si="33"/>
        <v>30</v>
      </c>
      <c r="AA165" s="39">
        <f t="shared" si="24"/>
        <v>30.77</v>
      </c>
      <c r="AB165" s="36">
        <f t="shared" si="25"/>
        <v>32</v>
      </c>
      <c r="AC165" s="175">
        <f t="shared" si="26"/>
        <v>0.95299999999999996</v>
      </c>
      <c r="AD165" s="176">
        <f t="shared" si="27"/>
        <v>0.94991999999999999</v>
      </c>
      <c r="AE165" s="175">
        <f t="shared" si="28"/>
        <v>0.94499999999999995</v>
      </c>
    </row>
    <row r="166" spans="1:31" ht="24.95" customHeight="1">
      <c r="A166" s="164">
        <v>92</v>
      </c>
      <c r="B166" s="164" t="s">
        <v>213</v>
      </c>
      <c r="C166" s="164" t="s">
        <v>223</v>
      </c>
      <c r="D166" s="164" t="s">
        <v>224</v>
      </c>
      <c r="E166" s="229" t="s">
        <v>25</v>
      </c>
      <c r="F166" s="217">
        <v>1</v>
      </c>
      <c r="G166" s="162">
        <v>24.5</v>
      </c>
      <c r="H166" s="69">
        <v>2.33</v>
      </c>
      <c r="I166" s="68">
        <v>2.0699999999999998</v>
      </c>
      <c r="J166" s="8">
        <v>47.74</v>
      </c>
      <c r="K166" s="9">
        <v>28.44</v>
      </c>
      <c r="L166" s="37">
        <f t="shared" si="31"/>
        <v>0.96624999999999994</v>
      </c>
      <c r="M166" s="38">
        <f t="shared" si="32"/>
        <v>0.96624999999999994</v>
      </c>
      <c r="N166" s="171" t="s">
        <v>417</v>
      </c>
      <c r="O166" s="171" t="s">
        <v>425</v>
      </c>
      <c r="P166" s="163" t="str">
        <f t="shared" si="35"/>
        <v>Comply</v>
      </c>
      <c r="Q166" s="14"/>
      <c r="R166" s="16">
        <v>1</v>
      </c>
      <c r="S166" s="16"/>
      <c r="T166" s="16"/>
      <c r="U166" s="14"/>
      <c r="V166" s="14"/>
      <c r="W166" s="14"/>
      <c r="Z166" s="36">
        <f t="shared" si="33"/>
        <v>24</v>
      </c>
      <c r="AA166" s="39">
        <f t="shared" si="24"/>
        <v>24.5</v>
      </c>
      <c r="AB166" s="36">
        <f t="shared" si="25"/>
        <v>26</v>
      </c>
      <c r="AC166" s="175">
        <f t="shared" si="26"/>
        <v>0.96699999999999997</v>
      </c>
      <c r="AD166" s="176">
        <f t="shared" si="27"/>
        <v>0.96624999999999994</v>
      </c>
      <c r="AE166" s="175">
        <f t="shared" si="28"/>
        <v>0.96399999999999997</v>
      </c>
    </row>
    <row r="167" spans="1:31" ht="24.95" customHeight="1">
      <c r="A167" s="166">
        <v>93</v>
      </c>
      <c r="B167" s="166" t="s">
        <v>213</v>
      </c>
      <c r="C167" s="166" t="s">
        <v>225</v>
      </c>
      <c r="D167" s="166" t="s">
        <v>226</v>
      </c>
      <c r="E167" s="230" t="s">
        <v>25</v>
      </c>
      <c r="F167" s="217">
        <v>1</v>
      </c>
      <c r="G167" s="167">
        <v>24.8</v>
      </c>
      <c r="H167" s="6">
        <v>2.37</v>
      </c>
      <c r="I167" s="7">
        <v>2.2000000000000002</v>
      </c>
      <c r="J167" s="169">
        <v>48.12</v>
      </c>
      <c r="K167" s="5">
        <v>32.67</v>
      </c>
      <c r="L167" s="37">
        <f t="shared" si="31"/>
        <v>0.96579999999999999</v>
      </c>
      <c r="M167" s="38">
        <f t="shared" si="32"/>
        <v>0.96579999999999999</v>
      </c>
      <c r="N167" s="161" t="s">
        <v>417</v>
      </c>
      <c r="O167" s="161" t="s">
        <v>425</v>
      </c>
      <c r="P167" s="163" t="str">
        <f t="shared" si="35"/>
        <v>Comply</v>
      </c>
      <c r="Q167" s="14"/>
      <c r="R167" s="16">
        <v>1</v>
      </c>
      <c r="S167" s="16"/>
      <c r="T167" s="16"/>
      <c r="U167" s="14"/>
      <c r="V167" s="14"/>
      <c r="W167" s="14"/>
      <c r="Z167" s="36">
        <f t="shared" si="33"/>
        <v>24</v>
      </c>
      <c r="AA167" s="39">
        <f t="shared" si="24"/>
        <v>24.8</v>
      </c>
      <c r="AB167" s="36">
        <f t="shared" si="25"/>
        <v>26</v>
      </c>
      <c r="AC167" s="175">
        <f t="shared" si="26"/>
        <v>0.96699999999999997</v>
      </c>
      <c r="AD167" s="176">
        <f t="shared" si="27"/>
        <v>0.96579999999999999</v>
      </c>
      <c r="AE167" s="175">
        <f t="shared" si="28"/>
        <v>0.96399999999999997</v>
      </c>
    </row>
    <row r="168" spans="1:31" s="2" customFormat="1" ht="23.1" customHeight="1">
      <c r="A168" s="269">
        <v>94</v>
      </c>
      <c r="B168" s="269" t="s">
        <v>213</v>
      </c>
      <c r="C168" s="269" t="s">
        <v>227</v>
      </c>
      <c r="D168" s="269" t="s">
        <v>228</v>
      </c>
      <c r="E168" s="275" t="s">
        <v>229</v>
      </c>
      <c r="F168" s="217">
        <v>1</v>
      </c>
      <c r="G168" s="167">
        <v>8.69</v>
      </c>
      <c r="H168" s="6">
        <v>0.98</v>
      </c>
      <c r="I168" s="7">
        <v>1.31</v>
      </c>
      <c r="J168" s="169">
        <v>36.1</v>
      </c>
      <c r="K168" s="5">
        <v>59.49</v>
      </c>
      <c r="L168" s="56">
        <f t="shared" si="31"/>
        <v>0.93320999999999998</v>
      </c>
      <c r="M168" s="57">
        <f t="shared" si="32"/>
        <v>0.93320999999999998</v>
      </c>
      <c r="N168" s="250" t="s">
        <v>417</v>
      </c>
      <c r="O168" s="250" t="s">
        <v>425</v>
      </c>
      <c r="P168" s="252" t="s">
        <v>467</v>
      </c>
      <c r="Q168" s="34"/>
      <c r="R168" s="127"/>
      <c r="S168" s="127"/>
      <c r="T168" s="127"/>
      <c r="U168" s="34"/>
      <c r="V168" s="34"/>
      <c r="W168" s="34"/>
      <c r="Z168" s="42">
        <f t="shared" si="33"/>
        <v>8</v>
      </c>
      <c r="AA168" s="43">
        <f t="shared" si="24"/>
        <v>8.69</v>
      </c>
      <c r="AB168" s="42">
        <f t="shared" si="25"/>
        <v>10</v>
      </c>
      <c r="AC168" s="177">
        <f t="shared" si="26"/>
        <v>0.92700000000000005</v>
      </c>
      <c r="AD168" s="178">
        <f t="shared" si="27"/>
        <v>0.93320999999999998</v>
      </c>
      <c r="AE168" s="177">
        <f t="shared" si="28"/>
        <v>0.94499999999999995</v>
      </c>
    </row>
    <row r="169" spans="1:31" s="2" customFormat="1" ht="23.1" customHeight="1">
      <c r="A169" s="269"/>
      <c r="B169" s="269"/>
      <c r="C169" s="269"/>
      <c r="D169" s="269"/>
      <c r="E169" s="275"/>
      <c r="F169" s="217">
        <v>2</v>
      </c>
      <c r="G169" s="167">
        <v>61.17</v>
      </c>
      <c r="H169" s="6">
        <v>1.42</v>
      </c>
      <c r="I169" s="7">
        <v>15.46</v>
      </c>
      <c r="J169" s="169">
        <v>21.77</v>
      </c>
      <c r="K169" s="5">
        <v>90.52</v>
      </c>
      <c r="L169" s="56">
        <f t="shared" si="31"/>
        <v>0.94199999999999995</v>
      </c>
      <c r="M169" s="57">
        <f t="shared" si="32"/>
        <v>0.94199999999999995</v>
      </c>
      <c r="N169" s="250"/>
      <c r="O169" s="250"/>
      <c r="P169" s="253"/>
      <c r="Q169" s="34"/>
      <c r="R169" s="127">
        <v>1</v>
      </c>
      <c r="S169" s="127"/>
      <c r="T169" s="127"/>
      <c r="U169" s="34"/>
      <c r="V169" s="34"/>
      <c r="W169" s="34"/>
      <c r="Z169" s="42">
        <f t="shared" si="33"/>
        <v>50</v>
      </c>
      <c r="AA169" s="43">
        <f t="shared" si="24"/>
        <v>61.17</v>
      </c>
      <c r="AB169" s="42">
        <f t="shared" si="25"/>
        <v>150</v>
      </c>
      <c r="AC169" s="177">
        <f t="shared" si="26"/>
        <v>0.94199999999999995</v>
      </c>
      <c r="AD169" s="178">
        <f t="shared" si="27"/>
        <v>0.94199999999999995</v>
      </c>
      <c r="AE169" s="177">
        <f t="shared" si="28"/>
        <v>0.94199999999999995</v>
      </c>
    </row>
    <row r="170" spans="1:31" s="2" customFormat="1" ht="23.1" customHeight="1">
      <c r="A170" s="269"/>
      <c r="B170" s="269"/>
      <c r="C170" s="269"/>
      <c r="D170" s="269"/>
      <c r="E170" s="275"/>
      <c r="F170" s="217">
        <v>3</v>
      </c>
      <c r="G170" s="167">
        <v>8.69</v>
      </c>
      <c r="H170" s="6">
        <v>0.98</v>
      </c>
      <c r="I170" s="7">
        <v>1.31</v>
      </c>
      <c r="J170" s="169">
        <v>36.1</v>
      </c>
      <c r="K170" s="5">
        <v>59.49</v>
      </c>
      <c r="L170" s="56">
        <f t="shared" si="31"/>
        <v>0.93320999999999998</v>
      </c>
      <c r="M170" s="57">
        <f t="shared" si="32"/>
        <v>0.93320999999999998</v>
      </c>
      <c r="N170" s="250"/>
      <c r="O170" s="250"/>
      <c r="P170" s="254"/>
      <c r="Q170" s="34"/>
      <c r="R170" s="127"/>
      <c r="S170" s="127"/>
      <c r="T170" s="127"/>
      <c r="U170" s="34"/>
      <c r="V170" s="34"/>
      <c r="W170" s="34"/>
      <c r="Z170" s="42">
        <f t="shared" si="33"/>
        <v>8</v>
      </c>
      <c r="AA170" s="43">
        <f t="shared" si="24"/>
        <v>8.69</v>
      </c>
      <c r="AB170" s="42">
        <f t="shared" si="25"/>
        <v>10</v>
      </c>
      <c r="AC170" s="177">
        <f t="shared" si="26"/>
        <v>0.92700000000000005</v>
      </c>
      <c r="AD170" s="178">
        <f t="shared" si="27"/>
        <v>0.93320999999999998</v>
      </c>
      <c r="AE170" s="177">
        <f t="shared" si="28"/>
        <v>0.94499999999999995</v>
      </c>
    </row>
    <row r="171" spans="1:31" ht="23.1" customHeight="1">
      <c r="A171" s="166">
        <v>95</v>
      </c>
      <c r="B171" s="166" t="s">
        <v>213</v>
      </c>
      <c r="C171" s="166" t="s">
        <v>230</v>
      </c>
      <c r="D171" s="166" t="s">
        <v>231</v>
      </c>
      <c r="E171" s="230" t="s">
        <v>25</v>
      </c>
      <c r="F171" s="217">
        <v>1</v>
      </c>
      <c r="G171" s="167">
        <v>24.2</v>
      </c>
      <c r="H171" s="6">
        <v>2.34</v>
      </c>
      <c r="I171" s="7">
        <v>2.02</v>
      </c>
      <c r="J171" s="169">
        <v>48.51</v>
      </c>
      <c r="K171" s="5">
        <v>27.88</v>
      </c>
      <c r="L171" s="37">
        <f t="shared" si="31"/>
        <v>0.9667</v>
      </c>
      <c r="M171" s="38">
        <f t="shared" si="32"/>
        <v>0.9667</v>
      </c>
      <c r="N171" s="161" t="s">
        <v>417</v>
      </c>
      <c r="O171" s="161" t="s">
        <v>425</v>
      </c>
      <c r="P171" s="163" t="str">
        <f t="shared" ref="P171" si="36">IF(H171&lt;L171,"Replace",IF(I171&lt;M171,"Replace","Comply"))</f>
        <v>Comply</v>
      </c>
      <c r="Q171" s="14"/>
      <c r="R171" s="16">
        <v>1</v>
      </c>
      <c r="S171" s="16"/>
      <c r="T171" s="16"/>
      <c r="U171" s="14"/>
      <c r="V171" s="14"/>
      <c r="W171" s="14"/>
      <c r="Z171" s="36">
        <f t="shared" si="33"/>
        <v>24</v>
      </c>
      <c r="AA171" s="39">
        <f t="shared" si="24"/>
        <v>24.2</v>
      </c>
      <c r="AB171" s="36">
        <f t="shared" si="25"/>
        <v>26</v>
      </c>
      <c r="AC171" s="175">
        <f t="shared" si="26"/>
        <v>0.96699999999999997</v>
      </c>
      <c r="AD171" s="176">
        <f t="shared" si="27"/>
        <v>0.9667</v>
      </c>
      <c r="AE171" s="175">
        <f t="shared" si="28"/>
        <v>0.96399999999999997</v>
      </c>
    </row>
    <row r="172" spans="1:31" s="2" customFormat="1" ht="23.1" customHeight="1">
      <c r="A172" s="269">
        <v>96</v>
      </c>
      <c r="B172" s="269" t="s">
        <v>213</v>
      </c>
      <c r="C172" s="269" t="s">
        <v>232</v>
      </c>
      <c r="D172" s="269" t="s">
        <v>233</v>
      </c>
      <c r="E172" s="275" t="s">
        <v>127</v>
      </c>
      <c r="F172" s="217">
        <v>1</v>
      </c>
      <c r="G172" s="167">
        <v>8.6</v>
      </c>
      <c r="H172" s="6">
        <v>0.88</v>
      </c>
      <c r="I172" s="7">
        <v>1.35</v>
      </c>
      <c r="J172" s="169">
        <v>32.450000000000003</v>
      </c>
      <c r="K172" s="5">
        <v>59.49</v>
      </c>
      <c r="L172" s="56">
        <f t="shared" si="31"/>
        <v>0.93240000000000001</v>
      </c>
      <c r="M172" s="57">
        <f t="shared" si="32"/>
        <v>0.93240000000000001</v>
      </c>
      <c r="N172" s="250" t="s">
        <v>417</v>
      </c>
      <c r="O172" s="250" t="s">
        <v>425</v>
      </c>
      <c r="P172" s="255" t="s">
        <v>466</v>
      </c>
      <c r="Q172" s="34"/>
      <c r="R172" s="127"/>
      <c r="S172" s="127"/>
      <c r="T172" s="127"/>
      <c r="U172" s="34"/>
      <c r="V172" s="34"/>
      <c r="W172" s="34"/>
      <c r="Z172" s="42">
        <f t="shared" si="33"/>
        <v>8</v>
      </c>
      <c r="AA172" s="43">
        <f t="shared" si="24"/>
        <v>8.6</v>
      </c>
      <c r="AB172" s="42">
        <f t="shared" si="25"/>
        <v>10</v>
      </c>
      <c r="AC172" s="177">
        <f t="shared" si="26"/>
        <v>0.92700000000000005</v>
      </c>
      <c r="AD172" s="178">
        <f t="shared" si="27"/>
        <v>0.93240000000000001</v>
      </c>
      <c r="AE172" s="177">
        <f t="shared" si="28"/>
        <v>0.94499999999999995</v>
      </c>
    </row>
    <row r="173" spans="1:31" s="2" customFormat="1" ht="23.1" customHeight="1">
      <c r="A173" s="269"/>
      <c r="B173" s="269"/>
      <c r="C173" s="269"/>
      <c r="D173" s="269"/>
      <c r="E173" s="275"/>
      <c r="F173" s="217">
        <v>2</v>
      </c>
      <c r="G173" s="167">
        <v>30.5</v>
      </c>
      <c r="H173" s="6">
        <v>2.15</v>
      </c>
      <c r="I173" s="7">
        <v>2</v>
      </c>
      <c r="J173" s="169">
        <v>40.590000000000003</v>
      </c>
      <c r="K173" s="5">
        <v>21.06</v>
      </c>
      <c r="L173" s="56">
        <f t="shared" si="31"/>
        <v>0.95099999999999996</v>
      </c>
      <c r="M173" s="57">
        <f t="shared" si="32"/>
        <v>0.95099999999999996</v>
      </c>
      <c r="N173" s="250"/>
      <c r="O173" s="250"/>
      <c r="P173" s="255"/>
      <c r="Q173" s="34"/>
      <c r="R173" s="127"/>
      <c r="S173" s="127">
        <v>1</v>
      </c>
      <c r="T173" s="127"/>
      <c r="U173" s="34"/>
      <c r="V173" s="34"/>
      <c r="W173" s="34"/>
      <c r="Z173" s="42">
        <f t="shared" si="33"/>
        <v>30</v>
      </c>
      <c r="AA173" s="43">
        <f t="shared" si="24"/>
        <v>30.5</v>
      </c>
      <c r="AB173" s="42">
        <f t="shared" si="25"/>
        <v>32</v>
      </c>
      <c r="AC173" s="177">
        <f t="shared" si="26"/>
        <v>0.95299999999999996</v>
      </c>
      <c r="AD173" s="178">
        <f t="shared" si="27"/>
        <v>0.95099999999999996</v>
      </c>
      <c r="AE173" s="177">
        <f t="shared" si="28"/>
        <v>0.94499999999999995</v>
      </c>
    </row>
    <row r="174" spans="1:31" s="2" customFormat="1" ht="23.1" customHeight="1">
      <c r="A174" s="269"/>
      <c r="B174" s="269"/>
      <c r="C174" s="269"/>
      <c r="D174" s="269"/>
      <c r="E174" s="275"/>
      <c r="F174" s="217">
        <v>3</v>
      </c>
      <c r="G174" s="167">
        <v>8.6</v>
      </c>
      <c r="H174" s="6">
        <v>0.88</v>
      </c>
      <c r="I174" s="7">
        <v>1.35</v>
      </c>
      <c r="J174" s="169">
        <v>32.450000000000003</v>
      </c>
      <c r="K174" s="5">
        <v>59.49</v>
      </c>
      <c r="L174" s="56">
        <f t="shared" si="31"/>
        <v>0.93240000000000001</v>
      </c>
      <c r="M174" s="57">
        <f t="shared" si="32"/>
        <v>0.93240000000000001</v>
      </c>
      <c r="N174" s="250"/>
      <c r="O174" s="250"/>
      <c r="P174" s="255"/>
      <c r="Q174" s="34"/>
      <c r="R174" s="127"/>
      <c r="S174" s="127"/>
      <c r="T174" s="127"/>
      <c r="U174" s="34"/>
      <c r="V174" s="34"/>
      <c r="W174" s="34"/>
      <c r="Z174" s="42">
        <f t="shared" si="33"/>
        <v>8</v>
      </c>
      <c r="AA174" s="43">
        <f t="shared" ref="AA174:AA238" si="37">G174</f>
        <v>8.6</v>
      </c>
      <c r="AB174" s="42">
        <f t="shared" ref="AB174:AB238" si="38">INDEX($AG$5:$BC$5,MATCH(Z174,$AG$5:$BC$5)+1)</f>
        <v>10</v>
      </c>
      <c r="AC174" s="177">
        <f t="shared" ref="AC174:AC238" si="39">LOOKUP(Z174,$AG$5:$BC$5,$AG$6:$BC$6)</f>
        <v>0.92700000000000005</v>
      </c>
      <c r="AD174" s="178">
        <f t="shared" ref="AD174:AD238" si="40">((AA174-Z174)/(AB174-Z174))*(AE174-AC174)+AC174</f>
        <v>0.93240000000000001</v>
      </c>
      <c r="AE174" s="177">
        <f t="shared" ref="AE174:AE238" si="41">LOOKUP(AB174,$AG$5:$BC$5,$AG$6:$BC$6)</f>
        <v>0.94499999999999995</v>
      </c>
    </row>
    <row r="175" spans="1:31" ht="24.95" customHeight="1">
      <c r="A175" s="166">
        <v>97</v>
      </c>
      <c r="B175" s="166" t="s">
        <v>213</v>
      </c>
      <c r="C175" s="166" t="s">
        <v>234</v>
      </c>
      <c r="D175" s="166" t="s">
        <v>235</v>
      </c>
      <c r="E175" s="230" t="s">
        <v>25</v>
      </c>
      <c r="F175" s="217">
        <v>1</v>
      </c>
      <c r="G175" s="167">
        <v>24.6</v>
      </c>
      <c r="H175" s="6">
        <v>2.3199999999999998</v>
      </c>
      <c r="I175" s="7">
        <v>2.06</v>
      </c>
      <c r="J175" s="169">
        <v>46.48</v>
      </c>
      <c r="K175" s="5">
        <v>27.22</v>
      </c>
      <c r="L175" s="37">
        <f t="shared" si="31"/>
        <v>0.96609999999999996</v>
      </c>
      <c r="M175" s="38">
        <f t="shared" si="32"/>
        <v>0.96609999999999996</v>
      </c>
      <c r="N175" s="161" t="s">
        <v>417</v>
      </c>
      <c r="O175" s="161" t="s">
        <v>425</v>
      </c>
      <c r="P175" s="163" t="str">
        <f t="shared" ref="P175:P180" si="42">IF(H175&lt;L175,"Replace",IF(I175&lt;M175,"Replace","Comply"))</f>
        <v>Comply</v>
      </c>
      <c r="Q175" s="14"/>
      <c r="R175" s="16">
        <v>1</v>
      </c>
      <c r="S175" s="16"/>
      <c r="T175" s="16"/>
      <c r="U175" s="14"/>
      <c r="V175" s="14"/>
      <c r="W175" s="14"/>
      <c r="Z175" s="36">
        <f t="shared" si="33"/>
        <v>24</v>
      </c>
      <c r="AA175" s="39">
        <f t="shared" si="37"/>
        <v>24.6</v>
      </c>
      <c r="AB175" s="36">
        <f t="shared" si="38"/>
        <v>26</v>
      </c>
      <c r="AC175" s="175">
        <f t="shared" si="39"/>
        <v>0.96699999999999997</v>
      </c>
      <c r="AD175" s="176">
        <f t="shared" si="40"/>
        <v>0.96609999999999996</v>
      </c>
      <c r="AE175" s="175">
        <f t="shared" si="41"/>
        <v>0.96399999999999997</v>
      </c>
    </row>
    <row r="176" spans="1:31" ht="24.95" customHeight="1">
      <c r="A176" s="166">
        <v>98</v>
      </c>
      <c r="B176" s="166" t="s">
        <v>236</v>
      </c>
      <c r="C176" s="166" t="s">
        <v>237</v>
      </c>
      <c r="D176" s="166" t="s">
        <v>238</v>
      </c>
      <c r="E176" s="230" t="s">
        <v>25</v>
      </c>
      <c r="F176" s="217">
        <v>1</v>
      </c>
      <c r="G176" s="167">
        <v>18.5</v>
      </c>
      <c r="H176" s="6">
        <v>1.33</v>
      </c>
      <c r="I176" s="7">
        <v>1.91</v>
      </c>
      <c r="J176" s="169">
        <v>19.93</v>
      </c>
      <c r="K176" s="7">
        <v>23.6</v>
      </c>
      <c r="L176" s="37">
        <f t="shared" si="31"/>
        <v>0.99124999999999996</v>
      </c>
      <c r="M176" s="38">
        <f t="shared" si="32"/>
        <v>0.99124999999999996</v>
      </c>
      <c r="N176" s="161" t="s">
        <v>417</v>
      </c>
      <c r="O176" s="161" t="s">
        <v>425</v>
      </c>
      <c r="P176" s="163" t="str">
        <f t="shared" si="42"/>
        <v>Comply</v>
      </c>
      <c r="Q176" s="14"/>
      <c r="R176" s="16">
        <v>1</v>
      </c>
      <c r="S176" s="16"/>
      <c r="T176" s="16"/>
      <c r="U176" s="14"/>
      <c r="V176" s="14"/>
      <c r="W176" s="14"/>
      <c r="Z176" s="36">
        <f t="shared" si="33"/>
        <v>18</v>
      </c>
      <c r="AA176" s="39">
        <f t="shared" si="37"/>
        <v>18.5</v>
      </c>
      <c r="AB176" s="36">
        <f t="shared" si="38"/>
        <v>20</v>
      </c>
      <c r="AC176" s="175">
        <f t="shared" si="39"/>
        <v>0.99</v>
      </c>
      <c r="AD176" s="176">
        <f t="shared" si="40"/>
        <v>0.99124999999999996</v>
      </c>
      <c r="AE176" s="175">
        <f t="shared" si="41"/>
        <v>0.995</v>
      </c>
    </row>
    <row r="177" spans="1:31" ht="24.95" customHeight="1">
      <c r="A177" s="166">
        <v>99</v>
      </c>
      <c r="B177" s="166" t="s">
        <v>236</v>
      </c>
      <c r="C177" s="166" t="s">
        <v>239</v>
      </c>
      <c r="D177" s="166" t="s">
        <v>240</v>
      </c>
      <c r="E177" s="230" t="s">
        <v>19</v>
      </c>
      <c r="F177" s="217">
        <v>1</v>
      </c>
      <c r="G177" s="167">
        <v>23.8</v>
      </c>
      <c r="H177" s="6">
        <v>1.54</v>
      </c>
      <c r="I177" s="7">
        <v>4.6399999999999997</v>
      </c>
      <c r="J177" s="169">
        <v>26.33</v>
      </c>
      <c r="K177" s="5">
        <v>62.22</v>
      </c>
      <c r="L177" s="37">
        <f t="shared" si="31"/>
        <v>0.96829999999999994</v>
      </c>
      <c r="M177" s="38">
        <f t="shared" si="32"/>
        <v>0.96829999999999994</v>
      </c>
      <c r="N177" s="161" t="s">
        <v>417</v>
      </c>
      <c r="O177" s="161" t="s">
        <v>425</v>
      </c>
      <c r="P177" s="163" t="str">
        <f t="shared" si="42"/>
        <v>Comply</v>
      </c>
      <c r="Q177" s="14"/>
      <c r="R177" s="16">
        <v>1</v>
      </c>
      <c r="S177" s="16"/>
      <c r="T177" s="16"/>
      <c r="U177" s="14"/>
      <c r="V177" s="14"/>
      <c r="W177" s="14"/>
      <c r="Z177" s="36">
        <f t="shared" si="33"/>
        <v>22</v>
      </c>
      <c r="AA177" s="39">
        <f t="shared" si="37"/>
        <v>23.8</v>
      </c>
      <c r="AB177" s="36">
        <f t="shared" si="38"/>
        <v>24</v>
      </c>
      <c r="AC177" s="175">
        <f t="shared" si="39"/>
        <v>0.98</v>
      </c>
      <c r="AD177" s="176">
        <f t="shared" si="40"/>
        <v>0.96829999999999994</v>
      </c>
      <c r="AE177" s="175">
        <f t="shared" si="41"/>
        <v>0.96699999999999997</v>
      </c>
    </row>
    <row r="178" spans="1:31" ht="24.95" customHeight="1">
      <c r="A178" s="166">
        <v>100</v>
      </c>
      <c r="B178" s="166" t="s">
        <v>236</v>
      </c>
      <c r="C178" s="166" t="s">
        <v>241</v>
      </c>
      <c r="D178" s="166" t="s">
        <v>242</v>
      </c>
      <c r="E178" s="230" t="s">
        <v>38</v>
      </c>
      <c r="F178" s="217">
        <v>1</v>
      </c>
      <c r="G178" s="167">
        <v>54.57</v>
      </c>
      <c r="H178" s="6">
        <v>1.08</v>
      </c>
      <c r="I178" s="7">
        <v>6.63</v>
      </c>
      <c r="J178" s="169">
        <v>13.61</v>
      </c>
      <c r="K178" s="5">
        <v>40.520000000000003</v>
      </c>
      <c r="L178" s="37">
        <f t="shared" ref="L178:L238" si="43">AD178</f>
        <v>0.94199999999999995</v>
      </c>
      <c r="M178" s="38">
        <f t="shared" ref="M178:M238" si="44">AD178</f>
        <v>0.94199999999999995</v>
      </c>
      <c r="N178" s="161" t="s">
        <v>417</v>
      </c>
      <c r="O178" s="161" t="s">
        <v>425</v>
      </c>
      <c r="P178" s="163" t="str">
        <f t="shared" si="42"/>
        <v>Comply</v>
      </c>
      <c r="Q178" s="14"/>
      <c r="R178" s="16">
        <v>1</v>
      </c>
      <c r="S178" s="16"/>
      <c r="T178" s="16"/>
      <c r="U178" s="14"/>
      <c r="V178" s="14"/>
      <c r="W178" s="14"/>
      <c r="Z178" s="36">
        <f t="shared" si="33"/>
        <v>50</v>
      </c>
      <c r="AA178" s="39">
        <f t="shared" si="37"/>
        <v>54.57</v>
      </c>
      <c r="AB178" s="36">
        <f t="shared" si="38"/>
        <v>150</v>
      </c>
      <c r="AC178" s="175">
        <f t="shared" si="39"/>
        <v>0.94199999999999995</v>
      </c>
      <c r="AD178" s="176">
        <f t="shared" si="40"/>
        <v>0.94199999999999995</v>
      </c>
      <c r="AE178" s="175">
        <f t="shared" si="41"/>
        <v>0.94199999999999995</v>
      </c>
    </row>
    <row r="179" spans="1:31" ht="24.95" customHeight="1">
      <c r="A179" s="166">
        <v>101</v>
      </c>
      <c r="B179" s="166" t="s">
        <v>236</v>
      </c>
      <c r="C179" s="166" t="s">
        <v>243</v>
      </c>
      <c r="D179" s="166" t="s">
        <v>244</v>
      </c>
      <c r="E179" s="230" t="s">
        <v>25</v>
      </c>
      <c r="F179" s="217">
        <v>1</v>
      </c>
      <c r="G179" s="167">
        <v>25.55</v>
      </c>
      <c r="H179" s="6">
        <v>1.08</v>
      </c>
      <c r="I179" s="7">
        <v>1.37</v>
      </c>
      <c r="J179" s="169">
        <v>21.64</v>
      </c>
      <c r="K179" s="5">
        <v>19.21</v>
      </c>
      <c r="L179" s="37">
        <f t="shared" si="43"/>
        <v>0.96467499999999995</v>
      </c>
      <c r="M179" s="38">
        <f t="shared" si="44"/>
        <v>0.96467499999999995</v>
      </c>
      <c r="N179" s="161" t="s">
        <v>417</v>
      </c>
      <c r="O179" s="161" t="s">
        <v>425</v>
      </c>
      <c r="P179" s="163" t="str">
        <f t="shared" si="42"/>
        <v>Comply</v>
      </c>
      <c r="Q179" s="14"/>
      <c r="R179" s="16">
        <v>1</v>
      </c>
      <c r="S179" s="16"/>
      <c r="T179" s="16"/>
      <c r="U179" s="14"/>
      <c r="V179" s="14"/>
      <c r="W179" s="14"/>
      <c r="Z179" s="36">
        <f t="shared" si="33"/>
        <v>24</v>
      </c>
      <c r="AA179" s="39">
        <f t="shared" si="37"/>
        <v>25.55</v>
      </c>
      <c r="AB179" s="36">
        <f t="shared" si="38"/>
        <v>26</v>
      </c>
      <c r="AC179" s="175">
        <f t="shared" si="39"/>
        <v>0.96699999999999997</v>
      </c>
      <c r="AD179" s="176">
        <f t="shared" si="40"/>
        <v>0.96467499999999995</v>
      </c>
      <c r="AE179" s="175">
        <f t="shared" si="41"/>
        <v>0.96399999999999997</v>
      </c>
    </row>
    <row r="180" spans="1:31" ht="24.95" customHeight="1">
      <c r="A180" s="166">
        <v>102</v>
      </c>
      <c r="B180" s="166" t="s">
        <v>236</v>
      </c>
      <c r="C180" s="166" t="s">
        <v>245</v>
      </c>
      <c r="D180" s="166" t="s">
        <v>246</v>
      </c>
      <c r="E180" s="230" t="s">
        <v>25</v>
      </c>
      <c r="F180" s="217">
        <v>1</v>
      </c>
      <c r="G180" s="167">
        <v>25.85</v>
      </c>
      <c r="H180" s="6">
        <v>1.08</v>
      </c>
      <c r="I180" s="7">
        <v>1.37</v>
      </c>
      <c r="J180" s="169">
        <v>21.64</v>
      </c>
      <c r="K180" s="5">
        <v>19.21</v>
      </c>
      <c r="L180" s="37">
        <f t="shared" si="43"/>
        <v>0.964225</v>
      </c>
      <c r="M180" s="38">
        <f t="shared" si="44"/>
        <v>0.964225</v>
      </c>
      <c r="N180" s="161" t="s">
        <v>417</v>
      </c>
      <c r="O180" s="161" t="s">
        <v>425</v>
      </c>
      <c r="P180" s="163" t="str">
        <f t="shared" si="42"/>
        <v>Comply</v>
      </c>
      <c r="Q180" s="14"/>
      <c r="R180" s="16">
        <v>1</v>
      </c>
      <c r="S180" s="16"/>
      <c r="T180" s="16"/>
      <c r="U180" s="14"/>
      <c r="V180" s="14"/>
      <c r="W180" s="14"/>
      <c r="Z180" s="36">
        <f t="shared" si="33"/>
        <v>24</v>
      </c>
      <c r="AA180" s="39">
        <f t="shared" si="37"/>
        <v>25.85</v>
      </c>
      <c r="AB180" s="36">
        <f t="shared" si="38"/>
        <v>26</v>
      </c>
      <c r="AC180" s="175">
        <f t="shared" si="39"/>
        <v>0.96699999999999997</v>
      </c>
      <c r="AD180" s="176">
        <f t="shared" si="40"/>
        <v>0.964225</v>
      </c>
      <c r="AE180" s="175">
        <f t="shared" si="41"/>
        <v>0.96399999999999997</v>
      </c>
    </row>
    <row r="181" spans="1:31" ht="24.95" customHeight="1">
      <c r="A181" s="268">
        <v>103</v>
      </c>
      <c r="B181" s="268" t="s">
        <v>236</v>
      </c>
      <c r="C181" s="268" t="s">
        <v>247</v>
      </c>
      <c r="D181" s="268" t="s">
        <v>248</v>
      </c>
      <c r="E181" s="276" t="s">
        <v>173</v>
      </c>
      <c r="F181" s="217">
        <v>1</v>
      </c>
      <c r="G181" s="167">
        <v>13.6</v>
      </c>
      <c r="H181" s="6">
        <v>1.32</v>
      </c>
      <c r="I181" s="7">
        <v>1.95</v>
      </c>
      <c r="J181" s="169">
        <v>19.71</v>
      </c>
      <c r="K181" s="5">
        <v>25.64</v>
      </c>
      <c r="L181" s="37">
        <f t="shared" si="43"/>
        <v>0.97219999999999995</v>
      </c>
      <c r="M181" s="38">
        <f t="shared" si="44"/>
        <v>0.97219999999999995</v>
      </c>
      <c r="N181" s="249" t="s">
        <v>417</v>
      </c>
      <c r="O181" s="249" t="s">
        <v>425</v>
      </c>
      <c r="P181" s="249" t="s">
        <v>467</v>
      </c>
      <c r="Q181" s="14"/>
      <c r="R181" s="16"/>
      <c r="S181" s="16"/>
      <c r="T181" s="16"/>
      <c r="U181" s="14"/>
      <c r="V181" s="14"/>
      <c r="W181" s="14"/>
      <c r="Z181" s="36">
        <f t="shared" si="33"/>
        <v>12</v>
      </c>
      <c r="AA181" s="39">
        <f t="shared" si="37"/>
        <v>13.6</v>
      </c>
      <c r="AB181" s="36">
        <f t="shared" si="38"/>
        <v>14</v>
      </c>
      <c r="AC181" s="175">
        <f t="shared" si="39"/>
        <v>0.96499999999999997</v>
      </c>
      <c r="AD181" s="176">
        <f t="shared" si="40"/>
        <v>0.97219999999999995</v>
      </c>
      <c r="AE181" s="175">
        <f t="shared" si="41"/>
        <v>0.97399999999999998</v>
      </c>
    </row>
    <row r="182" spans="1:31" ht="24.95" customHeight="1">
      <c r="A182" s="268"/>
      <c r="B182" s="268"/>
      <c r="C182" s="268"/>
      <c r="D182" s="268"/>
      <c r="E182" s="276"/>
      <c r="F182" s="217">
        <v>2</v>
      </c>
      <c r="G182" s="167">
        <v>13.1</v>
      </c>
      <c r="H182" s="6">
        <v>1.32</v>
      </c>
      <c r="I182" s="7">
        <v>1.95</v>
      </c>
      <c r="J182" s="169">
        <v>19.71</v>
      </c>
      <c r="K182" s="5">
        <v>25.64</v>
      </c>
      <c r="L182" s="37">
        <f t="shared" si="43"/>
        <v>0.96994999999999998</v>
      </c>
      <c r="M182" s="38">
        <f t="shared" si="44"/>
        <v>0.96994999999999998</v>
      </c>
      <c r="N182" s="249"/>
      <c r="O182" s="249"/>
      <c r="P182" s="249"/>
      <c r="Q182" s="14"/>
      <c r="R182" s="16">
        <v>1</v>
      </c>
      <c r="S182" s="16"/>
      <c r="T182" s="16"/>
      <c r="U182" s="14"/>
      <c r="V182" s="14"/>
      <c r="W182" s="14"/>
      <c r="Z182" s="36">
        <f t="shared" si="33"/>
        <v>12</v>
      </c>
      <c r="AA182" s="39">
        <f t="shared" si="37"/>
        <v>13.1</v>
      </c>
      <c r="AB182" s="36">
        <f t="shared" si="38"/>
        <v>14</v>
      </c>
      <c r="AC182" s="175">
        <f t="shared" si="39"/>
        <v>0.96499999999999997</v>
      </c>
      <c r="AD182" s="176">
        <f t="shared" si="40"/>
        <v>0.96994999999999998</v>
      </c>
      <c r="AE182" s="175">
        <f t="shared" si="41"/>
        <v>0.97399999999999998</v>
      </c>
    </row>
    <row r="183" spans="1:31" ht="24.95" customHeight="1">
      <c r="A183" s="268"/>
      <c r="B183" s="268"/>
      <c r="C183" s="268"/>
      <c r="D183" s="268"/>
      <c r="E183" s="276"/>
      <c r="F183" s="217">
        <v>3</v>
      </c>
      <c r="G183" s="167">
        <v>13.7</v>
      </c>
      <c r="H183" s="6">
        <v>1.32</v>
      </c>
      <c r="I183" s="7">
        <v>1.95</v>
      </c>
      <c r="J183" s="169">
        <v>19.71</v>
      </c>
      <c r="K183" s="5">
        <v>25.64</v>
      </c>
      <c r="L183" s="37">
        <f t="shared" si="43"/>
        <v>0.97265000000000001</v>
      </c>
      <c r="M183" s="38">
        <f t="shared" si="44"/>
        <v>0.97265000000000001</v>
      </c>
      <c r="N183" s="249"/>
      <c r="O183" s="249"/>
      <c r="P183" s="249"/>
      <c r="Q183" s="14"/>
      <c r="R183" s="16"/>
      <c r="S183" s="16"/>
      <c r="T183" s="16"/>
      <c r="U183" s="14"/>
      <c r="V183" s="14"/>
      <c r="W183" s="14"/>
      <c r="Z183" s="36">
        <f t="shared" si="33"/>
        <v>12</v>
      </c>
      <c r="AA183" s="39">
        <f t="shared" si="37"/>
        <v>13.7</v>
      </c>
      <c r="AB183" s="36">
        <f t="shared" si="38"/>
        <v>14</v>
      </c>
      <c r="AC183" s="175">
        <f t="shared" si="39"/>
        <v>0.96499999999999997</v>
      </c>
      <c r="AD183" s="176">
        <f t="shared" si="40"/>
        <v>0.97265000000000001</v>
      </c>
      <c r="AE183" s="175">
        <f t="shared" si="41"/>
        <v>0.97399999999999998</v>
      </c>
    </row>
    <row r="184" spans="1:31" s="2" customFormat="1" ht="24.95" customHeight="1">
      <c r="A184" s="269">
        <v>104</v>
      </c>
      <c r="B184" s="269" t="s">
        <v>236</v>
      </c>
      <c r="C184" s="269" t="s">
        <v>249</v>
      </c>
      <c r="D184" s="269" t="s">
        <v>250</v>
      </c>
      <c r="E184" s="275" t="s">
        <v>173</v>
      </c>
      <c r="F184" s="217">
        <v>1</v>
      </c>
      <c r="G184" s="167">
        <v>25.5</v>
      </c>
      <c r="H184" s="6">
        <v>0.97</v>
      </c>
      <c r="I184" s="7">
        <v>1.35</v>
      </c>
      <c r="J184" s="169">
        <v>20.059999999999999</v>
      </c>
      <c r="K184" s="5">
        <v>19.21</v>
      </c>
      <c r="L184" s="56">
        <f t="shared" si="43"/>
        <v>0.96475</v>
      </c>
      <c r="M184" s="57">
        <f t="shared" si="44"/>
        <v>0.96475</v>
      </c>
      <c r="N184" s="250" t="s">
        <v>417</v>
      </c>
      <c r="O184" s="250" t="s">
        <v>425</v>
      </c>
      <c r="P184" s="252" t="s">
        <v>467</v>
      </c>
      <c r="Q184" s="34"/>
      <c r="R184" s="127"/>
      <c r="S184" s="127"/>
      <c r="T184" s="127"/>
      <c r="U184" s="34"/>
      <c r="V184" s="34"/>
      <c r="W184" s="34"/>
      <c r="Z184" s="42">
        <f t="shared" si="33"/>
        <v>24</v>
      </c>
      <c r="AA184" s="43">
        <f t="shared" si="37"/>
        <v>25.5</v>
      </c>
      <c r="AB184" s="42">
        <f t="shared" si="38"/>
        <v>26</v>
      </c>
      <c r="AC184" s="177">
        <f t="shared" si="39"/>
        <v>0.96699999999999997</v>
      </c>
      <c r="AD184" s="178">
        <f t="shared" si="40"/>
        <v>0.96475</v>
      </c>
      <c r="AE184" s="177">
        <f t="shared" si="41"/>
        <v>0.96399999999999997</v>
      </c>
    </row>
    <row r="185" spans="1:31" s="2" customFormat="1" ht="24.95" customHeight="1">
      <c r="A185" s="269"/>
      <c r="B185" s="269"/>
      <c r="C185" s="269"/>
      <c r="D185" s="269"/>
      <c r="E185" s="275"/>
      <c r="F185" s="217">
        <v>2</v>
      </c>
      <c r="G185" s="167">
        <v>29.4</v>
      </c>
      <c r="H185" s="6">
        <v>0.95</v>
      </c>
      <c r="I185" s="7">
        <v>1.29</v>
      </c>
      <c r="J185" s="169">
        <v>18.41</v>
      </c>
      <c r="K185" s="5">
        <v>17.079999999999998</v>
      </c>
      <c r="L185" s="56">
        <f t="shared" si="43"/>
        <v>0.95479999999999998</v>
      </c>
      <c r="M185" s="57">
        <f t="shared" si="44"/>
        <v>0.95479999999999998</v>
      </c>
      <c r="N185" s="250"/>
      <c r="O185" s="250"/>
      <c r="P185" s="253"/>
      <c r="Q185" s="34"/>
      <c r="R185" s="127">
        <v>1</v>
      </c>
      <c r="S185" s="127"/>
      <c r="T185" s="127"/>
      <c r="U185" s="34"/>
      <c r="V185" s="34"/>
      <c r="W185" s="34"/>
      <c r="Z185" s="42">
        <f t="shared" si="33"/>
        <v>28</v>
      </c>
      <c r="AA185" s="43">
        <f t="shared" si="37"/>
        <v>29.4</v>
      </c>
      <c r="AB185" s="42">
        <f t="shared" si="38"/>
        <v>30</v>
      </c>
      <c r="AC185" s="177">
        <f t="shared" si="39"/>
        <v>0.95899999999999996</v>
      </c>
      <c r="AD185" s="178">
        <f t="shared" si="40"/>
        <v>0.95479999999999998</v>
      </c>
      <c r="AE185" s="177">
        <f t="shared" si="41"/>
        <v>0.95299999999999996</v>
      </c>
    </row>
    <row r="186" spans="1:31" s="2" customFormat="1" ht="24.95" customHeight="1">
      <c r="A186" s="269"/>
      <c r="B186" s="269"/>
      <c r="C186" s="269"/>
      <c r="D186" s="269"/>
      <c r="E186" s="275"/>
      <c r="F186" s="217">
        <v>3</v>
      </c>
      <c r="G186" s="167">
        <v>25.4</v>
      </c>
      <c r="H186" s="6">
        <v>0.97</v>
      </c>
      <c r="I186" s="7">
        <v>1.35</v>
      </c>
      <c r="J186" s="169">
        <v>20.059999999999999</v>
      </c>
      <c r="K186" s="5">
        <v>19.21</v>
      </c>
      <c r="L186" s="56">
        <f t="shared" si="43"/>
        <v>0.96489999999999998</v>
      </c>
      <c r="M186" s="57">
        <f t="shared" si="44"/>
        <v>0.96489999999999998</v>
      </c>
      <c r="N186" s="250"/>
      <c r="O186" s="250"/>
      <c r="P186" s="254"/>
      <c r="Q186" s="34"/>
      <c r="R186" s="127"/>
      <c r="S186" s="127"/>
      <c r="T186" s="127"/>
      <c r="U186" s="34"/>
      <c r="V186" s="34"/>
      <c r="W186" s="34"/>
      <c r="Z186" s="42">
        <f t="shared" si="33"/>
        <v>24</v>
      </c>
      <c r="AA186" s="43">
        <f t="shared" si="37"/>
        <v>25.4</v>
      </c>
      <c r="AB186" s="42">
        <f t="shared" si="38"/>
        <v>26</v>
      </c>
      <c r="AC186" s="177">
        <f t="shared" si="39"/>
        <v>0.96699999999999997</v>
      </c>
      <c r="AD186" s="178">
        <f t="shared" si="40"/>
        <v>0.96489999999999998</v>
      </c>
      <c r="AE186" s="177">
        <f t="shared" si="41"/>
        <v>0.96399999999999997</v>
      </c>
    </row>
    <row r="187" spans="1:31" s="2" customFormat="1" ht="24.95" customHeight="1">
      <c r="A187" s="269">
        <v>105</v>
      </c>
      <c r="B187" s="269" t="s">
        <v>236</v>
      </c>
      <c r="C187" s="269" t="s">
        <v>251</v>
      </c>
      <c r="D187" s="269" t="s">
        <v>252</v>
      </c>
      <c r="E187" s="275" t="s">
        <v>173</v>
      </c>
      <c r="F187" s="217">
        <v>1</v>
      </c>
      <c r="G187" s="167">
        <v>25.5</v>
      </c>
      <c r="H187" s="6">
        <v>0.86</v>
      </c>
      <c r="I187" s="7">
        <v>1.34</v>
      </c>
      <c r="J187" s="169">
        <v>18.260000000000002</v>
      </c>
      <c r="K187" s="5">
        <v>18.14</v>
      </c>
      <c r="L187" s="56">
        <f t="shared" si="43"/>
        <v>0.96475</v>
      </c>
      <c r="M187" s="57">
        <f t="shared" si="44"/>
        <v>0.96475</v>
      </c>
      <c r="N187" s="250" t="s">
        <v>417</v>
      </c>
      <c r="O187" s="250" t="s">
        <v>425</v>
      </c>
      <c r="P187" s="289" t="s">
        <v>466</v>
      </c>
      <c r="Q187" s="34"/>
      <c r="R187" s="127"/>
      <c r="S187" s="127"/>
      <c r="T187" s="127"/>
      <c r="U187" s="34"/>
      <c r="V187" s="34"/>
      <c r="W187" s="34"/>
      <c r="Z187" s="42">
        <f t="shared" si="33"/>
        <v>24</v>
      </c>
      <c r="AA187" s="43">
        <f t="shared" si="37"/>
        <v>25.5</v>
      </c>
      <c r="AB187" s="42">
        <f t="shared" si="38"/>
        <v>26</v>
      </c>
      <c r="AC187" s="177">
        <f t="shared" si="39"/>
        <v>0.96699999999999997</v>
      </c>
      <c r="AD187" s="178">
        <f t="shared" si="40"/>
        <v>0.96475</v>
      </c>
      <c r="AE187" s="177">
        <f t="shared" si="41"/>
        <v>0.96399999999999997</v>
      </c>
    </row>
    <row r="188" spans="1:31" s="2" customFormat="1" ht="24.95" customHeight="1">
      <c r="A188" s="269"/>
      <c r="B188" s="269"/>
      <c r="C188" s="269"/>
      <c r="D188" s="269"/>
      <c r="E188" s="275"/>
      <c r="F188" s="217">
        <v>2</v>
      </c>
      <c r="G188" s="167">
        <v>29.4</v>
      </c>
      <c r="H188" s="6">
        <v>1.24</v>
      </c>
      <c r="I188" s="7">
        <v>1.25</v>
      </c>
      <c r="J188" s="169">
        <v>24.33</v>
      </c>
      <c r="K188" s="5">
        <v>17.13</v>
      </c>
      <c r="L188" s="56">
        <f t="shared" si="43"/>
        <v>0.95479999999999998</v>
      </c>
      <c r="M188" s="57">
        <f t="shared" si="44"/>
        <v>0.95479999999999998</v>
      </c>
      <c r="N188" s="250"/>
      <c r="O188" s="250"/>
      <c r="P188" s="290"/>
      <c r="Q188" s="34"/>
      <c r="R188" s="127"/>
      <c r="S188" s="127">
        <v>1</v>
      </c>
      <c r="T188" s="127"/>
      <c r="U188" s="34"/>
      <c r="V188" s="34"/>
      <c r="W188" s="34"/>
      <c r="Z188" s="42">
        <f t="shared" si="33"/>
        <v>28</v>
      </c>
      <c r="AA188" s="43">
        <f t="shared" si="37"/>
        <v>29.4</v>
      </c>
      <c r="AB188" s="42">
        <f t="shared" si="38"/>
        <v>30</v>
      </c>
      <c r="AC188" s="177">
        <f t="shared" si="39"/>
        <v>0.95899999999999996</v>
      </c>
      <c r="AD188" s="178">
        <f t="shared" si="40"/>
        <v>0.95479999999999998</v>
      </c>
      <c r="AE188" s="177">
        <f t="shared" si="41"/>
        <v>0.95299999999999996</v>
      </c>
    </row>
    <row r="189" spans="1:31" s="2" customFormat="1" ht="24.95" customHeight="1">
      <c r="A189" s="269"/>
      <c r="B189" s="269"/>
      <c r="C189" s="269"/>
      <c r="D189" s="269"/>
      <c r="E189" s="275"/>
      <c r="F189" s="217">
        <v>3</v>
      </c>
      <c r="G189" s="167">
        <v>25.4</v>
      </c>
      <c r="H189" s="6">
        <v>0.86</v>
      </c>
      <c r="I189" s="7">
        <v>1.34</v>
      </c>
      <c r="J189" s="169">
        <v>18.260000000000002</v>
      </c>
      <c r="K189" s="5">
        <v>18.14</v>
      </c>
      <c r="L189" s="56">
        <f t="shared" si="43"/>
        <v>0.96489999999999998</v>
      </c>
      <c r="M189" s="57">
        <f t="shared" si="44"/>
        <v>0.96489999999999998</v>
      </c>
      <c r="N189" s="250"/>
      <c r="O189" s="250"/>
      <c r="P189" s="291"/>
      <c r="Q189" s="34"/>
      <c r="R189" s="127"/>
      <c r="S189" s="127"/>
      <c r="T189" s="127"/>
      <c r="U189" s="34"/>
      <c r="V189" s="34"/>
      <c r="W189" s="34"/>
      <c r="Z189" s="42">
        <f t="shared" si="33"/>
        <v>24</v>
      </c>
      <c r="AA189" s="43">
        <f t="shared" si="37"/>
        <v>25.4</v>
      </c>
      <c r="AB189" s="42">
        <f t="shared" si="38"/>
        <v>26</v>
      </c>
      <c r="AC189" s="177">
        <f t="shared" si="39"/>
        <v>0.96699999999999997</v>
      </c>
      <c r="AD189" s="178">
        <f t="shared" si="40"/>
        <v>0.96489999999999998</v>
      </c>
      <c r="AE189" s="177">
        <f t="shared" si="41"/>
        <v>0.96399999999999997</v>
      </c>
    </row>
    <row r="190" spans="1:31" ht="24.95" customHeight="1">
      <c r="A190" s="166">
        <v>106</v>
      </c>
      <c r="B190" s="166" t="s">
        <v>236</v>
      </c>
      <c r="C190" s="166" t="s">
        <v>253</v>
      </c>
      <c r="D190" s="166" t="s">
        <v>254</v>
      </c>
      <c r="E190" s="230" t="s">
        <v>19</v>
      </c>
      <c r="F190" s="217">
        <v>1</v>
      </c>
      <c r="G190" s="167">
        <v>11.75</v>
      </c>
      <c r="H190" s="6">
        <v>1.34</v>
      </c>
      <c r="I190" s="7">
        <v>2.25</v>
      </c>
      <c r="J190" s="169">
        <v>26.53</v>
      </c>
      <c r="K190" s="5">
        <v>37.619999999999997</v>
      </c>
      <c r="L190" s="37">
        <f t="shared" si="43"/>
        <v>0.96249999999999991</v>
      </c>
      <c r="M190" s="38">
        <f t="shared" si="44"/>
        <v>0.96249999999999991</v>
      </c>
      <c r="N190" s="161" t="s">
        <v>417</v>
      </c>
      <c r="O190" s="161" t="s">
        <v>425</v>
      </c>
      <c r="P190" s="163" t="str">
        <f t="shared" ref="P190:P191" si="45">IF(H190&lt;L190,"Replace",IF(I190&lt;M190,"Replace","Comply"))</f>
        <v>Comply</v>
      </c>
      <c r="Q190" s="14"/>
      <c r="R190" s="16">
        <v>1</v>
      </c>
      <c r="S190" s="16"/>
      <c r="T190" s="16"/>
      <c r="U190" s="14"/>
      <c r="V190" s="14"/>
      <c r="W190" s="14"/>
      <c r="Z190" s="36">
        <f t="shared" si="33"/>
        <v>10</v>
      </c>
      <c r="AA190" s="39">
        <f t="shared" si="37"/>
        <v>11.75</v>
      </c>
      <c r="AB190" s="36">
        <f t="shared" si="38"/>
        <v>12</v>
      </c>
      <c r="AC190" s="175">
        <f t="shared" si="39"/>
        <v>0.94499999999999995</v>
      </c>
      <c r="AD190" s="176">
        <f t="shared" si="40"/>
        <v>0.96249999999999991</v>
      </c>
      <c r="AE190" s="175">
        <f t="shared" si="41"/>
        <v>0.96499999999999997</v>
      </c>
    </row>
    <row r="191" spans="1:31" ht="24.95" customHeight="1">
      <c r="A191" s="166">
        <v>107</v>
      </c>
      <c r="B191" s="166" t="s">
        <v>236</v>
      </c>
      <c r="C191" s="166" t="s">
        <v>255</v>
      </c>
      <c r="D191" s="166" t="s">
        <v>256</v>
      </c>
      <c r="E191" s="230" t="s">
        <v>19</v>
      </c>
      <c r="F191" s="217">
        <v>1</v>
      </c>
      <c r="G191" s="167">
        <v>11.6</v>
      </c>
      <c r="H191" s="6">
        <v>1.37</v>
      </c>
      <c r="I191" s="7">
        <v>2.2799999999999998</v>
      </c>
      <c r="J191" s="169">
        <v>26.74</v>
      </c>
      <c r="K191" s="5">
        <v>37.57</v>
      </c>
      <c r="L191" s="70">
        <f t="shared" si="43"/>
        <v>0.96099999999999997</v>
      </c>
      <c r="M191" s="36">
        <f t="shared" si="44"/>
        <v>0.96099999999999997</v>
      </c>
      <c r="N191" s="161" t="s">
        <v>417</v>
      </c>
      <c r="O191" s="161" t="s">
        <v>425</v>
      </c>
      <c r="P191" s="163" t="str">
        <f t="shared" si="45"/>
        <v>Comply</v>
      </c>
      <c r="Q191" s="14"/>
      <c r="R191" s="16">
        <v>1</v>
      </c>
      <c r="S191" s="16"/>
      <c r="T191" s="16"/>
      <c r="U191" s="14"/>
      <c r="V191" s="14"/>
      <c r="W191" s="14"/>
      <c r="Z191" s="36">
        <f t="shared" si="33"/>
        <v>10</v>
      </c>
      <c r="AA191" s="39">
        <f t="shared" si="37"/>
        <v>11.6</v>
      </c>
      <c r="AB191" s="36">
        <f t="shared" si="38"/>
        <v>12</v>
      </c>
      <c r="AC191" s="175">
        <f t="shared" si="39"/>
        <v>0.94499999999999995</v>
      </c>
      <c r="AD191" s="176">
        <f t="shared" si="40"/>
        <v>0.96099999999999997</v>
      </c>
      <c r="AE191" s="175">
        <f t="shared" si="41"/>
        <v>0.96499999999999997</v>
      </c>
    </row>
    <row r="192" spans="1:31" ht="24.95" customHeight="1">
      <c r="A192" s="216"/>
      <c r="B192" s="216"/>
      <c r="C192" s="216"/>
      <c r="D192" s="216"/>
      <c r="E192" s="229"/>
      <c r="F192" s="214"/>
      <c r="G192" s="214"/>
      <c r="H192" s="69"/>
      <c r="I192" s="68"/>
      <c r="J192" s="8"/>
      <c r="K192" s="9"/>
      <c r="L192" s="37"/>
      <c r="M192" s="38"/>
      <c r="N192" s="149"/>
      <c r="O192" s="212"/>
      <c r="P192" s="215"/>
      <c r="Q192" s="14"/>
      <c r="R192" s="16"/>
      <c r="S192" s="16"/>
      <c r="T192" s="16"/>
      <c r="U192" s="14"/>
      <c r="V192" s="14"/>
      <c r="W192" s="14"/>
      <c r="Z192" s="36"/>
      <c r="AA192" s="39"/>
      <c r="AB192" s="36"/>
      <c r="AC192" s="175"/>
      <c r="AD192" s="176"/>
      <c r="AE192" s="175"/>
    </row>
    <row r="193" spans="1:31" s="2" customFormat="1" ht="24.95" customHeight="1">
      <c r="A193" s="254">
        <v>108</v>
      </c>
      <c r="B193" s="254" t="s">
        <v>236</v>
      </c>
      <c r="C193" s="254" t="s">
        <v>257</v>
      </c>
      <c r="D193" s="254" t="s">
        <v>258</v>
      </c>
      <c r="E193" s="254" t="s">
        <v>259</v>
      </c>
      <c r="F193" s="162">
        <v>1</v>
      </c>
      <c r="G193" s="162">
        <v>9.32</v>
      </c>
      <c r="H193" s="69">
        <v>0.82</v>
      </c>
      <c r="I193" s="68">
        <v>0.92</v>
      </c>
      <c r="J193" s="8">
        <v>21.46</v>
      </c>
      <c r="K193" s="9">
        <v>21.56</v>
      </c>
      <c r="L193" s="56">
        <f t="shared" si="43"/>
        <v>0.93887999999999994</v>
      </c>
      <c r="M193" s="57">
        <f t="shared" si="44"/>
        <v>0.93887999999999994</v>
      </c>
      <c r="N193" s="258" t="s">
        <v>417</v>
      </c>
      <c r="O193" s="251" t="s">
        <v>425</v>
      </c>
      <c r="P193" s="248" t="s">
        <v>466</v>
      </c>
      <c r="Q193" s="34"/>
      <c r="R193" s="127"/>
      <c r="S193" s="127"/>
      <c r="T193" s="127"/>
      <c r="U193" s="34"/>
      <c r="V193" s="34"/>
      <c r="W193" s="34"/>
      <c r="Z193" s="42">
        <f t="shared" si="33"/>
        <v>8</v>
      </c>
      <c r="AA193" s="43">
        <f t="shared" si="37"/>
        <v>9.32</v>
      </c>
      <c r="AB193" s="42">
        <f t="shared" si="38"/>
        <v>10</v>
      </c>
      <c r="AC193" s="177">
        <f t="shared" si="39"/>
        <v>0.92700000000000005</v>
      </c>
      <c r="AD193" s="178">
        <f t="shared" si="40"/>
        <v>0.93887999999999994</v>
      </c>
      <c r="AE193" s="177">
        <f t="shared" si="41"/>
        <v>0.94499999999999995</v>
      </c>
    </row>
    <row r="194" spans="1:31" s="2" customFormat="1" ht="24.95" customHeight="1">
      <c r="A194" s="269"/>
      <c r="B194" s="269"/>
      <c r="C194" s="269"/>
      <c r="D194" s="269"/>
      <c r="E194" s="269"/>
      <c r="F194" s="167">
        <v>2</v>
      </c>
      <c r="G194" s="167">
        <v>9.32</v>
      </c>
      <c r="H194" s="6">
        <v>0.82</v>
      </c>
      <c r="I194" s="7">
        <v>0.97</v>
      </c>
      <c r="J194" s="169">
        <v>21.47</v>
      </c>
      <c r="K194" s="5">
        <v>21.71</v>
      </c>
      <c r="L194" s="56">
        <f t="shared" si="43"/>
        <v>0.93887999999999994</v>
      </c>
      <c r="M194" s="57">
        <f t="shared" si="44"/>
        <v>0.93887999999999994</v>
      </c>
      <c r="N194" s="257"/>
      <c r="O194" s="250"/>
      <c r="P194" s="255"/>
      <c r="Q194" s="34"/>
      <c r="R194" s="127"/>
      <c r="S194" s="127">
        <v>1</v>
      </c>
      <c r="T194" s="127"/>
      <c r="U194" s="34"/>
      <c r="V194" s="34"/>
      <c r="W194" s="34"/>
      <c r="Z194" s="42">
        <f t="shared" si="33"/>
        <v>8</v>
      </c>
      <c r="AA194" s="43">
        <f t="shared" si="37"/>
        <v>9.32</v>
      </c>
      <c r="AB194" s="42">
        <f t="shared" si="38"/>
        <v>10</v>
      </c>
      <c r="AC194" s="177">
        <f t="shared" si="39"/>
        <v>0.92700000000000005</v>
      </c>
      <c r="AD194" s="178">
        <f t="shared" si="40"/>
        <v>0.93887999999999994</v>
      </c>
      <c r="AE194" s="177">
        <f t="shared" si="41"/>
        <v>0.94499999999999995</v>
      </c>
    </row>
    <row r="195" spans="1:31" s="2" customFormat="1" ht="24.95" customHeight="1">
      <c r="A195" s="269"/>
      <c r="B195" s="269"/>
      <c r="C195" s="269"/>
      <c r="D195" s="269"/>
      <c r="E195" s="269"/>
      <c r="F195" s="167">
        <v>3</v>
      </c>
      <c r="G195" s="167">
        <v>9.32</v>
      </c>
      <c r="H195" s="6">
        <v>0.82</v>
      </c>
      <c r="I195" s="7">
        <v>0.92</v>
      </c>
      <c r="J195" s="169">
        <v>21.46</v>
      </c>
      <c r="K195" s="5">
        <v>21.56</v>
      </c>
      <c r="L195" s="56">
        <f t="shared" si="43"/>
        <v>0.93887999999999994</v>
      </c>
      <c r="M195" s="57">
        <f t="shared" si="44"/>
        <v>0.93887999999999994</v>
      </c>
      <c r="N195" s="257"/>
      <c r="O195" s="250"/>
      <c r="P195" s="255"/>
      <c r="Q195" s="34"/>
      <c r="R195" s="127"/>
      <c r="S195" s="127"/>
      <c r="T195" s="127"/>
      <c r="U195" s="190" t="s">
        <v>477</v>
      </c>
      <c r="V195" s="190"/>
      <c r="W195" s="190"/>
      <c r="Z195" s="42">
        <f t="shared" si="33"/>
        <v>8</v>
      </c>
      <c r="AA195" s="43">
        <f t="shared" si="37"/>
        <v>9.32</v>
      </c>
      <c r="AB195" s="42">
        <f t="shared" si="38"/>
        <v>10</v>
      </c>
      <c r="AC195" s="177">
        <f t="shared" si="39"/>
        <v>0.92700000000000005</v>
      </c>
      <c r="AD195" s="178">
        <f t="shared" si="40"/>
        <v>0.93887999999999994</v>
      </c>
      <c r="AE195" s="177">
        <f t="shared" si="41"/>
        <v>0.94499999999999995</v>
      </c>
    </row>
    <row r="196" spans="1:31" ht="24.95" customHeight="1">
      <c r="A196" s="166">
        <v>109</v>
      </c>
      <c r="B196" s="166" t="s">
        <v>236</v>
      </c>
      <c r="C196" s="166" t="s">
        <v>260</v>
      </c>
      <c r="D196" s="166" t="s">
        <v>261</v>
      </c>
      <c r="E196" s="166" t="s">
        <v>19</v>
      </c>
      <c r="F196" s="167">
        <v>1</v>
      </c>
      <c r="G196" s="167">
        <v>23.75</v>
      </c>
      <c r="H196" s="6">
        <v>1.21</v>
      </c>
      <c r="I196" s="7">
        <v>3.99</v>
      </c>
      <c r="J196" s="169">
        <v>20.61</v>
      </c>
      <c r="K196" s="5">
        <v>52.11</v>
      </c>
      <c r="L196" s="37">
        <f t="shared" si="43"/>
        <v>0.96862499999999996</v>
      </c>
      <c r="M196" s="38">
        <f t="shared" si="44"/>
        <v>0.96862499999999996</v>
      </c>
      <c r="N196" s="148" t="s">
        <v>417</v>
      </c>
      <c r="O196" s="212" t="s">
        <v>425</v>
      </c>
      <c r="P196" s="163" t="str">
        <f t="shared" ref="P196" si="46">IF(H196&lt;L196,"Replace",IF(I196&lt;M196,"Replace","Comply"))</f>
        <v>Comply</v>
      </c>
      <c r="Q196" s="14"/>
      <c r="R196" s="16">
        <v>1</v>
      </c>
      <c r="S196" s="16"/>
      <c r="T196" s="16"/>
      <c r="U196" s="190">
        <f>SUM(R128:R196)</f>
        <v>31</v>
      </c>
      <c r="V196" s="190">
        <f>SUM(S128:S196)</f>
        <v>7</v>
      </c>
      <c r="W196" s="190">
        <f>SUM(T128:T196)</f>
        <v>0</v>
      </c>
      <c r="Z196" s="36">
        <f t="shared" si="33"/>
        <v>22</v>
      </c>
      <c r="AA196" s="39">
        <f t="shared" si="37"/>
        <v>23.75</v>
      </c>
      <c r="AB196" s="36">
        <f t="shared" si="38"/>
        <v>24</v>
      </c>
      <c r="AC196" s="175">
        <f t="shared" si="39"/>
        <v>0.98</v>
      </c>
      <c r="AD196" s="176">
        <f t="shared" si="40"/>
        <v>0.96862499999999996</v>
      </c>
      <c r="AE196" s="175">
        <f t="shared" si="41"/>
        <v>0.96699999999999997</v>
      </c>
    </row>
    <row r="197" spans="1:31" ht="24.95" customHeight="1">
      <c r="A197" s="166">
        <v>110</v>
      </c>
      <c r="B197" s="166" t="s">
        <v>262</v>
      </c>
      <c r="C197" s="147" t="s">
        <v>433</v>
      </c>
      <c r="D197" s="166" t="s">
        <v>263</v>
      </c>
      <c r="E197" s="166" t="s">
        <v>19</v>
      </c>
      <c r="F197" s="167">
        <v>1</v>
      </c>
      <c r="G197" s="167">
        <v>34.15</v>
      </c>
      <c r="H197" s="6">
        <v>1.45</v>
      </c>
      <c r="I197" s="7">
        <v>7.65</v>
      </c>
      <c r="J197" s="169">
        <v>25.24</v>
      </c>
      <c r="K197" s="5">
        <v>98.21</v>
      </c>
      <c r="L197" s="37">
        <f t="shared" si="43"/>
        <v>0.93425000000000002</v>
      </c>
      <c r="M197" s="38">
        <f t="shared" si="44"/>
        <v>0.93425000000000002</v>
      </c>
      <c r="N197" s="148" t="s">
        <v>418</v>
      </c>
      <c r="O197" s="212" t="s">
        <v>425</v>
      </c>
      <c r="P197" s="163" t="str">
        <f t="shared" ref="P197:P202" si="47">IF(H197&lt;L197,"Replace",IF(I197&lt;M197,"Replace","Comply"))</f>
        <v>Comply</v>
      </c>
      <c r="Q197" s="14"/>
      <c r="R197" s="16">
        <v>1</v>
      </c>
      <c r="S197" s="16"/>
      <c r="T197" s="16"/>
      <c r="U197" s="14"/>
      <c r="V197" s="14"/>
      <c r="W197" s="14"/>
      <c r="Z197" s="36">
        <f t="shared" si="33"/>
        <v>34</v>
      </c>
      <c r="AA197" s="39">
        <f t="shared" si="37"/>
        <v>34.15</v>
      </c>
      <c r="AB197" s="36">
        <f t="shared" si="38"/>
        <v>36</v>
      </c>
      <c r="AC197" s="175">
        <f t="shared" si="39"/>
        <v>0.93500000000000005</v>
      </c>
      <c r="AD197" s="176">
        <f t="shared" si="40"/>
        <v>0.93425000000000002</v>
      </c>
      <c r="AE197" s="175">
        <f t="shared" si="41"/>
        <v>0.92500000000000004</v>
      </c>
    </row>
    <row r="198" spans="1:31" s="2" customFormat="1" ht="24.95" customHeight="1">
      <c r="A198" s="167">
        <v>111</v>
      </c>
      <c r="B198" s="167" t="s">
        <v>262</v>
      </c>
      <c r="C198" s="167" t="s">
        <v>264</v>
      </c>
      <c r="D198" s="167" t="s">
        <v>265</v>
      </c>
      <c r="E198" s="167" t="s">
        <v>19</v>
      </c>
      <c r="F198" s="167">
        <v>1</v>
      </c>
      <c r="G198" s="167">
        <v>24.3</v>
      </c>
      <c r="H198" s="6">
        <v>0.91</v>
      </c>
      <c r="I198" s="7">
        <v>3.95</v>
      </c>
      <c r="J198" s="6">
        <v>20.100000000000001</v>
      </c>
      <c r="K198" s="5">
        <v>69.709999999999994</v>
      </c>
      <c r="L198" s="56">
        <f t="shared" si="43"/>
        <v>0.96655000000000002</v>
      </c>
      <c r="M198" s="57">
        <f t="shared" si="44"/>
        <v>0.96655000000000002</v>
      </c>
      <c r="N198" s="231" t="s">
        <v>418</v>
      </c>
      <c r="O198" s="213" t="s">
        <v>425</v>
      </c>
      <c r="P198" s="227" t="str">
        <f t="shared" si="47"/>
        <v>Replace</v>
      </c>
      <c r="Q198" s="34"/>
      <c r="R198" s="127"/>
      <c r="S198" s="127">
        <v>1</v>
      </c>
      <c r="T198" s="127"/>
      <c r="U198" s="34"/>
      <c r="V198" s="34"/>
      <c r="W198" s="34"/>
      <c r="Z198" s="42">
        <f t="shared" si="33"/>
        <v>24</v>
      </c>
      <c r="AA198" s="43">
        <f t="shared" si="37"/>
        <v>24.3</v>
      </c>
      <c r="AB198" s="42">
        <f t="shared" si="38"/>
        <v>26</v>
      </c>
      <c r="AC198" s="177">
        <f t="shared" si="39"/>
        <v>0.96699999999999997</v>
      </c>
      <c r="AD198" s="178">
        <f t="shared" si="40"/>
        <v>0.96655000000000002</v>
      </c>
      <c r="AE198" s="177">
        <f t="shared" si="41"/>
        <v>0.96399999999999997</v>
      </c>
    </row>
    <row r="199" spans="1:31" s="2" customFormat="1" ht="24.95" customHeight="1">
      <c r="A199" s="167">
        <v>112</v>
      </c>
      <c r="B199" s="167" t="s">
        <v>262</v>
      </c>
      <c r="C199" s="167" t="s">
        <v>266</v>
      </c>
      <c r="D199" s="167" t="s">
        <v>267</v>
      </c>
      <c r="E199" s="167" t="s">
        <v>19</v>
      </c>
      <c r="F199" s="167">
        <v>1</v>
      </c>
      <c r="G199" s="167">
        <v>30.6</v>
      </c>
      <c r="H199" s="6">
        <v>0.91</v>
      </c>
      <c r="I199" s="7">
        <v>2.33</v>
      </c>
      <c r="J199" s="6">
        <v>20.7</v>
      </c>
      <c r="K199" s="5">
        <v>45.64</v>
      </c>
      <c r="L199" s="56">
        <f t="shared" si="43"/>
        <v>0.9506</v>
      </c>
      <c r="M199" s="57">
        <f t="shared" si="44"/>
        <v>0.9506</v>
      </c>
      <c r="N199" s="231" t="s">
        <v>418</v>
      </c>
      <c r="O199" s="213" t="s">
        <v>425</v>
      </c>
      <c r="P199" s="227" t="str">
        <f t="shared" si="47"/>
        <v>Replace</v>
      </c>
      <c r="Q199" s="34"/>
      <c r="R199" s="127"/>
      <c r="S199" s="127">
        <v>1</v>
      </c>
      <c r="T199" s="127"/>
      <c r="U199" s="34"/>
      <c r="V199" s="34"/>
      <c r="W199" s="34"/>
      <c r="Z199" s="42">
        <f t="shared" si="33"/>
        <v>30</v>
      </c>
      <c r="AA199" s="43">
        <f t="shared" si="37"/>
        <v>30.6</v>
      </c>
      <c r="AB199" s="42">
        <f t="shared" si="38"/>
        <v>32</v>
      </c>
      <c r="AC199" s="177">
        <f t="shared" si="39"/>
        <v>0.95299999999999996</v>
      </c>
      <c r="AD199" s="178">
        <f t="shared" si="40"/>
        <v>0.9506</v>
      </c>
      <c r="AE199" s="177">
        <f t="shared" si="41"/>
        <v>0.94499999999999995</v>
      </c>
    </row>
    <row r="200" spans="1:31" ht="24.95" customHeight="1">
      <c r="A200" s="166">
        <v>113</v>
      </c>
      <c r="B200" s="166" t="s">
        <v>262</v>
      </c>
      <c r="C200" s="166" t="s">
        <v>268</v>
      </c>
      <c r="D200" s="166" t="s">
        <v>269</v>
      </c>
      <c r="E200" s="166" t="s">
        <v>19</v>
      </c>
      <c r="F200" s="167">
        <v>1</v>
      </c>
      <c r="G200" s="167">
        <v>17</v>
      </c>
      <c r="H200" s="6">
        <v>1.95</v>
      </c>
      <c r="I200" s="7">
        <v>3.95</v>
      </c>
      <c r="J200" s="6">
        <v>21</v>
      </c>
      <c r="K200" s="5">
        <v>41.68</v>
      </c>
      <c r="L200" s="37">
        <f t="shared" si="43"/>
        <v>0.98499999999999999</v>
      </c>
      <c r="M200" s="38">
        <f t="shared" si="44"/>
        <v>0.98499999999999999</v>
      </c>
      <c r="N200" s="148" t="s">
        <v>418</v>
      </c>
      <c r="O200" s="212" t="s">
        <v>425</v>
      </c>
      <c r="P200" s="163" t="str">
        <f t="shared" si="47"/>
        <v>Comply</v>
      </c>
      <c r="Q200" s="14"/>
      <c r="R200" s="16">
        <v>1</v>
      </c>
      <c r="S200" s="16"/>
      <c r="T200" s="16"/>
      <c r="U200" s="14"/>
      <c r="V200" s="14"/>
      <c r="W200" s="14"/>
      <c r="Z200" s="36">
        <f t="shared" si="33"/>
        <v>16</v>
      </c>
      <c r="AA200" s="39">
        <f t="shared" si="37"/>
        <v>17</v>
      </c>
      <c r="AB200" s="36">
        <f t="shared" si="38"/>
        <v>18</v>
      </c>
      <c r="AC200" s="175">
        <f t="shared" si="39"/>
        <v>0.98</v>
      </c>
      <c r="AD200" s="176">
        <f t="shared" si="40"/>
        <v>0.98499999999999999</v>
      </c>
      <c r="AE200" s="175">
        <f t="shared" si="41"/>
        <v>0.99</v>
      </c>
    </row>
    <row r="201" spans="1:31" s="2" customFormat="1" ht="24.95" customHeight="1">
      <c r="A201" s="167">
        <v>114</v>
      </c>
      <c r="B201" s="167" t="s">
        <v>262</v>
      </c>
      <c r="C201" s="167" t="s">
        <v>270</v>
      </c>
      <c r="D201" s="167" t="s">
        <v>271</v>
      </c>
      <c r="E201" s="167" t="s">
        <v>19</v>
      </c>
      <c r="F201" s="167">
        <v>1</v>
      </c>
      <c r="G201" s="167">
        <v>30.7</v>
      </c>
      <c r="H201" s="6">
        <v>0.91</v>
      </c>
      <c r="I201" s="7">
        <v>2.06</v>
      </c>
      <c r="J201" s="169">
        <v>19.98</v>
      </c>
      <c r="K201" s="5">
        <v>42.62</v>
      </c>
      <c r="L201" s="56">
        <f t="shared" si="43"/>
        <v>0.95019999999999993</v>
      </c>
      <c r="M201" s="57">
        <f t="shared" si="44"/>
        <v>0.95019999999999993</v>
      </c>
      <c r="N201" s="231" t="s">
        <v>418</v>
      </c>
      <c r="O201" s="213" t="s">
        <v>425</v>
      </c>
      <c r="P201" s="163" t="str">
        <f t="shared" si="47"/>
        <v>Replace</v>
      </c>
      <c r="Q201" s="34"/>
      <c r="R201" s="127"/>
      <c r="S201" s="127">
        <v>1</v>
      </c>
      <c r="T201" s="127"/>
      <c r="U201" s="34"/>
      <c r="V201" s="34"/>
      <c r="W201" s="34"/>
      <c r="Z201" s="42">
        <f t="shared" si="33"/>
        <v>30</v>
      </c>
      <c r="AA201" s="43">
        <f t="shared" si="37"/>
        <v>30.7</v>
      </c>
      <c r="AB201" s="42">
        <f t="shared" si="38"/>
        <v>32</v>
      </c>
      <c r="AC201" s="177">
        <f t="shared" si="39"/>
        <v>0.95299999999999996</v>
      </c>
      <c r="AD201" s="178">
        <f t="shared" si="40"/>
        <v>0.95019999999999993</v>
      </c>
      <c r="AE201" s="177">
        <f t="shared" si="41"/>
        <v>0.94499999999999995</v>
      </c>
    </row>
    <row r="202" spans="1:31" ht="24.95" customHeight="1">
      <c r="A202" s="166">
        <v>115</v>
      </c>
      <c r="B202" s="166" t="s">
        <v>262</v>
      </c>
      <c r="C202" s="166" t="s">
        <v>272</v>
      </c>
      <c r="D202" s="166" t="s">
        <v>273</v>
      </c>
      <c r="E202" s="166" t="s">
        <v>19</v>
      </c>
      <c r="F202" s="167">
        <v>1</v>
      </c>
      <c r="G202" s="167">
        <v>16.8</v>
      </c>
      <c r="H202" s="6">
        <v>1.57</v>
      </c>
      <c r="I202" s="7">
        <v>4.38</v>
      </c>
      <c r="J202" s="169">
        <v>16.559999999999999</v>
      </c>
      <c r="K202" s="5">
        <v>46.18</v>
      </c>
      <c r="L202" s="37">
        <f t="shared" si="43"/>
        <v>0.98399999999999999</v>
      </c>
      <c r="M202" s="38">
        <f t="shared" si="44"/>
        <v>0.98399999999999999</v>
      </c>
      <c r="N202" s="148" t="s">
        <v>418</v>
      </c>
      <c r="O202" s="212" t="s">
        <v>425</v>
      </c>
      <c r="P202" s="163" t="str">
        <f t="shared" si="47"/>
        <v>Comply</v>
      </c>
      <c r="Q202" s="14"/>
      <c r="R202" s="16">
        <v>1</v>
      </c>
      <c r="S202" s="16"/>
      <c r="T202" s="16"/>
      <c r="U202" s="14"/>
      <c r="V202" s="14"/>
      <c r="W202" s="14"/>
      <c r="Z202" s="36">
        <f t="shared" si="33"/>
        <v>16</v>
      </c>
      <c r="AA202" s="39">
        <f t="shared" si="37"/>
        <v>16.8</v>
      </c>
      <c r="AB202" s="36">
        <f t="shared" si="38"/>
        <v>18</v>
      </c>
      <c r="AC202" s="175">
        <f t="shared" si="39"/>
        <v>0.98</v>
      </c>
      <c r="AD202" s="176">
        <f t="shared" si="40"/>
        <v>0.98399999999999999</v>
      </c>
      <c r="AE202" s="175">
        <f t="shared" si="41"/>
        <v>0.99</v>
      </c>
    </row>
    <row r="203" spans="1:31" s="2" customFormat="1" ht="24.95" customHeight="1">
      <c r="A203" s="269">
        <v>116</v>
      </c>
      <c r="B203" s="269" t="s">
        <v>262</v>
      </c>
      <c r="C203" s="269" t="s">
        <v>274</v>
      </c>
      <c r="D203" s="269" t="s">
        <v>275</v>
      </c>
      <c r="E203" s="269" t="s">
        <v>276</v>
      </c>
      <c r="F203" s="167">
        <v>1</v>
      </c>
      <c r="G203" s="167">
        <v>10.15</v>
      </c>
      <c r="H203" s="6">
        <v>1.21</v>
      </c>
      <c r="I203" s="7">
        <v>1.55</v>
      </c>
      <c r="J203" s="169">
        <v>21.46</v>
      </c>
      <c r="K203" s="5">
        <v>24.46</v>
      </c>
      <c r="L203" s="56">
        <f t="shared" si="43"/>
        <v>0.94650000000000001</v>
      </c>
      <c r="M203" s="57">
        <f t="shared" si="44"/>
        <v>0.94650000000000001</v>
      </c>
      <c r="N203" s="257" t="s">
        <v>418</v>
      </c>
      <c r="O203" s="250" t="s">
        <v>425</v>
      </c>
      <c r="P203" s="255" t="s">
        <v>466</v>
      </c>
      <c r="Q203" s="34"/>
      <c r="R203" s="127"/>
      <c r="S203" s="127"/>
      <c r="T203" s="127"/>
      <c r="U203" s="34"/>
      <c r="V203" s="34"/>
      <c r="W203" s="34"/>
      <c r="Z203" s="42">
        <f t="shared" ref="Z203:Z266" si="48">LOOKUP(AA203,$AG$5:$BC$5,$AG$5:$BC$5)</f>
        <v>10</v>
      </c>
      <c r="AA203" s="43">
        <f t="shared" si="37"/>
        <v>10.15</v>
      </c>
      <c r="AB203" s="42">
        <f t="shared" si="38"/>
        <v>12</v>
      </c>
      <c r="AC203" s="177">
        <f t="shared" si="39"/>
        <v>0.94499999999999995</v>
      </c>
      <c r="AD203" s="178">
        <f t="shared" si="40"/>
        <v>0.94650000000000001</v>
      </c>
      <c r="AE203" s="177">
        <f t="shared" si="41"/>
        <v>0.96499999999999997</v>
      </c>
    </row>
    <row r="204" spans="1:31" s="2" customFormat="1" ht="24.95" customHeight="1">
      <c r="A204" s="269"/>
      <c r="B204" s="269"/>
      <c r="C204" s="269"/>
      <c r="D204" s="269"/>
      <c r="E204" s="269"/>
      <c r="F204" s="167">
        <v>2</v>
      </c>
      <c r="G204" s="167">
        <v>35.9</v>
      </c>
      <c r="H204" s="6">
        <v>0.9</v>
      </c>
      <c r="I204" s="7">
        <v>4.54</v>
      </c>
      <c r="J204" s="169">
        <v>15.73</v>
      </c>
      <c r="K204" s="5">
        <v>60.65</v>
      </c>
      <c r="L204" s="56">
        <f t="shared" si="43"/>
        <v>0.9255000000000001</v>
      </c>
      <c r="M204" s="57">
        <f t="shared" si="44"/>
        <v>0.9255000000000001</v>
      </c>
      <c r="N204" s="257"/>
      <c r="O204" s="250"/>
      <c r="P204" s="255"/>
      <c r="Q204" s="34"/>
      <c r="R204" s="127"/>
      <c r="S204" s="127"/>
      <c r="T204" s="127"/>
      <c r="U204" s="34"/>
      <c r="V204" s="34"/>
      <c r="W204" s="34"/>
      <c r="Z204" s="42">
        <f t="shared" si="48"/>
        <v>34</v>
      </c>
      <c r="AA204" s="43">
        <f t="shared" si="37"/>
        <v>35.9</v>
      </c>
      <c r="AB204" s="42">
        <f t="shared" si="38"/>
        <v>36</v>
      </c>
      <c r="AC204" s="177">
        <f t="shared" si="39"/>
        <v>0.93500000000000005</v>
      </c>
      <c r="AD204" s="178">
        <f t="shared" si="40"/>
        <v>0.9255000000000001</v>
      </c>
      <c r="AE204" s="177">
        <f t="shared" si="41"/>
        <v>0.92500000000000004</v>
      </c>
    </row>
    <row r="205" spans="1:31" s="2" customFormat="1" ht="24.95" customHeight="1">
      <c r="A205" s="269"/>
      <c r="B205" s="269"/>
      <c r="C205" s="269"/>
      <c r="D205" s="269"/>
      <c r="E205" s="269"/>
      <c r="F205" s="167">
        <v>3</v>
      </c>
      <c r="G205" s="167">
        <v>35.950000000000003</v>
      </c>
      <c r="H205" s="6">
        <v>0.9</v>
      </c>
      <c r="I205" s="7">
        <v>4.54</v>
      </c>
      <c r="J205" s="169">
        <v>15.73</v>
      </c>
      <c r="K205" s="5">
        <v>60.65</v>
      </c>
      <c r="L205" s="56">
        <f t="shared" si="43"/>
        <v>0.92525000000000002</v>
      </c>
      <c r="M205" s="57">
        <f t="shared" si="44"/>
        <v>0.92525000000000002</v>
      </c>
      <c r="N205" s="257"/>
      <c r="O205" s="250"/>
      <c r="P205" s="255"/>
      <c r="Q205" s="34"/>
      <c r="R205" s="127"/>
      <c r="S205" s="127">
        <v>1</v>
      </c>
      <c r="T205" s="127"/>
      <c r="U205" s="34"/>
      <c r="V205" s="34"/>
      <c r="W205" s="34"/>
      <c r="Z205" s="42">
        <f t="shared" si="48"/>
        <v>34</v>
      </c>
      <c r="AA205" s="43">
        <f t="shared" si="37"/>
        <v>35.950000000000003</v>
      </c>
      <c r="AB205" s="42">
        <f t="shared" si="38"/>
        <v>36</v>
      </c>
      <c r="AC205" s="177">
        <f t="shared" si="39"/>
        <v>0.93500000000000005</v>
      </c>
      <c r="AD205" s="178">
        <f t="shared" si="40"/>
        <v>0.92525000000000002</v>
      </c>
      <c r="AE205" s="177">
        <f t="shared" si="41"/>
        <v>0.92500000000000004</v>
      </c>
    </row>
    <row r="206" spans="1:31" s="2" customFormat="1" ht="24.95" customHeight="1">
      <c r="A206" s="269"/>
      <c r="B206" s="269"/>
      <c r="C206" s="269"/>
      <c r="D206" s="269"/>
      <c r="E206" s="269"/>
      <c r="F206" s="167">
        <v>4</v>
      </c>
      <c r="G206" s="167">
        <v>35.950000000000003</v>
      </c>
      <c r="H206" s="6">
        <v>0.9</v>
      </c>
      <c r="I206" s="7">
        <v>4.54</v>
      </c>
      <c r="J206" s="169">
        <v>15.73</v>
      </c>
      <c r="K206" s="5">
        <v>60.65</v>
      </c>
      <c r="L206" s="56">
        <f t="shared" si="43"/>
        <v>0.92525000000000002</v>
      </c>
      <c r="M206" s="57">
        <f t="shared" si="44"/>
        <v>0.92525000000000002</v>
      </c>
      <c r="N206" s="257"/>
      <c r="O206" s="250"/>
      <c r="P206" s="255"/>
      <c r="Q206" s="34"/>
      <c r="R206" s="127"/>
      <c r="S206" s="127"/>
      <c r="T206" s="127"/>
      <c r="U206" s="34"/>
      <c r="V206" s="34"/>
      <c r="W206" s="34"/>
      <c r="Z206" s="42">
        <f t="shared" si="48"/>
        <v>34</v>
      </c>
      <c r="AA206" s="43">
        <f t="shared" si="37"/>
        <v>35.950000000000003</v>
      </c>
      <c r="AB206" s="42">
        <f t="shared" si="38"/>
        <v>36</v>
      </c>
      <c r="AC206" s="177">
        <f t="shared" si="39"/>
        <v>0.93500000000000005</v>
      </c>
      <c r="AD206" s="178">
        <f t="shared" si="40"/>
        <v>0.92525000000000002</v>
      </c>
      <c r="AE206" s="177">
        <f t="shared" si="41"/>
        <v>0.92500000000000004</v>
      </c>
    </row>
    <row r="207" spans="1:31" s="2" customFormat="1" ht="24.95" customHeight="1">
      <c r="A207" s="269"/>
      <c r="B207" s="269"/>
      <c r="C207" s="269"/>
      <c r="D207" s="269"/>
      <c r="E207" s="269"/>
      <c r="F207" s="167">
        <v>5</v>
      </c>
      <c r="G207" s="167">
        <v>36.6</v>
      </c>
      <c r="H207" s="6">
        <v>0.9</v>
      </c>
      <c r="I207" s="7">
        <v>4.54</v>
      </c>
      <c r="J207" s="169">
        <v>15.73</v>
      </c>
      <c r="K207" s="5">
        <v>60.65</v>
      </c>
      <c r="L207" s="56">
        <f t="shared" si="43"/>
        <v>0.92170000000000007</v>
      </c>
      <c r="M207" s="57">
        <f t="shared" si="44"/>
        <v>0.92170000000000007</v>
      </c>
      <c r="N207" s="257"/>
      <c r="O207" s="250"/>
      <c r="P207" s="255"/>
      <c r="Q207" s="34"/>
      <c r="R207" s="127"/>
      <c r="S207" s="127"/>
      <c r="T207" s="127"/>
      <c r="U207" s="34"/>
      <c r="V207" s="34"/>
      <c r="W207" s="34"/>
      <c r="Z207" s="42">
        <f t="shared" si="48"/>
        <v>36</v>
      </c>
      <c r="AA207" s="43">
        <f t="shared" si="37"/>
        <v>36.6</v>
      </c>
      <c r="AB207" s="42">
        <f t="shared" si="38"/>
        <v>38</v>
      </c>
      <c r="AC207" s="177">
        <f t="shared" si="39"/>
        <v>0.92500000000000004</v>
      </c>
      <c r="AD207" s="178">
        <f t="shared" si="40"/>
        <v>0.92170000000000007</v>
      </c>
      <c r="AE207" s="177">
        <f t="shared" si="41"/>
        <v>0.91400000000000003</v>
      </c>
    </row>
    <row r="208" spans="1:31" s="2" customFormat="1" ht="24.95" customHeight="1">
      <c r="A208" s="269"/>
      <c r="B208" s="269"/>
      <c r="C208" s="269"/>
      <c r="D208" s="269"/>
      <c r="E208" s="269"/>
      <c r="F208" s="167">
        <v>6</v>
      </c>
      <c r="G208" s="167">
        <v>10.15</v>
      </c>
      <c r="H208" s="6">
        <v>1.21</v>
      </c>
      <c r="I208" s="7">
        <v>1.55</v>
      </c>
      <c r="J208" s="169">
        <v>21.46</v>
      </c>
      <c r="K208" s="5">
        <v>24.46</v>
      </c>
      <c r="L208" s="56">
        <f t="shared" si="43"/>
        <v>0.94650000000000001</v>
      </c>
      <c r="M208" s="57">
        <f t="shared" si="44"/>
        <v>0.94650000000000001</v>
      </c>
      <c r="N208" s="257"/>
      <c r="O208" s="250"/>
      <c r="P208" s="255"/>
      <c r="Q208" s="34"/>
      <c r="R208" s="127"/>
      <c r="S208" s="127"/>
      <c r="T208" s="127"/>
      <c r="U208" s="34"/>
      <c r="V208" s="34"/>
      <c r="W208" s="34"/>
      <c r="Z208" s="42">
        <f t="shared" si="48"/>
        <v>10</v>
      </c>
      <c r="AA208" s="43">
        <f t="shared" si="37"/>
        <v>10.15</v>
      </c>
      <c r="AB208" s="42">
        <f t="shared" si="38"/>
        <v>12</v>
      </c>
      <c r="AC208" s="177">
        <f t="shared" si="39"/>
        <v>0.94499999999999995</v>
      </c>
      <c r="AD208" s="178">
        <f t="shared" si="40"/>
        <v>0.94650000000000001</v>
      </c>
      <c r="AE208" s="177">
        <f t="shared" si="41"/>
        <v>0.96499999999999997</v>
      </c>
    </row>
    <row r="209" spans="1:31" ht="24.95" customHeight="1">
      <c r="A209" s="269">
        <v>117</v>
      </c>
      <c r="B209" s="269" t="s">
        <v>277</v>
      </c>
      <c r="C209" s="269" t="s">
        <v>278</v>
      </c>
      <c r="D209" s="269" t="s">
        <v>279</v>
      </c>
      <c r="E209" s="269" t="s">
        <v>170</v>
      </c>
      <c r="F209" s="167">
        <v>1</v>
      </c>
      <c r="G209" s="167">
        <v>17.7</v>
      </c>
      <c r="H209" s="6">
        <v>1.37</v>
      </c>
      <c r="I209" s="7">
        <v>4.49</v>
      </c>
      <c r="J209" s="169">
        <v>17.170000000000002</v>
      </c>
      <c r="K209" s="5">
        <v>49.79</v>
      </c>
      <c r="L209" s="56">
        <f t="shared" si="43"/>
        <v>0.98849999999999993</v>
      </c>
      <c r="M209" s="57">
        <f t="shared" si="44"/>
        <v>0.98849999999999993</v>
      </c>
      <c r="N209" s="257" t="s">
        <v>418</v>
      </c>
      <c r="O209" s="250" t="s">
        <v>425</v>
      </c>
      <c r="P209" s="255" t="s">
        <v>466</v>
      </c>
      <c r="Q209" s="14"/>
      <c r="R209" s="16"/>
      <c r="S209" s="16"/>
      <c r="T209" s="16"/>
      <c r="U209" s="14"/>
      <c r="V209" s="14"/>
      <c r="W209" s="14"/>
      <c r="Z209" s="36">
        <f t="shared" si="48"/>
        <v>16</v>
      </c>
      <c r="AA209" s="39">
        <f t="shared" si="37"/>
        <v>17.7</v>
      </c>
      <c r="AB209" s="36">
        <f t="shared" si="38"/>
        <v>18</v>
      </c>
      <c r="AC209" s="175">
        <f t="shared" si="39"/>
        <v>0.98</v>
      </c>
      <c r="AD209" s="176">
        <f t="shared" si="40"/>
        <v>0.98849999999999993</v>
      </c>
      <c r="AE209" s="175">
        <f t="shared" si="41"/>
        <v>0.99</v>
      </c>
    </row>
    <row r="210" spans="1:31" ht="24.95" customHeight="1">
      <c r="A210" s="269"/>
      <c r="B210" s="269"/>
      <c r="C210" s="269"/>
      <c r="D210" s="269"/>
      <c r="E210" s="269"/>
      <c r="F210" s="167">
        <v>2</v>
      </c>
      <c r="G210" s="167">
        <v>23.8</v>
      </c>
      <c r="H210" s="6">
        <v>0.55000000000000004</v>
      </c>
      <c r="I210" s="7">
        <v>1.98</v>
      </c>
      <c r="J210" s="169">
        <v>13.88</v>
      </c>
      <c r="K210" s="5">
        <v>65.569999999999993</v>
      </c>
      <c r="L210" s="56">
        <f t="shared" si="43"/>
        <v>0.96829999999999994</v>
      </c>
      <c r="M210" s="57">
        <f t="shared" si="44"/>
        <v>0.96829999999999994</v>
      </c>
      <c r="N210" s="257"/>
      <c r="O210" s="250"/>
      <c r="P210" s="255"/>
      <c r="Q210" s="14"/>
      <c r="R210" s="16"/>
      <c r="S210" s="16">
        <v>1</v>
      </c>
      <c r="T210" s="16"/>
      <c r="U210" s="14"/>
      <c r="V210" s="14"/>
      <c r="W210" s="14"/>
      <c r="Z210" s="36">
        <f t="shared" si="48"/>
        <v>22</v>
      </c>
      <c r="AA210" s="39">
        <f t="shared" si="37"/>
        <v>23.8</v>
      </c>
      <c r="AB210" s="36">
        <f t="shared" si="38"/>
        <v>24</v>
      </c>
      <c r="AC210" s="175">
        <f t="shared" si="39"/>
        <v>0.98</v>
      </c>
      <c r="AD210" s="176">
        <f t="shared" si="40"/>
        <v>0.96829999999999994</v>
      </c>
      <c r="AE210" s="175">
        <f t="shared" si="41"/>
        <v>0.96699999999999997</v>
      </c>
    </row>
    <row r="211" spans="1:31" ht="24.95" customHeight="1">
      <c r="A211" s="269"/>
      <c r="B211" s="269"/>
      <c r="C211" s="269"/>
      <c r="D211" s="269"/>
      <c r="E211" s="269"/>
      <c r="F211" s="167">
        <v>3</v>
      </c>
      <c r="G211" s="167">
        <v>17.7</v>
      </c>
      <c r="H211" s="6">
        <v>1.37</v>
      </c>
      <c r="I211" s="7">
        <v>4.49</v>
      </c>
      <c r="J211" s="169">
        <v>17.170000000000002</v>
      </c>
      <c r="K211" s="5">
        <v>49.79</v>
      </c>
      <c r="L211" s="56">
        <f t="shared" si="43"/>
        <v>0.98849999999999993</v>
      </c>
      <c r="M211" s="57">
        <f t="shared" si="44"/>
        <v>0.98849999999999993</v>
      </c>
      <c r="N211" s="257"/>
      <c r="O211" s="250"/>
      <c r="P211" s="255"/>
      <c r="Q211" s="14"/>
      <c r="R211" s="16"/>
      <c r="S211" s="16"/>
      <c r="T211" s="16"/>
      <c r="U211" s="14"/>
      <c r="V211" s="14"/>
      <c r="W211" s="14"/>
      <c r="Z211" s="36">
        <f t="shared" si="48"/>
        <v>16</v>
      </c>
      <c r="AA211" s="39">
        <f t="shared" si="37"/>
        <v>17.7</v>
      </c>
      <c r="AB211" s="36">
        <f t="shared" si="38"/>
        <v>18</v>
      </c>
      <c r="AC211" s="175">
        <f t="shared" si="39"/>
        <v>0.98</v>
      </c>
      <c r="AD211" s="176">
        <f t="shared" si="40"/>
        <v>0.98849999999999993</v>
      </c>
      <c r="AE211" s="175">
        <f t="shared" si="41"/>
        <v>0.99</v>
      </c>
    </row>
    <row r="212" spans="1:31" s="2" customFormat="1" ht="24.95" customHeight="1">
      <c r="A212" s="269">
        <v>118</v>
      </c>
      <c r="B212" s="269" t="s">
        <v>277</v>
      </c>
      <c r="C212" s="269" t="s">
        <v>280</v>
      </c>
      <c r="D212" s="269" t="s">
        <v>281</v>
      </c>
      <c r="E212" s="269" t="s">
        <v>282</v>
      </c>
      <c r="F212" s="167">
        <v>1</v>
      </c>
      <c r="G212" s="167">
        <v>18</v>
      </c>
      <c r="H212" s="6">
        <v>0.96</v>
      </c>
      <c r="I212" s="7">
        <v>3.73</v>
      </c>
      <c r="J212" s="169">
        <v>17.03</v>
      </c>
      <c r="K212" s="5">
        <v>52.73</v>
      </c>
      <c r="L212" s="56">
        <f t="shared" si="43"/>
        <v>0.99</v>
      </c>
      <c r="M212" s="57">
        <f t="shared" si="44"/>
        <v>0.99</v>
      </c>
      <c r="N212" s="257" t="s">
        <v>418</v>
      </c>
      <c r="O212" s="250" t="s">
        <v>425</v>
      </c>
      <c r="P212" s="289" t="s">
        <v>466</v>
      </c>
      <c r="Q212" s="34"/>
      <c r="R212" s="127"/>
      <c r="S212" s="127">
        <v>1</v>
      </c>
      <c r="T212" s="127"/>
      <c r="U212" s="34"/>
      <c r="V212" s="34"/>
      <c r="W212" s="34"/>
      <c r="Z212" s="42">
        <f t="shared" si="48"/>
        <v>18</v>
      </c>
      <c r="AA212" s="43">
        <f t="shared" si="37"/>
        <v>18</v>
      </c>
      <c r="AB212" s="42">
        <f t="shared" si="38"/>
        <v>20</v>
      </c>
      <c r="AC212" s="177">
        <f t="shared" si="39"/>
        <v>0.99</v>
      </c>
      <c r="AD212" s="178">
        <f t="shared" si="40"/>
        <v>0.99</v>
      </c>
      <c r="AE212" s="177">
        <f t="shared" si="41"/>
        <v>0.995</v>
      </c>
    </row>
    <row r="213" spans="1:31" s="2" customFormat="1" ht="24.95" customHeight="1">
      <c r="A213" s="269"/>
      <c r="B213" s="269"/>
      <c r="C213" s="269"/>
      <c r="D213" s="269"/>
      <c r="E213" s="269"/>
      <c r="F213" s="167">
        <v>2</v>
      </c>
      <c r="G213" s="167">
        <v>18</v>
      </c>
      <c r="H213" s="6">
        <v>0.94</v>
      </c>
      <c r="I213" s="7">
        <v>3.71</v>
      </c>
      <c r="J213" s="6">
        <v>16.8</v>
      </c>
      <c r="K213" s="5">
        <v>52.41</v>
      </c>
      <c r="L213" s="56">
        <f t="shared" si="43"/>
        <v>0.99</v>
      </c>
      <c r="M213" s="57">
        <f t="shared" si="44"/>
        <v>0.99</v>
      </c>
      <c r="N213" s="257"/>
      <c r="O213" s="250"/>
      <c r="P213" s="291"/>
      <c r="Q213" s="34"/>
      <c r="R213" s="127"/>
      <c r="S213" s="127"/>
      <c r="T213" s="127"/>
      <c r="U213" s="34"/>
      <c r="V213" s="34"/>
      <c r="W213" s="34"/>
      <c r="Z213" s="42">
        <f t="shared" si="48"/>
        <v>18</v>
      </c>
      <c r="AA213" s="43">
        <f t="shared" si="37"/>
        <v>18</v>
      </c>
      <c r="AB213" s="42">
        <f t="shared" si="38"/>
        <v>20</v>
      </c>
      <c r="AC213" s="177">
        <f t="shared" si="39"/>
        <v>0.99</v>
      </c>
      <c r="AD213" s="178">
        <f t="shared" si="40"/>
        <v>0.99</v>
      </c>
      <c r="AE213" s="177">
        <f t="shared" si="41"/>
        <v>0.995</v>
      </c>
    </row>
    <row r="214" spans="1:31" ht="24.95" customHeight="1">
      <c r="A214" s="269">
        <v>119</v>
      </c>
      <c r="B214" s="269" t="s">
        <v>277</v>
      </c>
      <c r="C214" s="269" t="s">
        <v>283</v>
      </c>
      <c r="D214" s="269" t="s">
        <v>284</v>
      </c>
      <c r="E214" s="269" t="s">
        <v>282</v>
      </c>
      <c r="F214" s="167">
        <v>1</v>
      </c>
      <c r="G214" s="167">
        <v>24.2</v>
      </c>
      <c r="H214" s="6">
        <v>0.79</v>
      </c>
      <c r="I214" s="7">
        <v>3.13</v>
      </c>
      <c r="J214" s="169">
        <v>17.48</v>
      </c>
      <c r="K214" s="5">
        <v>75.58</v>
      </c>
      <c r="L214" s="56">
        <f t="shared" si="43"/>
        <v>0.9667</v>
      </c>
      <c r="M214" s="57">
        <f t="shared" si="44"/>
        <v>0.9667</v>
      </c>
      <c r="N214" s="257" t="s">
        <v>418</v>
      </c>
      <c r="O214" s="250" t="s">
        <v>425</v>
      </c>
      <c r="P214" s="255" t="s">
        <v>466</v>
      </c>
      <c r="Q214" s="14"/>
      <c r="R214" s="16"/>
      <c r="S214" s="16">
        <v>1</v>
      </c>
      <c r="T214" s="16"/>
      <c r="U214" s="14"/>
      <c r="V214" s="14"/>
      <c r="W214" s="14"/>
      <c r="Z214" s="36">
        <f t="shared" si="48"/>
        <v>24</v>
      </c>
      <c r="AA214" s="39">
        <f t="shared" si="37"/>
        <v>24.2</v>
      </c>
      <c r="AB214" s="36">
        <f t="shared" si="38"/>
        <v>26</v>
      </c>
      <c r="AC214" s="175">
        <f t="shared" si="39"/>
        <v>0.96699999999999997</v>
      </c>
      <c r="AD214" s="176">
        <f t="shared" si="40"/>
        <v>0.9667</v>
      </c>
      <c r="AE214" s="175">
        <f t="shared" si="41"/>
        <v>0.96399999999999997</v>
      </c>
    </row>
    <row r="215" spans="1:31" ht="24.95" customHeight="1">
      <c r="A215" s="269"/>
      <c r="B215" s="269"/>
      <c r="C215" s="269"/>
      <c r="D215" s="269"/>
      <c r="E215" s="269"/>
      <c r="F215" s="167">
        <v>2</v>
      </c>
      <c r="G215" s="167">
        <v>24.1</v>
      </c>
      <c r="H215" s="6">
        <v>0.79</v>
      </c>
      <c r="I215" s="7">
        <v>3.13</v>
      </c>
      <c r="J215" s="169">
        <v>17.48</v>
      </c>
      <c r="K215" s="5">
        <v>75.58</v>
      </c>
      <c r="L215" s="56">
        <f t="shared" si="43"/>
        <v>0.96684999999999999</v>
      </c>
      <c r="M215" s="57">
        <f t="shared" si="44"/>
        <v>0.96684999999999999</v>
      </c>
      <c r="N215" s="257"/>
      <c r="O215" s="250"/>
      <c r="P215" s="255"/>
      <c r="Q215" s="14"/>
      <c r="R215" s="16"/>
      <c r="S215" s="16"/>
      <c r="T215" s="16"/>
      <c r="U215" s="14"/>
      <c r="V215" s="14"/>
      <c r="W215" s="14"/>
      <c r="Z215" s="36">
        <f t="shared" si="48"/>
        <v>24</v>
      </c>
      <c r="AA215" s="39">
        <f t="shared" si="37"/>
        <v>24.1</v>
      </c>
      <c r="AB215" s="36">
        <f t="shared" si="38"/>
        <v>26</v>
      </c>
      <c r="AC215" s="175">
        <f t="shared" si="39"/>
        <v>0.96699999999999997</v>
      </c>
      <c r="AD215" s="176">
        <f t="shared" si="40"/>
        <v>0.96684999999999999</v>
      </c>
      <c r="AE215" s="175">
        <f t="shared" si="41"/>
        <v>0.96399999999999997</v>
      </c>
    </row>
    <row r="216" spans="1:31" ht="24.95" customHeight="1">
      <c r="A216" s="268">
        <v>120</v>
      </c>
      <c r="B216" s="268" t="s">
        <v>277</v>
      </c>
      <c r="C216" s="268" t="s">
        <v>285</v>
      </c>
      <c r="D216" s="268" t="s">
        <v>286</v>
      </c>
      <c r="E216" s="268" t="s">
        <v>187</v>
      </c>
      <c r="F216" s="167">
        <v>1</v>
      </c>
      <c r="G216" s="167">
        <v>25</v>
      </c>
      <c r="H216" s="6">
        <v>1.19</v>
      </c>
      <c r="I216" s="7">
        <v>3.1</v>
      </c>
      <c r="J216" s="169">
        <v>19.260000000000002</v>
      </c>
      <c r="K216" s="5">
        <v>49.52</v>
      </c>
      <c r="L216" s="70">
        <f t="shared" si="43"/>
        <v>0.96550000000000002</v>
      </c>
      <c r="M216" s="36">
        <f t="shared" si="44"/>
        <v>0.96550000000000002</v>
      </c>
      <c r="N216" s="256" t="s">
        <v>418</v>
      </c>
      <c r="O216" s="249" t="s">
        <v>425</v>
      </c>
      <c r="P216" s="249" t="s">
        <v>467</v>
      </c>
      <c r="Q216" s="14"/>
      <c r="R216" s="16"/>
      <c r="S216" s="16"/>
      <c r="T216" s="16"/>
      <c r="U216" s="14"/>
      <c r="V216" s="14"/>
      <c r="W216" s="14"/>
      <c r="Z216" s="36">
        <f t="shared" si="48"/>
        <v>24</v>
      </c>
      <c r="AA216" s="39">
        <f t="shared" si="37"/>
        <v>25</v>
      </c>
      <c r="AB216" s="36">
        <f t="shared" si="38"/>
        <v>26</v>
      </c>
      <c r="AC216" s="175">
        <f t="shared" si="39"/>
        <v>0.96699999999999997</v>
      </c>
      <c r="AD216" s="176">
        <f t="shared" si="40"/>
        <v>0.96550000000000002</v>
      </c>
      <c r="AE216" s="175">
        <f t="shared" si="41"/>
        <v>0.96399999999999997</v>
      </c>
    </row>
    <row r="217" spans="1:31" ht="24.95" customHeight="1">
      <c r="A217" s="268"/>
      <c r="B217" s="268"/>
      <c r="C217" s="268"/>
      <c r="D217" s="268"/>
      <c r="E217" s="268"/>
      <c r="F217" s="167">
        <v>2</v>
      </c>
      <c r="G217" s="167">
        <v>40.700000000000003</v>
      </c>
      <c r="H217" s="6">
        <v>1.21</v>
      </c>
      <c r="I217" s="7">
        <v>3.01</v>
      </c>
      <c r="J217" s="169">
        <v>21.46</v>
      </c>
      <c r="K217" s="5">
        <v>43.04</v>
      </c>
      <c r="L217" s="37">
        <f t="shared" si="43"/>
        <v>0.90466000000000002</v>
      </c>
      <c r="M217" s="38">
        <f t="shared" si="44"/>
        <v>0.90466000000000002</v>
      </c>
      <c r="N217" s="256"/>
      <c r="O217" s="249"/>
      <c r="P217" s="249"/>
      <c r="Q217" s="14"/>
      <c r="R217" s="16">
        <v>1</v>
      </c>
      <c r="S217" s="16"/>
      <c r="T217" s="16"/>
      <c r="U217" s="14"/>
      <c r="V217" s="14"/>
      <c r="W217" s="14"/>
      <c r="Z217" s="36">
        <f t="shared" si="48"/>
        <v>40</v>
      </c>
      <c r="AA217" s="39">
        <f t="shared" si="37"/>
        <v>40.700000000000003</v>
      </c>
      <c r="AB217" s="36">
        <f t="shared" si="38"/>
        <v>45</v>
      </c>
      <c r="AC217" s="175">
        <f t="shared" si="39"/>
        <v>0.90200000000000002</v>
      </c>
      <c r="AD217" s="176">
        <f t="shared" si="40"/>
        <v>0.90466000000000002</v>
      </c>
      <c r="AE217" s="175">
        <f t="shared" si="41"/>
        <v>0.92100000000000004</v>
      </c>
    </row>
    <row r="218" spans="1:31" ht="24.95" customHeight="1">
      <c r="A218" s="268"/>
      <c r="B218" s="268"/>
      <c r="C218" s="268"/>
      <c r="D218" s="268"/>
      <c r="E218" s="268"/>
      <c r="F218" s="167">
        <v>3</v>
      </c>
      <c r="G218" s="167">
        <v>25</v>
      </c>
      <c r="H218" s="6">
        <v>1.19</v>
      </c>
      <c r="I218" s="7">
        <v>3.1</v>
      </c>
      <c r="J218" s="169">
        <v>19.260000000000002</v>
      </c>
      <c r="K218" s="5">
        <v>49.52</v>
      </c>
      <c r="L218" s="37">
        <f t="shared" si="43"/>
        <v>0.96550000000000002</v>
      </c>
      <c r="M218" s="38">
        <f t="shared" si="44"/>
        <v>0.96550000000000002</v>
      </c>
      <c r="N218" s="256"/>
      <c r="O218" s="249"/>
      <c r="P218" s="249"/>
      <c r="Q218" s="14"/>
      <c r="R218" s="16"/>
      <c r="S218" s="16"/>
      <c r="T218" s="16"/>
      <c r="U218" s="14"/>
      <c r="V218" s="14"/>
      <c r="W218" s="14"/>
      <c r="Z218" s="36">
        <f t="shared" si="48"/>
        <v>24</v>
      </c>
      <c r="AA218" s="39">
        <f t="shared" si="37"/>
        <v>25</v>
      </c>
      <c r="AB218" s="36">
        <f t="shared" si="38"/>
        <v>26</v>
      </c>
      <c r="AC218" s="175">
        <f t="shared" si="39"/>
        <v>0.96699999999999997</v>
      </c>
      <c r="AD218" s="176">
        <f t="shared" si="40"/>
        <v>0.96550000000000002</v>
      </c>
      <c r="AE218" s="175">
        <f t="shared" si="41"/>
        <v>0.96399999999999997</v>
      </c>
    </row>
    <row r="219" spans="1:31" ht="24.95" customHeight="1">
      <c r="A219" s="164">
        <v>121</v>
      </c>
      <c r="B219" s="164" t="s">
        <v>277</v>
      </c>
      <c r="C219" s="164" t="s">
        <v>287</v>
      </c>
      <c r="D219" s="164" t="s">
        <v>288</v>
      </c>
      <c r="E219" s="164" t="s">
        <v>19</v>
      </c>
      <c r="F219" s="162">
        <v>1</v>
      </c>
      <c r="G219" s="162">
        <v>20</v>
      </c>
      <c r="H219" s="69">
        <v>1.57</v>
      </c>
      <c r="I219" s="68">
        <v>6.46</v>
      </c>
      <c r="J219" s="8">
        <v>17.07</v>
      </c>
      <c r="K219" s="9">
        <v>70.28</v>
      </c>
      <c r="L219" s="90">
        <f t="shared" si="43"/>
        <v>0.995</v>
      </c>
      <c r="M219" s="91">
        <f t="shared" si="44"/>
        <v>0.995</v>
      </c>
      <c r="N219" s="171" t="s">
        <v>418</v>
      </c>
      <c r="O219" s="171" t="s">
        <v>425</v>
      </c>
      <c r="P219" s="163" t="str">
        <f t="shared" ref="P219:P220" si="49">IF(H219&lt;L219,"Replace",IF(I219&lt;M219,"Replace","Comply"))</f>
        <v>Comply</v>
      </c>
      <c r="Q219" s="14"/>
      <c r="R219" s="16">
        <v>1</v>
      </c>
      <c r="S219" s="16"/>
      <c r="T219" s="16"/>
      <c r="U219" s="14"/>
      <c r="V219" s="14"/>
      <c r="W219" s="14"/>
      <c r="Z219" s="36">
        <f t="shared" si="48"/>
        <v>20</v>
      </c>
      <c r="AA219" s="39">
        <f t="shared" si="37"/>
        <v>20</v>
      </c>
      <c r="AB219" s="36">
        <f t="shared" si="38"/>
        <v>22</v>
      </c>
      <c r="AC219" s="175">
        <f t="shared" si="39"/>
        <v>0.995</v>
      </c>
      <c r="AD219" s="176">
        <f t="shared" si="40"/>
        <v>0.995</v>
      </c>
      <c r="AE219" s="175">
        <f t="shared" si="41"/>
        <v>0.98</v>
      </c>
    </row>
    <row r="220" spans="1:31" ht="24.95" customHeight="1">
      <c r="A220" s="166">
        <v>122</v>
      </c>
      <c r="B220" s="166" t="s">
        <v>277</v>
      </c>
      <c r="C220" s="166" t="s">
        <v>289</v>
      </c>
      <c r="D220" s="166" t="s">
        <v>290</v>
      </c>
      <c r="E220" s="166" t="s">
        <v>19</v>
      </c>
      <c r="F220" s="167">
        <v>1</v>
      </c>
      <c r="G220" s="167">
        <v>20</v>
      </c>
      <c r="H220" s="6">
        <v>1.66</v>
      </c>
      <c r="I220" s="7">
        <v>4.59</v>
      </c>
      <c r="J220" s="169">
        <v>27.85</v>
      </c>
      <c r="K220" s="5">
        <v>83.47</v>
      </c>
      <c r="L220" s="90">
        <f t="shared" si="43"/>
        <v>0.995</v>
      </c>
      <c r="M220" s="91">
        <f t="shared" si="44"/>
        <v>0.995</v>
      </c>
      <c r="N220" s="161" t="s">
        <v>418</v>
      </c>
      <c r="O220" s="161" t="s">
        <v>425</v>
      </c>
      <c r="P220" s="163" t="str">
        <f t="shared" si="49"/>
        <v>Comply</v>
      </c>
      <c r="Q220" s="14"/>
      <c r="R220" s="16">
        <v>1</v>
      </c>
      <c r="S220" s="16"/>
      <c r="T220" s="16"/>
      <c r="U220" s="14"/>
      <c r="V220" s="14"/>
      <c r="W220" s="14"/>
      <c r="Z220" s="36">
        <f t="shared" si="48"/>
        <v>20</v>
      </c>
      <c r="AA220" s="39">
        <f t="shared" si="37"/>
        <v>20</v>
      </c>
      <c r="AB220" s="36">
        <f t="shared" si="38"/>
        <v>22</v>
      </c>
      <c r="AC220" s="175">
        <f t="shared" si="39"/>
        <v>0.995</v>
      </c>
      <c r="AD220" s="176">
        <f t="shared" si="40"/>
        <v>0.995</v>
      </c>
      <c r="AE220" s="175">
        <f t="shared" si="41"/>
        <v>0.98</v>
      </c>
    </row>
    <row r="221" spans="1:31" s="2" customFormat="1" ht="24.95" customHeight="1">
      <c r="A221" s="269">
        <v>123</v>
      </c>
      <c r="B221" s="269" t="s">
        <v>277</v>
      </c>
      <c r="C221" s="269" t="s">
        <v>291</v>
      </c>
      <c r="D221" s="269" t="s">
        <v>292</v>
      </c>
      <c r="E221" s="269" t="s">
        <v>187</v>
      </c>
      <c r="F221" s="167">
        <v>1</v>
      </c>
      <c r="G221" s="59">
        <v>21.1</v>
      </c>
      <c r="H221" s="6">
        <v>2.5499999999999998</v>
      </c>
      <c r="I221" s="7">
        <v>2.39</v>
      </c>
      <c r="J221" s="169">
        <v>28.72</v>
      </c>
      <c r="K221" s="5">
        <v>58.76</v>
      </c>
      <c r="L221" s="56">
        <f t="shared" si="43"/>
        <v>0.98675000000000002</v>
      </c>
      <c r="M221" s="57">
        <f t="shared" si="44"/>
        <v>0.98675000000000002</v>
      </c>
      <c r="N221" s="250" t="s">
        <v>418</v>
      </c>
      <c r="O221" s="250" t="s">
        <v>425</v>
      </c>
      <c r="P221" s="255" t="s">
        <v>466</v>
      </c>
      <c r="Q221" s="34"/>
      <c r="R221" s="127"/>
      <c r="S221" s="127"/>
      <c r="T221" s="127"/>
      <c r="U221" s="34"/>
      <c r="V221" s="34"/>
      <c r="W221" s="34"/>
      <c r="Z221" s="42">
        <f t="shared" si="48"/>
        <v>20</v>
      </c>
      <c r="AA221" s="43">
        <f t="shared" si="37"/>
        <v>21.1</v>
      </c>
      <c r="AB221" s="42">
        <f t="shared" si="38"/>
        <v>22</v>
      </c>
      <c r="AC221" s="177">
        <f t="shared" si="39"/>
        <v>0.995</v>
      </c>
      <c r="AD221" s="178">
        <f t="shared" si="40"/>
        <v>0.98675000000000002</v>
      </c>
      <c r="AE221" s="177">
        <f t="shared" si="41"/>
        <v>0.98</v>
      </c>
    </row>
    <row r="222" spans="1:31" s="2" customFormat="1" ht="24.95" customHeight="1">
      <c r="A222" s="269"/>
      <c r="B222" s="269"/>
      <c r="C222" s="269"/>
      <c r="D222" s="269"/>
      <c r="E222" s="269"/>
      <c r="F222" s="167">
        <v>2</v>
      </c>
      <c r="G222" s="59">
        <v>30</v>
      </c>
      <c r="H222" s="6">
        <v>0.81</v>
      </c>
      <c r="I222" s="7">
        <v>1.61</v>
      </c>
      <c r="J222" s="169">
        <v>7.87</v>
      </c>
      <c r="K222" s="5">
        <v>37.46</v>
      </c>
      <c r="L222" s="56">
        <f t="shared" si="43"/>
        <v>0.95299999999999996</v>
      </c>
      <c r="M222" s="57">
        <f t="shared" si="44"/>
        <v>0.95299999999999996</v>
      </c>
      <c r="N222" s="250"/>
      <c r="O222" s="250"/>
      <c r="P222" s="255"/>
      <c r="Q222" s="34"/>
      <c r="R222" s="127"/>
      <c r="S222" s="127">
        <v>1</v>
      </c>
      <c r="T222" s="127"/>
      <c r="U222" s="34"/>
      <c r="V222" s="34"/>
      <c r="W222" s="34"/>
      <c r="Z222" s="42">
        <f t="shared" si="48"/>
        <v>30</v>
      </c>
      <c r="AA222" s="43">
        <f t="shared" si="37"/>
        <v>30</v>
      </c>
      <c r="AB222" s="42">
        <f t="shared" si="38"/>
        <v>32</v>
      </c>
      <c r="AC222" s="177">
        <f t="shared" si="39"/>
        <v>0.95299999999999996</v>
      </c>
      <c r="AD222" s="178">
        <f t="shared" si="40"/>
        <v>0.95299999999999996</v>
      </c>
      <c r="AE222" s="177">
        <f t="shared" si="41"/>
        <v>0.94499999999999995</v>
      </c>
    </row>
    <row r="223" spans="1:31" s="2" customFormat="1" ht="24.95" customHeight="1">
      <c r="A223" s="269"/>
      <c r="B223" s="269"/>
      <c r="C223" s="269"/>
      <c r="D223" s="269"/>
      <c r="E223" s="269"/>
      <c r="F223" s="167">
        <v>3</v>
      </c>
      <c r="G223" s="59">
        <v>20</v>
      </c>
      <c r="H223" s="6">
        <v>2.5499999999999998</v>
      </c>
      <c r="I223" s="7">
        <v>2.39</v>
      </c>
      <c r="J223" s="169">
        <v>28.72</v>
      </c>
      <c r="K223" s="5">
        <v>58.76</v>
      </c>
      <c r="L223" s="56">
        <f t="shared" si="43"/>
        <v>0.995</v>
      </c>
      <c r="M223" s="57">
        <f t="shared" si="44"/>
        <v>0.995</v>
      </c>
      <c r="N223" s="250"/>
      <c r="O223" s="250"/>
      <c r="P223" s="255"/>
      <c r="Q223" s="34"/>
      <c r="R223" s="127"/>
      <c r="S223" s="127"/>
      <c r="T223" s="127"/>
      <c r="U223" s="34"/>
      <c r="V223" s="34"/>
      <c r="W223" s="34"/>
      <c r="Z223" s="42">
        <f t="shared" si="48"/>
        <v>20</v>
      </c>
      <c r="AA223" s="43">
        <f t="shared" si="37"/>
        <v>20</v>
      </c>
      <c r="AB223" s="42">
        <f t="shared" si="38"/>
        <v>22</v>
      </c>
      <c r="AC223" s="177">
        <f t="shared" si="39"/>
        <v>0.995</v>
      </c>
      <c r="AD223" s="178">
        <f t="shared" si="40"/>
        <v>0.995</v>
      </c>
      <c r="AE223" s="177">
        <f t="shared" si="41"/>
        <v>0.98</v>
      </c>
    </row>
    <row r="224" spans="1:31" ht="24.95" customHeight="1">
      <c r="A224" s="166">
        <v>124</v>
      </c>
      <c r="B224" s="166" t="s">
        <v>293</v>
      </c>
      <c r="C224" s="166" t="s">
        <v>294</v>
      </c>
      <c r="D224" s="166" t="s">
        <v>295</v>
      </c>
      <c r="E224" s="166" t="s">
        <v>19</v>
      </c>
      <c r="F224" s="167">
        <v>1</v>
      </c>
      <c r="G224" s="59">
        <v>30</v>
      </c>
      <c r="H224" s="6">
        <v>1.26</v>
      </c>
      <c r="I224" s="7">
        <v>4.16</v>
      </c>
      <c r="J224" s="169">
        <v>25.22</v>
      </c>
      <c r="K224" s="5">
        <v>61.18</v>
      </c>
      <c r="L224" s="37">
        <f t="shared" si="43"/>
        <v>0.95299999999999996</v>
      </c>
      <c r="M224" s="38">
        <f t="shared" si="44"/>
        <v>0.95299999999999996</v>
      </c>
      <c r="N224" s="161" t="s">
        <v>418</v>
      </c>
      <c r="O224" s="161" t="s">
        <v>425</v>
      </c>
      <c r="P224" s="163" t="str">
        <f t="shared" ref="P224:P225" si="50">IF(H224&lt;L224,"Replace",IF(I224&lt;M224,"Replace","Comply"))</f>
        <v>Comply</v>
      </c>
      <c r="Q224" s="14"/>
      <c r="R224" s="16">
        <v>1</v>
      </c>
      <c r="S224" s="16"/>
      <c r="T224" s="16"/>
      <c r="U224" s="14"/>
      <c r="V224" s="14"/>
      <c r="W224" s="14"/>
      <c r="Z224" s="36">
        <f t="shared" si="48"/>
        <v>30</v>
      </c>
      <c r="AA224" s="39">
        <f t="shared" si="37"/>
        <v>30</v>
      </c>
      <c r="AB224" s="36">
        <f t="shared" si="38"/>
        <v>32</v>
      </c>
      <c r="AC224" s="175">
        <f t="shared" si="39"/>
        <v>0.95299999999999996</v>
      </c>
      <c r="AD224" s="176">
        <f t="shared" si="40"/>
        <v>0.95299999999999996</v>
      </c>
      <c r="AE224" s="175">
        <f t="shared" si="41"/>
        <v>0.94499999999999995</v>
      </c>
    </row>
    <row r="225" spans="1:31" ht="24.95" customHeight="1">
      <c r="A225" s="166">
        <v>125</v>
      </c>
      <c r="B225" s="166" t="s">
        <v>293</v>
      </c>
      <c r="C225" s="166" t="s">
        <v>296</v>
      </c>
      <c r="D225" s="166" t="s">
        <v>297</v>
      </c>
      <c r="E225" s="166" t="s">
        <v>298</v>
      </c>
      <c r="F225" s="167">
        <v>1</v>
      </c>
      <c r="G225" s="167">
        <v>9.09</v>
      </c>
      <c r="H225" s="6">
        <v>1.04</v>
      </c>
      <c r="I225" s="7">
        <v>1.77</v>
      </c>
      <c r="J225" s="169">
        <v>19.05</v>
      </c>
      <c r="K225" s="5">
        <v>22.97</v>
      </c>
      <c r="L225" s="37">
        <f t="shared" si="43"/>
        <v>0.93681000000000003</v>
      </c>
      <c r="M225" s="38">
        <f t="shared" si="44"/>
        <v>0.93681000000000003</v>
      </c>
      <c r="N225" s="161" t="s">
        <v>418</v>
      </c>
      <c r="O225" s="161" t="s">
        <v>425</v>
      </c>
      <c r="P225" s="163" t="str">
        <f t="shared" si="50"/>
        <v>Comply</v>
      </c>
      <c r="Q225" s="14"/>
      <c r="R225" s="16">
        <v>1</v>
      </c>
      <c r="S225" s="16"/>
      <c r="T225" s="16"/>
      <c r="U225" s="14"/>
      <c r="V225" s="14"/>
      <c r="W225" s="14"/>
      <c r="Z225" s="36">
        <f t="shared" si="48"/>
        <v>8</v>
      </c>
      <c r="AA225" s="39">
        <f t="shared" si="37"/>
        <v>9.09</v>
      </c>
      <c r="AB225" s="36">
        <f t="shared" si="38"/>
        <v>10</v>
      </c>
      <c r="AC225" s="175">
        <f t="shared" si="39"/>
        <v>0.92700000000000005</v>
      </c>
      <c r="AD225" s="176">
        <f t="shared" si="40"/>
        <v>0.93681000000000003</v>
      </c>
      <c r="AE225" s="175">
        <f t="shared" si="41"/>
        <v>0.94499999999999995</v>
      </c>
    </row>
    <row r="226" spans="1:31" s="2" customFormat="1" ht="24.95" customHeight="1">
      <c r="A226" s="269">
        <v>126</v>
      </c>
      <c r="B226" s="269" t="s">
        <v>293</v>
      </c>
      <c r="C226" s="269" t="s">
        <v>299</v>
      </c>
      <c r="D226" s="269" t="s">
        <v>300</v>
      </c>
      <c r="E226" s="269" t="s">
        <v>13</v>
      </c>
      <c r="F226" s="167" t="s">
        <v>301</v>
      </c>
      <c r="G226" s="167">
        <v>19</v>
      </c>
      <c r="H226" s="6">
        <v>1.89</v>
      </c>
      <c r="I226" s="7">
        <v>8.93</v>
      </c>
      <c r="J226" s="169">
        <v>28.18</v>
      </c>
      <c r="K226" s="5">
        <v>103.42</v>
      </c>
      <c r="L226" s="56">
        <f t="shared" si="43"/>
        <v>0.99249999999999994</v>
      </c>
      <c r="M226" s="57">
        <f t="shared" si="44"/>
        <v>0.99249999999999994</v>
      </c>
      <c r="N226" s="250" t="s">
        <v>418</v>
      </c>
      <c r="O226" s="250" t="s">
        <v>425</v>
      </c>
      <c r="P226" s="250" t="s">
        <v>467</v>
      </c>
      <c r="Q226" s="34"/>
      <c r="R226" s="127"/>
      <c r="S226" s="127"/>
      <c r="T226" s="127"/>
      <c r="U226" s="34"/>
      <c r="V226" s="34"/>
      <c r="W226" s="34"/>
      <c r="Z226" s="42">
        <f t="shared" si="48"/>
        <v>18</v>
      </c>
      <c r="AA226" s="43">
        <f t="shared" si="37"/>
        <v>19</v>
      </c>
      <c r="AB226" s="42">
        <f t="shared" si="38"/>
        <v>20</v>
      </c>
      <c r="AC226" s="177">
        <f t="shared" si="39"/>
        <v>0.99</v>
      </c>
      <c r="AD226" s="178">
        <f t="shared" si="40"/>
        <v>0.99249999999999994</v>
      </c>
      <c r="AE226" s="177">
        <f t="shared" si="41"/>
        <v>0.995</v>
      </c>
    </row>
    <row r="227" spans="1:31" s="2" customFormat="1" ht="24.95" customHeight="1">
      <c r="A227" s="269"/>
      <c r="B227" s="269"/>
      <c r="C227" s="269"/>
      <c r="D227" s="269"/>
      <c r="E227" s="269"/>
      <c r="F227" s="167" t="s">
        <v>302</v>
      </c>
      <c r="G227" s="167"/>
      <c r="H227" s="6">
        <v>6.55</v>
      </c>
      <c r="I227" s="7">
        <v>8.2200000000000006</v>
      </c>
      <c r="J227" s="169">
        <v>213.78</v>
      </c>
      <c r="K227" s="5">
        <v>214.65</v>
      </c>
      <c r="L227" s="56" t="s">
        <v>494</v>
      </c>
      <c r="M227" s="57" t="s">
        <v>494</v>
      </c>
      <c r="N227" s="250"/>
      <c r="O227" s="250"/>
      <c r="P227" s="250"/>
      <c r="Q227" s="34"/>
      <c r="R227" s="127">
        <v>1</v>
      </c>
      <c r="S227" s="127"/>
      <c r="T227" s="127"/>
      <c r="U227" s="34"/>
      <c r="V227" s="34"/>
      <c r="W227" s="34"/>
      <c r="Z227" s="42" t="e">
        <f t="shared" si="48"/>
        <v>#N/A</v>
      </c>
      <c r="AA227" s="43">
        <f t="shared" si="37"/>
        <v>0</v>
      </c>
      <c r="AB227" s="42" t="e">
        <f t="shared" si="38"/>
        <v>#N/A</v>
      </c>
      <c r="AC227" s="177" t="e">
        <f t="shared" si="39"/>
        <v>#N/A</v>
      </c>
      <c r="AD227" s="178" t="e">
        <f t="shared" si="40"/>
        <v>#N/A</v>
      </c>
      <c r="AE227" s="177" t="e">
        <f t="shared" si="41"/>
        <v>#N/A</v>
      </c>
    </row>
    <row r="228" spans="1:31" s="2" customFormat="1" ht="24.95" customHeight="1">
      <c r="A228" s="269"/>
      <c r="B228" s="269"/>
      <c r="C228" s="269"/>
      <c r="D228" s="269"/>
      <c r="E228" s="269"/>
      <c r="F228" s="167" t="s">
        <v>303</v>
      </c>
      <c r="G228" s="167"/>
      <c r="H228" s="6">
        <v>2.48</v>
      </c>
      <c r="I228" s="7">
        <v>6.28</v>
      </c>
      <c r="J228" s="169">
        <v>63.88</v>
      </c>
      <c r="K228" s="5">
        <v>125.43</v>
      </c>
      <c r="L228" s="56" t="s">
        <v>494</v>
      </c>
      <c r="M228" s="57" t="s">
        <v>494</v>
      </c>
      <c r="N228" s="250"/>
      <c r="O228" s="250"/>
      <c r="P228" s="250"/>
      <c r="Q228" s="34"/>
      <c r="R228" s="127"/>
      <c r="S228" s="127"/>
      <c r="T228" s="127"/>
      <c r="U228" s="34"/>
      <c r="V228" s="34"/>
      <c r="W228" s="34"/>
      <c r="Z228" s="42" t="e">
        <f t="shared" si="48"/>
        <v>#N/A</v>
      </c>
      <c r="AA228" s="43">
        <f t="shared" si="37"/>
        <v>0</v>
      </c>
      <c r="AB228" s="42" t="e">
        <f t="shared" si="38"/>
        <v>#N/A</v>
      </c>
      <c r="AC228" s="177" t="e">
        <f t="shared" si="39"/>
        <v>#N/A</v>
      </c>
      <c r="AD228" s="178" t="e">
        <f t="shared" si="40"/>
        <v>#N/A</v>
      </c>
      <c r="AE228" s="177" t="e">
        <f t="shared" si="41"/>
        <v>#N/A</v>
      </c>
    </row>
    <row r="229" spans="1:31" s="2" customFormat="1" ht="24.95" customHeight="1">
      <c r="A229" s="269"/>
      <c r="B229" s="269"/>
      <c r="C229" s="269"/>
      <c r="D229" s="269"/>
      <c r="E229" s="269"/>
      <c r="F229" s="167" t="s">
        <v>304</v>
      </c>
      <c r="G229" s="167"/>
      <c r="H229" s="6">
        <v>6.55</v>
      </c>
      <c r="I229" s="7">
        <v>8.2200000000000006</v>
      </c>
      <c r="J229" s="169">
        <v>213.78</v>
      </c>
      <c r="K229" s="5">
        <v>214.65</v>
      </c>
      <c r="L229" s="56" t="s">
        <v>494</v>
      </c>
      <c r="M229" s="57" t="s">
        <v>494</v>
      </c>
      <c r="N229" s="250"/>
      <c r="O229" s="250"/>
      <c r="P229" s="250"/>
      <c r="Q229" s="34"/>
      <c r="R229" s="127"/>
      <c r="S229" s="127"/>
      <c r="T229" s="127"/>
      <c r="U229" s="34"/>
      <c r="V229" s="34"/>
      <c r="W229" s="34"/>
      <c r="Z229" s="42" t="e">
        <f t="shared" si="48"/>
        <v>#N/A</v>
      </c>
      <c r="AA229" s="43">
        <f t="shared" si="37"/>
        <v>0</v>
      </c>
      <c r="AB229" s="42" t="e">
        <f t="shared" si="38"/>
        <v>#N/A</v>
      </c>
      <c r="AC229" s="177" t="e">
        <f t="shared" si="39"/>
        <v>#N/A</v>
      </c>
      <c r="AD229" s="178" t="e">
        <f t="shared" si="40"/>
        <v>#N/A</v>
      </c>
      <c r="AE229" s="177" t="e">
        <f t="shared" si="41"/>
        <v>#N/A</v>
      </c>
    </row>
    <row r="230" spans="1:31" ht="24.95" customHeight="1">
      <c r="A230" s="166">
        <v>127</v>
      </c>
      <c r="B230" s="166" t="s">
        <v>293</v>
      </c>
      <c r="C230" s="71" t="s">
        <v>434</v>
      </c>
      <c r="D230" s="166" t="s">
        <v>305</v>
      </c>
      <c r="E230" s="166" t="s">
        <v>19</v>
      </c>
      <c r="F230" s="167">
        <v>1</v>
      </c>
      <c r="G230" s="167">
        <v>9.4</v>
      </c>
      <c r="H230" s="6">
        <v>2.61</v>
      </c>
      <c r="I230" s="7">
        <v>5.26</v>
      </c>
      <c r="J230" s="169">
        <v>43.25</v>
      </c>
      <c r="K230" s="5">
        <v>87.01</v>
      </c>
      <c r="L230" s="37">
        <f t="shared" si="43"/>
        <v>0.93959999999999999</v>
      </c>
      <c r="M230" s="38">
        <f t="shared" si="44"/>
        <v>0.93959999999999999</v>
      </c>
      <c r="N230" s="161" t="s">
        <v>418</v>
      </c>
      <c r="O230" s="161" t="s">
        <v>425</v>
      </c>
      <c r="P230" s="163" t="str">
        <f t="shared" ref="P230" si="51">IF(H230&lt;L230,"Replace",IF(I230&lt;M230,"Replace","Comply"))</f>
        <v>Comply</v>
      </c>
      <c r="Q230" s="14"/>
      <c r="R230" s="16">
        <v>1</v>
      </c>
      <c r="S230" s="16"/>
      <c r="T230" s="16"/>
      <c r="U230" s="14"/>
      <c r="V230" s="14"/>
      <c r="W230" s="14"/>
      <c r="Z230" s="36">
        <f t="shared" si="48"/>
        <v>8</v>
      </c>
      <c r="AA230" s="39">
        <f t="shared" si="37"/>
        <v>9.4</v>
      </c>
      <c r="AB230" s="36">
        <f t="shared" si="38"/>
        <v>10</v>
      </c>
      <c r="AC230" s="175">
        <f t="shared" si="39"/>
        <v>0.92700000000000005</v>
      </c>
      <c r="AD230" s="176">
        <f t="shared" si="40"/>
        <v>0.93959999999999999</v>
      </c>
      <c r="AE230" s="175">
        <f t="shared" si="41"/>
        <v>0.94499999999999995</v>
      </c>
    </row>
    <row r="231" spans="1:31" ht="24.95" customHeight="1">
      <c r="A231" s="166">
        <v>128</v>
      </c>
      <c r="B231" s="166" t="s">
        <v>293</v>
      </c>
      <c r="C231" s="166" t="s">
        <v>306</v>
      </c>
      <c r="D231" s="166" t="s">
        <v>307</v>
      </c>
      <c r="E231" s="166" t="s">
        <v>13</v>
      </c>
      <c r="F231" s="167">
        <v>1</v>
      </c>
      <c r="G231" s="167">
        <v>8.16</v>
      </c>
      <c r="H231" s="6" t="s">
        <v>14</v>
      </c>
      <c r="I231" s="7" t="s">
        <v>14</v>
      </c>
      <c r="J231" s="169" t="s">
        <v>14</v>
      </c>
      <c r="K231" s="5" t="s">
        <v>14</v>
      </c>
      <c r="L231" s="37">
        <f t="shared" si="43"/>
        <v>0.92844000000000004</v>
      </c>
      <c r="M231" s="38">
        <f t="shared" si="44"/>
        <v>0.92844000000000004</v>
      </c>
      <c r="N231" s="161" t="s">
        <v>418</v>
      </c>
      <c r="O231" s="161" t="s">
        <v>425</v>
      </c>
      <c r="P231" s="227" t="s">
        <v>466</v>
      </c>
      <c r="Q231" s="14"/>
      <c r="R231" s="16"/>
      <c r="S231" s="16">
        <v>1</v>
      </c>
      <c r="T231" s="16"/>
      <c r="U231" s="14"/>
      <c r="V231" s="14"/>
      <c r="W231" s="14"/>
      <c r="Z231" s="36">
        <f t="shared" si="48"/>
        <v>8</v>
      </c>
      <c r="AA231" s="39">
        <f t="shared" si="37"/>
        <v>8.16</v>
      </c>
      <c r="AB231" s="36">
        <f t="shared" si="38"/>
        <v>10</v>
      </c>
      <c r="AC231" s="175">
        <f t="shared" si="39"/>
        <v>0.92700000000000005</v>
      </c>
      <c r="AD231" s="176">
        <f t="shared" si="40"/>
        <v>0.92844000000000004</v>
      </c>
      <c r="AE231" s="175">
        <f t="shared" si="41"/>
        <v>0.94499999999999995</v>
      </c>
    </row>
    <row r="232" spans="1:31" ht="24.95" customHeight="1">
      <c r="A232" s="166">
        <v>129</v>
      </c>
      <c r="B232" s="166" t="s">
        <v>293</v>
      </c>
      <c r="C232" s="166" t="s">
        <v>308</v>
      </c>
      <c r="D232" s="166" t="s">
        <v>309</v>
      </c>
      <c r="E232" s="166" t="s">
        <v>13</v>
      </c>
      <c r="F232" s="167">
        <v>1</v>
      </c>
      <c r="G232" s="167">
        <v>13.04</v>
      </c>
      <c r="H232" s="6" t="s">
        <v>14</v>
      </c>
      <c r="I232" s="7" t="s">
        <v>14</v>
      </c>
      <c r="J232" s="169" t="s">
        <v>14</v>
      </c>
      <c r="K232" s="5" t="s">
        <v>14</v>
      </c>
      <c r="L232" s="37">
        <f t="shared" si="43"/>
        <v>0.96967999999999999</v>
      </c>
      <c r="M232" s="38">
        <f t="shared" si="44"/>
        <v>0.96967999999999999</v>
      </c>
      <c r="N232" s="161" t="s">
        <v>418</v>
      </c>
      <c r="O232" s="161" t="s">
        <v>425</v>
      </c>
      <c r="P232" s="227" t="s">
        <v>466</v>
      </c>
      <c r="Q232" s="14"/>
      <c r="R232" s="16"/>
      <c r="S232" s="16">
        <v>1</v>
      </c>
      <c r="T232" s="16"/>
      <c r="U232" s="14"/>
      <c r="V232" s="14"/>
      <c r="W232" s="14"/>
      <c r="Z232" s="36">
        <f t="shared" si="48"/>
        <v>12</v>
      </c>
      <c r="AA232" s="39">
        <f t="shared" si="37"/>
        <v>13.04</v>
      </c>
      <c r="AB232" s="36">
        <f t="shared" si="38"/>
        <v>14</v>
      </c>
      <c r="AC232" s="175">
        <f t="shared" si="39"/>
        <v>0.96499999999999997</v>
      </c>
      <c r="AD232" s="176">
        <f t="shared" si="40"/>
        <v>0.96967999999999999</v>
      </c>
      <c r="AE232" s="175">
        <f t="shared" si="41"/>
        <v>0.97399999999999998</v>
      </c>
    </row>
    <row r="233" spans="1:31" ht="24.95" customHeight="1">
      <c r="A233" s="166">
        <v>130</v>
      </c>
      <c r="B233" s="166" t="s">
        <v>293</v>
      </c>
      <c r="C233" s="166" t="s">
        <v>310</v>
      </c>
      <c r="D233" s="166" t="s">
        <v>311</v>
      </c>
      <c r="E233" s="166" t="s">
        <v>298</v>
      </c>
      <c r="F233" s="167">
        <v>1</v>
      </c>
      <c r="G233" s="167">
        <v>5.2</v>
      </c>
      <c r="H233" s="6">
        <v>1.03</v>
      </c>
      <c r="I233" s="7">
        <v>1.49</v>
      </c>
      <c r="J233" s="169">
        <v>25.71</v>
      </c>
      <c r="K233" s="5">
        <v>31.14</v>
      </c>
      <c r="L233" s="37">
        <f t="shared" si="43"/>
        <v>0.93600000000000005</v>
      </c>
      <c r="M233" s="38">
        <f t="shared" si="44"/>
        <v>0.93600000000000005</v>
      </c>
      <c r="N233" s="161" t="s">
        <v>418</v>
      </c>
      <c r="O233" s="161" t="s">
        <v>425</v>
      </c>
      <c r="P233" s="163" t="str">
        <f t="shared" ref="P233" si="52">IF(H233&lt;L233,"Replace",IF(I233&lt;M233,"Replace","Comply"))</f>
        <v>Comply</v>
      </c>
      <c r="Q233" s="14"/>
      <c r="R233" s="16">
        <v>1</v>
      </c>
      <c r="S233" s="16"/>
      <c r="T233" s="16"/>
      <c r="U233" s="14"/>
      <c r="V233" s="14"/>
      <c r="W233" s="14"/>
      <c r="Z233" s="36">
        <f t="shared" si="48"/>
        <v>4</v>
      </c>
      <c r="AA233" s="39">
        <f t="shared" si="37"/>
        <v>5.2</v>
      </c>
      <c r="AB233" s="36">
        <f t="shared" si="38"/>
        <v>6</v>
      </c>
      <c r="AC233" s="175">
        <f t="shared" si="39"/>
        <v>0.94499999999999995</v>
      </c>
      <c r="AD233" s="176">
        <f t="shared" si="40"/>
        <v>0.93600000000000005</v>
      </c>
      <c r="AE233" s="175">
        <f t="shared" si="41"/>
        <v>0.93</v>
      </c>
    </row>
    <row r="234" spans="1:31" ht="24.95" customHeight="1">
      <c r="A234" s="166">
        <v>131</v>
      </c>
      <c r="B234" s="166" t="s">
        <v>293</v>
      </c>
      <c r="C234" s="166" t="s">
        <v>312</v>
      </c>
      <c r="D234" s="166" t="s">
        <v>313</v>
      </c>
      <c r="E234" s="166" t="s">
        <v>13</v>
      </c>
      <c r="F234" s="167">
        <v>1</v>
      </c>
      <c r="G234" s="167">
        <v>11.2</v>
      </c>
      <c r="H234" s="6" t="s">
        <v>14</v>
      </c>
      <c r="I234" s="7" t="s">
        <v>14</v>
      </c>
      <c r="J234" s="169" t="s">
        <v>14</v>
      </c>
      <c r="K234" s="5" t="s">
        <v>14</v>
      </c>
      <c r="L234" s="37">
        <f t="shared" si="43"/>
        <v>0.95699999999999996</v>
      </c>
      <c r="M234" s="38">
        <f t="shared" si="44"/>
        <v>0.95699999999999996</v>
      </c>
      <c r="N234" s="161" t="s">
        <v>418</v>
      </c>
      <c r="O234" s="161" t="s">
        <v>425</v>
      </c>
      <c r="P234" s="227" t="s">
        <v>466</v>
      </c>
      <c r="Q234" s="14"/>
      <c r="R234" s="16"/>
      <c r="S234" s="16">
        <v>1</v>
      </c>
      <c r="T234" s="16"/>
      <c r="U234" s="14"/>
      <c r="V234" s="14"/>
      <c r="W234" s="14"/>
      <c r="Z234" s="36">
        <f t="shared" si="48"/>
        <v>10</v>
      </c>
      <c r="AA234" s="39">
        <f t="shared" si="37"/>
        <v>11.2</v>
      </c>
      <c r="AB234" s="36">
        <f t="shared" si="38"/>
        <v>12</v>
      </c>
      <c r="AC234" s="175">
        <f t="shared" si="39"/>
        <v>0.94499999999999995</v>
      </c>
      <c r="AD234" s="176">
        <f t="shared" si="40"/>
        <v>0.95699999999999996</v>
      </c>
      <c r="AE234" s="175">
        <f t="shared" si="41"/>
        <v>0.96499999999999997</v>
      </c>
    </row>
    <row r="235" spans="1:31" ht="24.95" customHeight="1">
      <c r="A235" s="166">
        <v>132</v>
      </c>
      <c r="B235" s="166" t="s">
        <v>293</v>
      </c>
      <c r="C235" s="166" t="s">
        <v>314</v>
      </c>
      <c r="D235" s="166" t="s">
        <v>315</v>
      </c>
      <c r="E235" s="166" t="s">
        <v>13</v>
      </c>
      <c r="F235" s="167">
        <v>1</v>
      </c>
      <c r="G235" s="167">
        <v>11.2</v>
      </c>
      <c r="H235" s="6" t="s">
        <v>14</v>
      </c>
      <c r="I235" s="7" t="s">
        <v>14</v>
      </c>
      <c r="J235" s="169" t="s">
        <v>14</v>
      </c>
      <c r="K235" s="5" t="s">
        <v>14</v>
      </c>
      <c r="L235" s="37">
        <f t="shared" si="43"/>
        <v>0.95699999999999996</v>
      </c>
      <c r="M235" s="38">
        <f t="shared" si="44"/>
        <v>0.95699999999999996</v>
      </c>
      <c r="N235" s="161" t="s">
        <v>418</v>
      </c>
      <c r="O235" s="161" t="s">
        <v>425</v>
      </c>
      <c r="P235" s="227" t="s">
        <v>466</v>
      </c>
      <c r="Q235" s="14"/>
      <c r="R235" s="16"/>
      <c r="S235" s="16">
        <v>1</v>
      </c>
      <c r="T235" s="16"/>
      <c r="U235" s="14"/>
      <c r="V235" s="14"/>
      <c r="W235" s="14"/>
      <c r="Z235" s="36">
        <f t="shared" si="48"/>
        <v>10</v>
      </c>
      <c r="AA235" s="39">
        <f t="shared" si="37"/>
        <v>11.2</v>
      </c>
      <c r="AB235" s="36">
        <f t="shared" si="38"/>
        <v>12</v>
      </c>
      <c r="AC235" s="175">
        <f t="shared" si="39"/>
        <v>0.94499999999999995</v>
      </c>
      <c r="AD235" s="176">
        <f t="shared" si="40"/>
        <v>0.95699999999999996</v>
      </c>
      <c r="AE235" s="175">
        <f t="shared" si="41"/>
        <v>0.96499999999999997</v>
      </c>
    </row>
    <row r="236" spans="1:31" ht="24.95" customHeight="1">
      <c r="A236" s="166">
        <v>133</v>
      </c>
      <c r="B236" s="166" t="s">
        <v>293</v>
      </c>
      <c r="C236" s="166" t="s">
        <v>316</v>
      </c>
      <c r="D236" s="166" t="s">
        <v>317</v>
      </c>
      <c r="E236" s="166" t="s">
        <v>13</v>
      </c>
      <c r="F236" s="167">
        <v>1</v>
      </c>
      <c r="G236" s="167">
        <v>6.7</v>
      </c>
      <c r="H236" s="6" t="s">
        <v>14</v>
      </c>
      <c r="I236" s="7" t="s">
        <v>14</v>
      </c>
      <c r="J236" s="169" t="s">
        <v>14</v>
      </c>
      <c r="K236" s="5" t="s">
        <v>14</v>
      </c>
      <c r="L236" s="37">
        <f t="shared" si="43"/>
        <v>0.92895000000000005</v>
      </c>
      <c r="M236" s="38">
        <f t="shared" si="44"/>
        <v>0.92895000000000005</v>
      </c>
      <c r="N236" s="161" t="s">
        <v>418</v>
      </c>
      <c r="O236" s="161" t="s">
        <v>425</v>
      </c>
      <c r="P236" s="227" t="s">
        <v>466</v>
      </c>
      <c r="Q236" s="14"/>
      <c r="R236" s="16"/>
      <c r="S236" s="16">
        <v>1</v>
      </c>
      <c r="T236" s="16"/>
      <c r="U236" s="14"/>
      <c r="V236" s="14"/>
      <c r="W236" s="14"/>
      <c r="Z236" s="36">
        <f t="shared" si="48"/>
        <v>6</v>
      </c>
      <c r="AA236" s="39">
        <f t="shared" si="37"/>
        <v>6.7</v>
      </c>
      <c r="AB236" s="36">
        <f t="shared" si="38"/>
        <v>8</v>
      </c>
      <c r="AC236" s="175">
        <f t="shared" si="39"/>
        <v>0.93</v>
      </c>
      <c r="AD236" s="176">
        <f t="shared" si="40"/>
        <v>0.92895000000000005</v>
      </c>
      <c r="AE236" s="175">
        <f t="shared" si="41"/>
        <v>0.92700000000000005</v>
      </c>
    </row>
    <row r="237" spans="1:31" ht="24.95" customHeight="1">
      <c r="A237" s="166">
        <v>134</v>
      </c>
      <c r="B237" s="166" t="s">
        <v>293</v>
      </c>
      <c r="C237" s="166" t="s">
        <v>318</v>
      </c>
      <c r="D237" s="166" t="s">
        <v>319</v>
      </c>
      <c r="E237" s="166" t="s">
        <v>19</v>
      </c>
      <c r="F237" s="167">
        <v>1</v>
      </c>
      <c r="G237" s="167">
        <v>28</v>
      </c>
      <c r="H237" s="6">
        <v>2.59</v>
      </c>
      <c r="I237" s="7">
        <v>9.83</v>
      </c>
      <c r="J237" s="6">
        <v>31.6</v>
      </c>
      <c r="K237" s="5">
        <v>119.89</v>
      </c>
      <c r="L237" s="37">
        <f t="shared" si="43"/>
        <v>0.95899999999999996</v>
      </c>
      <c r="M237" s="38">
        <f t="shared" si="44"/>
        <v>0.95899999999999996</v>
      </c>
      <c r="N237" s="161" t="s">
        <v>418</v>
      </c>
      <c r="O237" s="161" t="s">
        <v>425</v>
      </c>
      <c r="P237" s="163" t="str">
        <f t="shared" ref="P237:P238" si="53">IF(H237&lt;L237,"Replace",IF(I237&lt;M237,"Replace","Comply"))</f>
        <v>Comply</v>
      </c>
      <c r="Q237" s="14"/>
      <c r="R237" s="16">
        <v>1</v>
      </c>
      <c r="S237" s="16"/>
      <c r="T237" s="16"/>
      <c r="U237" s="14"/>
      <c r="V237" s="14"/>
      <c r="W237" s="14"/>
      <c r="Z237" s="36">
        <f t="shared" si="48"/>
        <v>28</v>
      </c>
      <c r="AA237" s="39">
        <f t="shared" si="37"/>
        <v>28</v>
      </c>
      <c r="AB237" s="36">
        <f t="shared" si="38"/>
        <v>30</v>
      </c>
      <c r="AC237" s="175">
        <f t="shared" si="39"/>
        <v>0.95899999999999996</v>
      </c>
      <c r="AD237" s="176">
        <f t="shared" si="40"/>
        <v>0.95899999999999996</v>
      </c>
      <c r="AE237" s="175">
        <f t="shared" si="41"/>
        <v>0.95299999999999996</v>
      </c>
    </row>
    <row r="238" spans="1:31" ht="24.95" customHeight="1">
      <c r="A238" s="166">
        <v>135</v>
      </c>
      <c r="B238" s="166" t="s">
        <v>293</v>
      </c>
      <c r="C238" s="166" t="s">
        <v>320</v>
      </c>
      <c r="D238" s="166" t="s">
        <v>321</v>
      </c>
      <c r="E238" s="166" t="s">
        <v>19</v>
      </c>
      <c r="F238" s="167">
        <v>1</v>
      </c>
      <c r="G238" s="167">
        <v>23.38</v>
      </c>
      <c r="H238" s="6">
        <v>1.67</v>
      </c>
      <c r="I238" s="7">
        <v>7.9</v>
      </c>
      <c r="J238" s="169">
        <v>28.85</v>
      </c>
      <c r="K238" s="5">
        <v>117.42</v>
      </c>
      <c r="L238" s="37">
        <f t="shared" si="43"/>
        <v>0.97102999999999995</v>
      </c>
      <c r="M238" s="38">
        <f t="shared" si="44"/>
        <v>0.97102999999999995</v>
      </c>
      <c r="N238" s="161" t="s">
        <v>418</v>
      </c>
      <c r="O238" s="161" t="s">
        <v>425</v>
      </c>
      <c r="P238" s="163" t="str">
        <f t="shared" si="53"/>
        <v>Comply</v>
      </c>
      <c r="Q238" s="14"/>
      <c r="R238" s="16">
        <v>1</v>
      </c>
      <c r="S238" s="16"/>
      <c r="T238" s="16"/>
      <c r="U238" s="14"/>
      <c r="V238" s="14"/>
      <c r="W238" s="14"/>
      <c r="Z238" s="36">
        <f t="shared" si="48"/>
        <v>22</v>
      </c>
      <c r="AA238" s="39">
        <f t="shared" si="37"/>
        <v>23.38</v>
      </c>
      <c r="AB238" s="36">
        <f t="shared" si="38"/>
        <v>24</v>
      </c>
      <c r="AC238" s="175">
        <f t="shared" si="39"/>
        <v>0.98</v>
      </c>
      <c r="AD238" s="176">
        <f t="shared" si="40"/>
        <v>0.97102999999999995</v>
      </c>
      <c r="AE238" s="175">
        <f t="shared" si="41"/>
        <v>0.96699999999999997</v>
      </c>
    </row>
    <row r="239" spans="1:31" ht="24.95" customHeight="1">
      <c r="A239" s="166">
        <v>136</v>
      </c>
      <c r="B239" s="166" t="s">
        <v>293</v>
      </c>
      <c r="C239" s="166" t="s">
        <v>322</v>
      </c>
      <c r="D239" s="166" t="s">
        <v>323</v>
      </c>
      <c r="E239" s="166" t="s">
        <v>13</v>
      </c>
      <c r="F239" s="167">
        <v>1</v>
      </c>
      <c r="G239" s="167">
        <v>6</v>
      </c>
      <c r="H239" s="6" t="s">
        <v>14</v>
      </c>
      <c r="I239" s="7" t="s">
        <v>14</v>
      </c>
      <c r="J239" s="169" t="s">
        <v>14</v>
      </c>
      <c r="K239" s="5" t="s">
        <v>14</v>
      </c>
      <c r="L239" s="37" t="s">
        <v>14</v>
      </c>
      <c r="M239" s="38" t="s">
        <v>14</v>
      </c>
      <c r="N239" s="161" t="s">
        <v>418</v>
      </c>
      <c r="O239" s="161" t="s">
        <v>425</v>
      </c>
      <c r="P239" s="227" t="s">
        <v>466</v>
      </c>
      <c r="Q239" s="14"/>
      <c r="R239" s="16"/>
      <c r="S239" s="16">
        <v>1</v>
      </c>
      <c r="T239" s="16"/>
      <c r="U239" s="14"/>
      <c r="V239" s="14"/>
      <c r="W239" s="14"/>
      <c r="Z239" s="36">
        <f t="shared" si="48"/>
        <v>6</v>
      </c>
      <c r="AA239" s="39">
        <f t="shared" ref="AA239:AA293" si="54">G239</f>
        <v>6</v>
      </c>
      <c r="AB239" s="36">
        <f t="shared" ref="AB239:AB293" si="55">INDEX($AG$5:$BC$5,MATCH(Z239,$AG$5:$BC$5)+1)</f>
        <v>8</v>
      </c>
      <c r="AC239" s="175">
        <f t="shared" ref="AC239:AC293" si="56">LOOKUP(Z239,$AG$5:$BC$5,$AG$6:$BC$6)</f>
        <v>0.93</v>
      </c>
      <c r="AD239" s="176">
        <f t="shared" ref="AD239:AD293" si="57">((AA239-Z239)/(AB239-Z239))*(AE239-AC239)+AC239</f>
        <v>0.93</v>
      </c>
      <c r="AE239" s="175">
        <f t="shared" ref="AE239:AE293" si="58">LOOKUP(AB239,$AG$5:$BC$5,$AG$6:$BC$6)</f>
        <v>0.92700000000000005</v>
      </c>
    </row>
    <row r="240" spans="1:31" ht="24.95" customHeight="1">
      <c r="A240" s="166">
        <v>137</v>
      </c>
      <c r="B240" s="166" t="s">
        <v>293</v>
      </c>
      <c r="C240" s="166" t="s">
        <v>324</v>
      </c>
      <c r="D240" s="166" t="s">
        <v>325</v>
      </c>
      <c r="E240" s="166" t="s">
        <v>13</v>
      </c>
      <c r="F240" s="167">
        <v>1</v>
      </c>
      <c r="G240" s="167">
        <v>6.88</v>
      </c>
      <c r="H240" s="6" t="s">
        <v>14</v>
      </c>
      <c r="I240" s="7" t="s">
        <v>14</v>
      </c>
      <c r="J240" s="169" t="s">
        <v>14</v>
      </c>
      <c r="K240" s="5" t="s">
        <v>14</v>
      </c>
      <c r="L240" s="37" t="s">
        <v>14</v>
      </c>
      <c r="M240" s="38" t="s">
        <v>14</v>
      </c>
      <c r="N240" s="161" t="s">
        <v>418</v>
      </c>
      <c r="O240" s="161" t="s">
        <v>425</v>
      </c>
      <c r="P240" s="227" t="s">
        <v>466</v>
      </c>
      <c r="Q240" s="14"/>
      <c r="R240" s="16"/>
      <c r="S240" s="16">
        <v>1</v>
      </c>
      <c r="T240" s="16"/>
      <c r="U240" s="14"/>
      <c r="V240" s="14"/>
      <c r="W240" s="14"/>
      <c r="Z240" s="36">
        <f t="shared" si="48"/>
        <v>6</v>
      </c>
      <c r="AA240" s="39">
        <f t="shared" si="54"/>
        <v>6.88</v>
      </c>
      <c r="AB240" s="36">
        <f t="shared" si="55"/>
        <v>8</v>
      </c>
      <c r="AC240" s="175">
        <f t="shared" si="56"/>
        <v>0.93</v>
      </c>
      <c r="AD240" s="176">
        <f t="shared" si="57"/>
        <v>0.92868000000000006</v>
      </c>
      <c r="AE240" s="175">
        <f t="shared" si="58"/>
        <v>0.92700000000000005</v>
      </c>
    </row>
    <row r="241" spans="1:31" ht="24.95" customHeight="1">
      <c r="A241" s="166">
        <v>138</v>
      </c>
      <c r="B241" s="166" t="s">
        <v>293</v>
      </c>
      <c r="C241" s="166" t="s">
        <v>326</v>
      </c>
      <c r="D241" s="166" t="s">
        <v>327</v>
      </c>
      <c r="E241" s="166" t="s">
        <v>13</v>
      </c>
      <c r="F241" s="167">
        <v>1</v>
      </c>
      <c r="G241" s="167">
        <v>8.07</v>
      </c>
      <c r="H241" s="6" t="s">
        <v>14</v>
      </c>
      <c r="I241" s="7" t="s">
        <v>14</v>
      </c>
      <c r="J241" s="169" t="s">
        <v>14</v>
      </c>
      <c r="K241" s="5" t="s">
        <v>14</v>
      </c>
      <c r="L241" s="37" t="s">
        <v>14</v>
      </c>
      <c r="M241" s="38" t="s">
        <v>14</v>
      </c>
      <c r="N241" s="161" t="s">
        <v>418</v>
      </c>
      <c r="O241" s="161" t="s">
        <v>425</v>
      </c>
      <c r="P241" s="227" t="s">
        <v>466</v>
      </c>
      <c r="Q241" s="14"/>
      <c r="R241" s="16"/>
      <c r="S241" s="16">
        <v>1</v>
      </c>
      <c r="T241" s="16"/>
      <c r="U241" s="14"/>
      <c r="V241" s="14"/>
      <c r="W241" s="14"/>
      <c r="Z241" s="36">
        <f t="shared" si="48"/>
        <v>8</v>
      </c>
      <c r="AA241" s="39">
        <f t="shared" si="54"/>
        <v>8.07</v>
      </c>
      <c r="AB241" s="36">
        <f t="shared" si="55"/>
        <v>10</v>
      </c>
      <c r="AC241" s="175">
        <f t="shared" si="56"/>
        <v>0.92700000000000005</v>
      </c>
      <c r="AD241" s="176">
        <f t="shared" si="57"/>
        <v>0.92763000000000007</v>
      </c>
      <c r="AE241" s="175">
        <f t="shared" si="58"/>
        <v>0.94499999999999995</v>
      </c>
    </row>
    <row r="242" spans="1:31" ht="24.95" customHeight="1">
      <c r="A242" s="166">
        <v>139</v>
      </c>
      <c r="B242" s="166" t="s">
        <v>293</v>
      </c>
      <c r="C242" s="166" t="s">
        <v>328</v>
      </c>
      <c r="D242" s="166" t="s">
        <v>329</v>
      </c>
      <c r="E242" s="166" t="s">
        <v>13</v>
      </c>
      <c r="F242" s="167">
        <v>1</v>
      </c>
      <c r="G242" s="167" t="s">
        <v>429</v>
      </c>
      <c r="H242" s="6" t="s">
        <v>14</v>
      </c>
      <c r="I242" s="7" t="s">
        <v>14</v>
      </c>
      <c r="J242" s="169" t="s">
        <v>14</v>
      </c>
      <c r="K242" s="5" t="s">
        <v>14</v>
      </c>
      <c r="L242" s="37" t="s">
        <v>14</v>
      </c>
      <c r="M242" s="38" t="s">
        <v>14</v>
      </c>
      <c r="N242" s="161" t="s">
        <v>418</v>
      </c>
      <c r="O242" s="161" t="s">
        <v>425</v>
      </c>
      <c r="P242" s="227" t="s">
        <v>466</v>
      </c>
      <c r="Q242" s="14"/>
      <c r="R242" s="16"/>
      <c r="S242" s="16">
        <v>1</v>
      </c>
      <c r="T242" s="16"/>
      <c r="U242" s="14"/>
      <c r="V242" s="14"/>
      <c r="W242" s="14"/>
      <c r="Z242" s="36" t="e">
        <f t="shared" si="48"/>
        <v>#N/A</v>
      </c>
      <c r="AA242" s="39" t="str">
        <f t="shared" si="54"/>
        <v>0.9x3</v>
      </c>
      <c r="AB242" s="36" t="e">
        <f t="shared" si="55"/>
        <v>#N/A</v>
      </c>
      <c r="AC242" s="175" t="e">
        <f t="shared" si="56"/>
        <v>#N/A</v>
      </c>
      <c r="AD242" s="176" t="e">
        <f t="shared" si="57"/>
        <v>#VALUE!</v>
      </c>
      <c r="AE242" s="175" t="e">
        <f t="shared" si="58"/>
        <v>#N/A</v>
      </c>
    </row>
    <row r="243" spans="1:31" ht="24.95" customHeight="1">
      <c r="A243" s="166">
        <v>140</v>
      </c>
      <c r="B243" s="166" t="s">
        <v>293</v>
      </c>
      <c r="C243" s="166" t="s">
        <v>330</v>
      </c>
      <c r="D243" s="166" t="s">
        <v>331</v>
      </c>
      <c r="E243" s="166" t="s">
        <v>13</v>
      </c>
      <c r="F243" s="167">
        <v>1</v>
      </c>
      <c r="G243" s="167">
        <v>6.1</v>
      </c>
      <c r="H243" s="6" t="s">
        <v>14</v>
      </c>
      <c r="I243" s="7" t="s">
        <v>14</v>
      </c>
      <c r="J243" s="169" t="s">
        <v>14</v>
      </c>
      <c r="K243" s="5" t="s">
        <v>14</v>
      </c>
      <c r="L243" s="37" t="s">
        <v>14</v>
      </c>
      <c r="M243" s="38" t="s">
        <v>14</v>
      </c>
      <c r="N243" s="161" t="s">
        <v>418</v>
      </c>
      <c r="O243" s="161" t="s">
        <v>425</v>
      </c>
      <c r="P243" s="227" t="s">
        <v>466</v>
      </c>
      <c r="Q243" s="14"/>
      <c r="R243" s="16"/>
      <c r="S243" s="16">
        <v>1</v>
      </c>
      <c r="T243" s="16"/>
      <c r="U243" s="14"/>
      <c r="V243" s="14"/>
      <c r="W243" s="14"/>
      <c r="Z243" s="36">
        <f t="shared" si="48"/>
        <v>6</v>
      </c>
      <c r="AA243" s="39">
        <f t="shared" si="54"/>
        <v>6.1</v>
      </c>
      <c r="AB243" s="36">
        <f t="shared" si="55"/>
        <v>8</v>
      </c>
      <c r="AC243" s="175">
        <f t="shared" si="56"/>
        <v>0.93</v>
      </c>
      <c r="AD243" s="176">
        <f t="shared" si="57"/>
        <v>0.92985000000000007</v>
      </c>
      <c r="AE243" s="175">
        <f t="shared" si="58"/>
        <v>0.92700000000000005</v>
      </c>
    </row>
    <row r="244" spans="1:31" ht="24.95" customHeight="1">
      <c r="A244" s="166">
        <v>141</v>
      </c>
      <c r="B244" s="166" t="s">
        <v>293</v>
      </c>
      <c r="C244" s="166" t="s">
        <v>332</v>
      </c>
      <c r="D244" s="166" t="s">
        <v>12</v>
      </c>
      <c r="E244" s="166" t="s">
        <v>13</v>
      </c>
      <c r="F244" s="167">
        <v>1</v>
      </c>
      <c r="G244" s="167">
        <v>6.13</v>
      </c>
      <c r="H244" s="6" t="s">
        <v>14</v>
      </c>
      <c r="I244" s="7" t="s">
        <v>14</v>
      </c>
      <c r="J244" s="169" t="s">
        <v>14</v>
      </c>
      <c r="K244" s="5" t="s">
        <v>14</v>
      </c>
      <c r="L244" s="70" t="s">
        <v>14</v>
      </c>
      <c r="M244" s="36" t="s">
        <v>14</v>
      </c>
      <c r="N244" s="161" t="s">
        <v>418</v>
      </c>
      <c r="O244" s="161" t="s">
        <v>425</v>
      </c>
      <c r="P244" s="227" t="s">
        <v>466</v>
      </c>
      <c r="Q244" s="14"/>
      <c r="R244" s="16"/>
      <c r="S244" s="16">
        <v>1</v>
      </c>
      <c r="T244" s="16"/>
      <c r="U244" s="190" t="s">
        <v>477</v>
      </c>
      <c r="V244" s="190"/>
      <c r="W244" s="190"/>
      <c r="Z244" s="36">
        <f t="shared" si="48"/>
        <v>6</v>
      </c>
      <c r="AA244" s="39">
        <f t="shared" si="54"/>
        <v>6.13</v>
      </c>
      <c r="AB244" s="36">
        <f t="shared" si="55"/>
        <v>8</v>
      </c>
      <c r="AC244" s="175">
        <f t="shared" si="56"/>
        <v>0.93</v>
      </c>
      <c r="AD244" s="176">
        <f t="shared" si="57"/>
        <v>0.9298050000000001</v>
      </c>
      <c r="AE244" s="175">
        <f t="shared" si="58"/>
        <v>0.92700000000000005</v>
      </c>
    </row>
    <row r="245" spans="1:31" ht="24.95" customHeight="1">
      <c r="A245" s="164">
        <v>142</v>
      </c>
      <c r="B245" s="164" t="s">
        <v>293</v>
      </c>
      <c r="C245" s="164" t="s">
        <v>333</v>
      </c>
      <c r="D245" s="164" t="s">
        <v>12</v>
      </c>
      <c r="E245" s="164" t="s">
        <v>13</v>
      </c>
      <c r="F245" s="162">
        <v>1</v>
      </c>
      <c r="G245" s="162" t="s">
        <v>430</v>
      </c>
      <c r="H245" s="69" t="s">
        <v>14</v>
      </c>
      <c r="I245" s="68" t="s">
        <v>14</v>
      </c>
      <c r="J245" s="8" t="s">
        <v>14</v>
      </c>
      <c r="K245" s="9" t="s">
        <v>14</v>
      </c>
      <c r="L245" s="37" t="s">
        <v>14</v>
      </c>
      <c r="M245" s="38" t="s">
        <v>14</v>
      </c>
      <c r="N245" s="171" t="s">
        <v>418</v>
      </c>
      <c r="O245" s="171" t="s">
        <v>425</v>
      </c>
      <c r="P245" s="228" t="s">
        <v>466</v>
      </c>
      <c r="Q245" s="14"/>
      <c r="R245" s="16"/>
      <c r="S245" s="16">
        <v>1</v>
      </c>
      <c r="T245" s="16"/>
      <c r="U245" s="190">
        <f>SUM(R197:R245)</f>
        <v>13</v>
      </c>
      <c r="V245" s="190">
        <f>SUM(S197:S245)</f>
        <v>20</v>
      </c>
      <c r="W245" s="190">
        <f>SUM(T197:T245)</f>
        <v>0</v>
      </c>
      <c r="Z245" s="36" t="e">
        <f t="shared" si="48"/>
        <v>#N/A</v>
      </c>
      <c r="AA245" s="39" t="str">
        <f t="shared" si="54"/>
        <v>5.5+6.75</v>
      </c>
      <c r="AB245" s="36" t="e">
        <f t="shared" si="55"/>
        <v>#N/A</v>
      </c>
      <c r="AC245" s="175" t="e">
        <f t="shared" si="56"/>
        <v>#N/A</v>
      </c>
      <c r="AD245" s="176" t="e">
        <f t="shared" si="57"/>
        <v>#VALUE!</v>
      </c>
      <c r="AE245" s="175" t="e">
        <f t="shared" si="58"/>
        <v>#N/A</v>
      </c>
    </row>
    <row r="246" spans="1:31" ht="24.95" customHeight="1">
      <c r="A246" s="167">
        <v>143</v>
      </c>
      <c r="B246" s="167" t="s">
        <v>104</v>
      </c>
      <c r="C246" s="167" t="s">
        <v>334</v>
      </c>
      <c r="D246" s="167" t="s">
        <v>335</v>
      </c>
      <c r="E246" s="167" t="s">
        <v>13</v>
      </c>
      <c r="F246" s="167">
        <v>1</v>
      </c>
      <c r="G246" s="167">
        <v>11.46</v>
      </c>
      <c r="H246" s="6">
        <v>0.93</v>
      </c>
      <c r="I246" s="7">
        <v>1.68</v>
      </c>
      <c r="J246" s="169">
        <v>20</v>
      </c>
      <c r="K246" s="5">
        <v>27.99</v>
      </c>
      <c r="L246" s="56">
        <f t="shared" ref="L246:L293" si="59">AD246</f>
        <v>0.95960000000000001</v>
      </c>
      <c r="M246" s="57">
        <f t="shared" ref="M246:M293" si="60">AD246</f>
        <v>0.95960000000000001</v>
      </c>
      <c r="N246" s="163" t="s">
        <v>419</v>
      </c>
      <c r="O246" s="163" t="s">
        <v>427</v>
      </c>
      <c r="P246" s="227" t="str">
        <f t="shared" ref="P246:P254" si="61">IF(H246&lt;L246,"Replace",IF(I246&lt;M246,"Replace","Comply"))</f>
        <v>Replace</v>
      </c>
      <c r="Q246" s="14"/>
      <c r="R246" s="16"/>
      <c r="S246" s="16">
        <v>1</v>
      </c>
      <c r="T246" s="16"/>
      <c r="U246" s="14"/>
      <c r="V246" s="14"/>
      <c r="W246" s="14"/>
      <c r="Z246" s="36">
        <f t="shared" si="48"/>
        <v>10</v>
      </c>
      <c r="AA246" s="39">
        <f t="shared" si="54"/>
        <v>11.46</v>
      </c>
      <c r="AB246" s="36">
        <f t="shared" si="55"/>
        <v>12</v>
      </c>
      <c r="AC246" s="175">
        <f t="shared" si="56"/>
        <v>0.94499999999999995</v>
      </c>
      <c r="AD246" s="176">
        <f t="shared" si="57"/>
        <v>0.95960000000000001</v>
      </c>
      <c r="AE246" s="175">
        <f t="shared" si="58"/>
        <v>0.96499999999999997</v>
      </c>
    </row>
    <row r="247" spans="1:31" s="2" customFormat="1" ht="24.95" customHeight="1">
      <c r="A247" s="167">
        <v>144</v>
      </c>
      <c r="B247" s="167" t="s">
        <v>104</v>
      </c>
      <c r="C247" s="167" t="s">
        <v>336</v>
      </c>
      <c r="D247" s="167" t="s">
        <v>335</v>
      </c>
      <c r="E247" s="167" t="s">
        <v>13</v>
      </c>
      <c r="F247" s="167">
        <v>1</v>
      </c>
      <c r="G247" s="167">
        <v>11.4</v>
      </c>
      <c r="H247" s="6">
        <v>3</v>
      </c>
      <c r="I247" s="7">
        <v>2.0699999999999998</v>
      </c>
      <c r="J247" s="169">
        <v>69.81</v>
      </c>
      <c r="K247" s="5">
        <v>51.55</v>
      </c>
      <c r="L247" s="56">
        <f t="shared" ref="L247" si="62">AD247</f>
        <v>0.95899999999999996</v>
      </c>
      <c r="M247" s="57">
        <f t="shared" ref="M247" si="63">AD247</f>
        <v>0.95899999999999996</v>
      </c>
      <c r="N247" s="163" t="s">
        <v>419</v>
      </c>
      <c r="O247" s="163" t="s">
        <v>427</v>
      </c>
      <c r="P247" s="163" t="str">
        <f t="shared" si="61"/>
        <v>Comply</v>
      </c>
      <c r="Q247" s="34"/>
      <c r="R247" s="127">
        <v>1</v>
      </c>
      <c r="S247" s="127"/>
      <c r="T247" s="127"/>
      <c r="U247" s="34"/>
      <c r="V247" s="34"/>
      <c r="W247" s="34"/>
      <c r="Z247" s="42">
        <f t="shared" si="48"/>
        <v>10</v>
      </c>
      <c r="AA247" s="43">
        <f t="shared" si="54"/>
        <v>11.4</v>
      </c>
      <c r="AB247" s="42">
        <f t="shared" si="55"/>
        <v>12</v>
      </c>
      <c r="AC247" s="177">
        <f t="shared" si="56"/>
        <v>0.94499999999999995</v>
      </c>
      <c r="AD247" s="178">
        <f t="shared" si="57"/>
        <v>0.95899999999999996</v>
      </c>
      <c r="AE247" s="177">
        <f t="shared" si="58"/>
        <v>0.96499999999999997</v>
      </c>
    </row>
    <row r="248" spans="1:31" ht="24.95" customHeight="1">
      <c r="A248" s="167">
        <v>145</v>
      </c>
      <c r="B248" s="167" t="s">
        <v>104</v>
      </c>
      <c r="C248" s="167" t="s">
        <v>337</v>
      </c>
      <c r="D248" s="167" t="s">
        <v>338</v>
      </c>
      <c r="E248" s="167" t="s">
        <v>13</v>
      </c>
      <c r="F248" s="167">
        <v>1</v>
      </c>
      <c r="G248" s="167">
        <v>14.97</v>
      </c>
      <c r="H248" s="6">
        <v>1.1399999999999999</v>
      </c>
      <c r="I248" s="7">
        <v>3.62</v>
      </c>
      <c r="J248" s="169">
        <v>20.66</v>
      </c>
      <c r="K248" s="5">
        <v>48.28</v>
      </c>
      <c r="L248" s="56">
        <f t="shared" si="59"/>
        <v>0.97690999999999995</v>
      </c>
      <c r="M248" s="57">
        <f t="shared" si="60"/>
        <v>0.97690999999999995</v>
      </c>
      <c r="N248" s="163" t="s">
        <v>419</v>
      </c>
      <c r="O248" s="163" t="s">
        <v>427</v>
      </c>
      <c r="P248" s="163" t="str">
        <f t="shared" si="61"/>
        <v>Comply</v>
      </c>
      <c r="Q248" s="14"/>
      <c r="R248" s="16">
        <v>1</v>
      </c>
      <c r="S248" s="16"/>
      <c r="T248" s="16"/>
      <c r="U248" s="14"/>
      <c r="V248" s="14"/>
      <c r="W248" s="14"/>
      <c r="Z248" s="36">
        <f t="shared" si="48"/>
        <v>14</v>
      </c>
      <c r="AA248" s="39">
        <f t="shared" si="54"/>
        <v>14.97</v>
      </c>
      <c r="AB248" s="36">
        <f t="shared" si="55"/>
        <v>16</v>
      </c>
      <c r="AC248" s="175">
        <f t="shared" si="56"/>
        <v>0.97399999999999998</v>
      </c>
      <c r="AD248" s="176">
        <f t="shared" si="57"/>
        <v>0.97690999999999995</v>
      </c>
      <c r="AE248" s="175">
        <f t="shared" si="58"/>
        <v>0.98</v>
      </c>
    </row>
    <row r="249" spans="1:31" s="2" customFormat="1" ht="24.95" customHeight="1">
      <c r="A249" s="167">
        <v>146</v>
      </c>
      <c r="B249" s="167" t="s">
        <v>104</v>
      </c>
      <c r="C249" s="167" t="s">
        <v>339</v>
      </c>
      <c r="D249" s="167" t="s">
        <v>338</v>
      </c>
      <c r="E249" s="167" t="s">
        <v>13</v>
      </c>
      <c r="F249" s="167">
        <v>1</v>
      </c>
      <c r="G249" s="167">
        <v>14.97</v>
      </c>
      <c r="H249" s="6">
        <v>5.13</v>
      </c>
      <c r="I249" s="7">
        <v>14.63</v>
      </c>
      <c r="J249" s="169">
        <v>105.68</v>
      </c>
      <c r="K249" s="5">
        <v>330.05</v>
      </c>
      <c r="L249" s="56">
        <f t="shared" ref="L249:L250" si="64">AD249</f>
        <v>0.97690999999999995</v>
      </c>
      <c r="M249" s="57">
        <f t="shared" ref="M249:M250" si="65">AD249</f>
        <v>0.97690999999999995</v>
      </c>
      <c r="N249" s="163" t="s">
        <v>419</v>
      </c>
      <c r="O249" s="163" t="s">
        <v>427</v>
      </c>
      <c r="P249" s="163" t="str">
        <f t="shared" si="61"/>
        <v>Comply</v>
      </c>
      <c r="Q249" s="34"/>
      <c r="R249" s="127">
        <v>1</v>
      </c>
      <c r="S249" s="127"/>
      <c r="T249" s="127"/>
      <c r="U249" s="34"/>
      <c r="V249" s="34"/>
      <c r="W249" s="34"/>
      <c r="Z249" s="42">
        <f t="shared" si="48"/>
        <v>14</v>
      </c>
      <c r="AA249" s="43">
        <f t="shared" si="54"/>
        <v>14.97</v>
      </c>
      <c r="AB249" s="42">
        <f t="shared" si="55"/>
        <v>16</v>
      </c>
      <c r="AC249" s="177">
        <f t="shared" si="56"/>
        <v>0.97399999999999998</v>
      </c>
      <c r="AD249" s="178">
        <f t="shared" si="57"/>
        <v>0.97690999999999995</v>
      </c>
      <c r="AE249" s="177">
        <f t="shared" si="58"/>
        <v>0.98</v>
      </c>
    </row>
    <row r="250" spans="1:31" s="2" customFormat="1" ht="24.95" customHeight="1">
      <c r="A250" s="167">
        <v>147</v>
      </c>
      <c r="B250" s="167" t="s">
        <v>104</v>
      </c>
      <c r="C250" s="167" t="s">
        <v>340</v>
      </c>
      <c r="D250" s="167" t="s">
        <v>341</v>
      </c>
      <c r="E250" s="167" t="s">
        <v>342</v>
      </c>
      <c r="F250" s="167">
        <v>1</v>
      </c>
      <c r="G250" s="167">
        <v>23.27</v>
      </c>
      <c r="H250" s="6">
        <v>0.97</v>
      </c>
      <c r="I250" s="7">
        <v>2.87</v>
      </c>
      <c r="J250" s="6">
        <v>18.2</v>
      </c>
      <c r="K250" s="5">
        <v>42.78</v>
      </c>
      <c r="L250" s="56">
        <f t="shared" si="64"/>
        <v>0.97174499999999997</v>
      </c>
      <c r="M250" s="57">
        <f t="shared" si="65"/>
        <v>0.97174499999999997</v>
      </c>
      <c r="N250" s="163" t="s">
        <v>419</v>
      </c>
      <c r="O250" s="163" t="s">
        <v>427</v>
      </c>
      <c r="P250" s="227" t="str">
        <f t="shared" si="61"/>
        <v>Replace</v>
      </c>
      <c r="Q250" s="34"/>
      <c r="R250" s="127">
        <v>1</v>
      </c>
      <c r="S250" s="127"/>
      <c r="T250" s="127"/>
      <c r="U250" s="34"/>
      <c r="V250" s="34"/>
      <c r="W250" s="34"/>
      <c r="Z250" s="42">
        <f t="shared" si="48"/>
        <v>22</v>
      </c>
      <c r="AA250" s="43">
        <f t="shared" si="54"/>
        <v>23.27</v>
      </c>
      <c r="AB250" s="42">
        <f t="shared" si="55"/>
        <v>24</v>
      </c>
      <c r="AC250" s="177">
        <f t="shared" si="56"/>
        <v>0.98</v>
      </c>
      <c r="AD250" s="178">
        <f t="shared" si="57"/>
        <v>0.97174499999999997</v>
      </c>
      <c r="AE250" s="177">
        <f t="shared" si="58"/>
        <v>0.96699999999999997</v>
      </c>
    </row>
    <row r="251" spans="1:31" ht="24.95" customHeight="1">
      <c r="A251" s="166">
        <v>148</v>
      </c>
      <c r="B251" s="166" t="s">
        <v>104</v>
      </c>
      <c r="C251" s="166" t="s">
        <v>343</v>
      </c>
      <c r="D251" s="166" t="s">
        <v>344</v>
      </c>
      <c r="E251" s="166" t="s">
        <v>22</v>
      </c>
      <c r="F251" s="167">
        <v>1</v>
      </c>
      <c r="G251" s="167">
        <v>32.770000000000003</v>
      </c>
      <c r="H251" s="6">
        <v>1.27</v>
      </c>
      <c r="I251" s="7">
        <v>2.17</v>
      </c>
      <c r="J251" s="169">
        <v>20.36</v>
      </c>
      <c r="K251" s="5">
        <v>27.24</v>
      </c>
      <c r="L251" s="37">
        <f t="shared" si="59"/>
        <v>0.94114999999999993</v>
      </c>
      <c r="M251" s="38">
        <f t="shared" si="60"/>
        <v>0.94114999999999993</v>
      </c>
      <c r="N251" s="161" t="s">
        <v>419</v>
      </c>
      <c r="O251" s="161" t="s">
        <v>427</v>
      </c>
      <c r="P251" s="163" t="str">
        <f t="shared" si="61"/>
        <v>Comply</v>
      </c>
      <c r="Q251" s="14"/>
      <c r="R251" s="16">
        <v>1</v>
      </c>
      <c r="S251" s="16"/>
      <c r="T251" s="16"/>
      <c r="U251" s="14"/>
      <c r="V251" s="14"/>
      <c r="W251" s="14"/>
      <c r="Z251" s="36">
        <f t="shared" si="48"/>
        <v>32</v>
      </c>
      <c r="AA251" s="39">
        <f t="shared" si="54"/>
        <v>32.770000000000003</v>
      </c>
      <c r="AB251" s="36">
        <f t="shared" si="55"/>
        <v>34</v>
      </c>
      <c r="AC251" s="175">
        <f t="shared" si="56"/>
        <v>0.94499999999999995</v>
      </c>
      <c r="AD251" s="176">
        <f t="shared" si="57"/>
        <v>0.94114999999999993</v>
      </c>
      <c r="AE251" s="175">
        <f t="shared" si="58"/>
        <v>0.93500000000000005</v>
      </c>
    </row>
    <row r="252" spans="1:31" ht="24.95" customHeight="1">
      <c r="A252" s="166">
        <v>149</v>
      </c>
      <c r="B252" s="166" t="s">
        <v>104</v>
      </c>
      <c r="C252" s="166" t="s">
        <v>345</v>
      </c>
      <c r="D252" s="166" t="s">
        <v>346</v>
      </c>
      <c r="E252" s="166" t="s">
        <v>347</v>
      </c>
      <c r="F252" s="167">
        <v>1</v>
      </c>
      <c r="G252" s="167">
        <v>16.399999999999999</v>
      </c>
      <c r="H252" s="6">
        <v>1.81</v>
      </c>
      <c r="I252" s="7">
        <v>1.57</v>
      </c>
      <c r="J252" s="169">
        <v>22.37</v>
      </c>
      <c r="K252" s="5">
        <v>17.45</v>
      </c>
      <c r="L252" s="37">
        <f t="shared" si="59"/>
        <v>0.98199999999999998</v>
      </c>
      <c r="M252" s="38">
        <f t="shared" si="60"/>
        <v>0.98199999999999998</v>
      </c>
      <c r="N252" s="161" t="s">
        <v>419</v>
      </c>
      <c r="O252" s="161" t="s">
        <v>427</v>
      </c>
      <c r="P252" s="163" t="str">
        <f t="shared" si="61"/>
        <v>Comply</v>
      </c>
      <c r="Q252" s="14"/>
      <c r="R252" s="16">
        <v>1</v>
      </c>
      <c r="S252" s="16"/>
      <c r="T252" s="16"/>
      <c r="U252" s="14"/>
      <c r="V252" s="14"/>
      <c r="W252" s="14"/>
      <c r="Z252" s="36">
        <f t="shared" si="48"/>
        <v>16</v>
      </c>
      <c r="AA252" s="39">
        <f t="shared" si="54"/>
        <v>16.399999999999999</v>
      </c>
      <c r="AB252" s="36">
        <f t="shared" si="55"/>
        <v>18</v>
      </c>
      <c r="AC252" s="175">
        <f t="shared" si="56"/>
        <v>0.98</v>
      </c>
      <c r="AD252" s="176">
        <f t="shared" si="57"/>
        <v>0.98199999999999998</v>
      </c>
      <c r="AE252" s="175">
        <f t="shared" si="58"/>
        <v>0.99</v>
      </c>
    </row>
    <row r="253" spans="1:31" ht="24.95" customHeight="1">
      <c r="A253" s="166">
        <v>150</v>
      </c>
      <c r="B253" s="166" t="s">
        <v>104</v>
      </c>
      <c r="C253" s="166" t="s">
        <v>348</v>
      </c>
      <c r="D253" s="166" t="s">
        <v>349</v>
      </c>
      <c r="E253" s="166" t="s">
        <v>22</v>
      </c>
      <c r="F253" s="167">
        <v>1</v>
      </c>
      <c r="G253" s="167">
        <v>33.33</v>
      </c>
      <c r="H253" s="6">
        <v>1.27</v>
      </c>
      <c r="I253" s="7">
        <v>2.17</v>
      </c>
      <c r="J253" s="169">
        <v>20.36</v>
      </c>
      <c r="K253" s="5">
        <v>27.24</v>
      </c>
      <c r="L253" s="37">
        <f t="shared" si="59"/>
        <v>0.93835000000000002</v>
      </c>
      <c r="M253" s="38">
        <f t="shared" si="60"/>
        <v>0.93835000000000002</v>
      </c>
      <c r="N253" s="161" t="s">
        <v>419</v>
      </c>
      <c r="O253" s="161" t="s">
        <v>427</v>
      </c>
      <c r="P253" s="163" t="str">
        <f t="shared" si="61"/>
        <v>Comply</v>
      </c>
      <c r="Q253" s="14"/>
      <c r="R253" s="16">
        <v>1</v>
      </c>
      <c r="S253" s="16"/>
      <c r="T253" s="16"/>
      <c r="U253" s="14"/>
      <c r="V253" s="14"/>
      <c r="W253" s="14"/>
      <c r="Z253" s="36">
        <f t="shared" si="48"/>
        <v>32</v>
      </c>
      <c r="AA253" s="39">
        <f t="shared" si="54"/>
        <v>33.33</v>
      </c>
      <c r="AB253" s="36">
        <f t="shared" si="55"/>
        <v>34</v>
      </c>
      <c r="AC253" s="175">
        <f t="shared" si="56"/>
        <v>0.94499999999999995</v>
      </c>
      <c r="AD253" s="176">
        <f t="shared" si="57"/>
        <v>0.93835000000000002</v>
      </c>
      <c r="AE253" s="175">
        <f t="shared" si="58"/>
        <v>0.93500000000000005</v>
      </c>
    </row>
    <row r="254" spans="1:31" ht="24.95" customHeight="1">
      <c r="A254" s="166">
        <v>151</v>
      </c>
      <c r="B254" s="166" t="s">
        <v>104</v>
      </c>
      <c r="C254" s="166" t="s">
        <v>350</v>
      </c>
      <c r="D254" s="166" t="s">
        <v>351</v>
      </c>
      <c r="E254" s="166" t="s">
        <v>22</v>
      </c>
      <c r="F254" s="167">
        <v>1</v>
      </c>
      <c r="G254" s="167">
        <v>36.33</v>
      </c>
      <c r="H254" s="6">
        <v>1.26</v>
      </c>
      <c r="I254" s="7">
        <v>1.1399999999999999</v>
      </c>
      <c r="J254" s="169">
        <v>23.99</v>
      </c>
      <c r="K254" s="5">
        <v>24.44</v>
      </c>
      <c r="L254" s="37">
        <f t="shared" si="59"/>
        <v>0.92318500000000003</v>
      </c>
      <c r="M254" s="38">
        <f t="shared" si="60"/>
        <v>0.92318500000000003</v>
      </c>
      <c r="N254" s="161" t="s">
        <v>419</v>
      </c>
      <c r="O254" s="161" t="s">
        <v>427</v>
      </c>
      <c r="P254" s="163" t="str">
        <f t="shared" si="61"/>
        <v>Comply</v>
      </c>
      <c r="Q254" s="14"/>
      <c r="R254" s="16">
        <v>1</v>
      </c>
      <c r="S254" s="16"/>
      <c r="T254" s="16"/>
      <c r="U254" s="14"/>
      <c r="V254" s="14"/>
      <c r="W254" s="14"/>
      <c r="Z254" s="36">
        <f t="shared" si="48"/>
        <v>36</v>
      </c>
      <c r="AA254" s="39">
        <f t="shared" si="54"/>
        <v>36.33</v>
      </c>
      <c r="AB254" s="36">
        <f t="shared" si="55"/>
        <v>38</v>
      </c>
      <c r="AC254" s="175">
        <f t="shared" si="56"/>
        <v>0.92500000000000004</v>
      </c>
      <c r="AD254" s="176">
        <f t="shared" si="57"/>
        <v>0.92318500000000003</v>
      </c>
      <c r="AE254" s="175">
        <f t="shared" si="58"/>
        <v>0.91400000000000003</v>
      </c>
    </row>
    <row r="255" spans="1:31" ht="24.95" customHeight="1">
      <c r="A255" s="268">
        <v>152</v>
      </c>
      <c r="B255" s="268" t="s">
        <v>352</v>
      </c>
      <c r="C255" s="268" t="s">
        <v>353</v>
      </c>
      <c r="D255" s="268" t="s">
        <v>354</v>
      </c>
      <c r="E255" s="268" t="s">
        <v>187</v>
      </c>
      <c r="F255" s="167">
        <v>1</v>
      </c>
      <c r="G255" s="167">
        <v>11.8</v>
      </c>
      <c r="H255" s="6">
        <v>3.01</v>
      </c>
      <c r="I255" s="7">
        <v>7.83</v>
      </c>
      <c r="J255" s="169">
        <v>60.84</v>
      </c>
      <c r="K255" s="5">
        <v>144.56</v>
      </c>
      <c r="L255" s="37">
        <f t="shared" si="59"/>
        <v>0.96299999999999997</v>
      </c>
      <c r="M255" s="38">
        <f t="shared" si="60"/>
        <v>0.96299999999999997</v>
      </c>
      <c r="N255" s="249" t="s">
        <v>419</v>
      </c>
      <c r="O255" s="249" t="s">
        <v>427</v>
      </c>
      <c r="P255" s="249" t="s">
        <v>467</v>
      </c>
      <c r="Q255" s="14"/>
      <c r="R255" s="16"/>
      <c r="S255" s="16"/>
      <c r="T255" s="16"/>
      <c r="U255" s="14"/>
      <c r="V255" s="14"/>
      <c r="W255" s="14"/>
      <c r="Z255" s="36">
        <f t="shared" si="48"/>
        <v>10</v>
      </c>
      <c r="AA255" s="39">
        <f t="shared" si="54"/>
        <v>11.8</v>
      </c>
      <c r="AB255" s="36">
        <f t="shared" si="55"/>
        <v>12</v>
      </c>
      <c r="AC255" s="175">
        <f t="shared" si="56"/>
        <v>0.94499999999999995</v>
      </c>
      <c r="AD255" s="176">
        <f t="shared" si="57"/>
        <v>0.96299999999999997</v>
      </c>
      <c r="AE255" s="175">
        <f t="shared" si="58"/>
        <v>0.96499999999999997</v>
      </c>
    </row>
    <row r="256" spans="1:31" ht="24.95" customHeight="1">
      <c r="A256" s="268"/>
      <c r="B256" s="268"/>
      <c r="C256" s="268"/>
      <c r="D256" s="268"/>
      <c r="E256" s="268"/>
      <c r="F256" s="167">
        <v>2</v>
      </c>
      <c r="G256" s="167">
        <v>12.1</v>
      </c>
      <c r="H256" s="6">
        <v>1.62</v>
      </c>
      <c r="I256" s="7">
        <v>1.93</v>
      </c>
      <c r="J256" s="169">
        <v>17.09</v>
      </c>
      <c r="K256" s="5">
        <v>21.38</v>
      </c>
      <c r="L256" s="37">
        <f t="shared" si="59"/>
        <v>0.96544999999999992</v>
      </c>
      <c r="M256" s="38">
        <f t="shared" si="60"/>
        <v>0.96544999999999992</v>
      </c>
      <c r="N256" s="249"/>
      <c r="O256" s="249"/>
      <c r="P256" s="249"/>
      <c r="Q256" s="14"/>
      <c r="R256" s="16">
        <v>1</v>
      </c>
      <c r="S256" s="16"/>
      <c r="T256" s="16"/>
      <c r="U256" s="14"/>
      <c r="V256" s="14"/>
      <c r="W256" s="14"/>
      <c r="Z256" s="36">
        <f t="shared" si="48"/>
        <v>12</v>
      </c>
      <c r="AA256" s="39">
        <f t="shared" si="54"/>
        <v>12.1</v>
      </c>
      <c r="AB256" s="36">
        <f t="shared" si="55"/>
        <v>14</v>
      </c>
      <c r="AC256" s="175">
        <f t="shared" si="56"/>
        <v>0.96499999999999997</v>
      </c>
      <c r="AD256" s="176">
        <f t="shared" si="57"/>
        <v>0.96544999999999992</v>
      </c>
      <c r="AE256" s="175">
        <f t="shared" si="58"/>
        <v>0.97399999999999998</v>
      </c>
    </row>
    <row r="257" spans="1:31" ht="24.95" customHeight="1">
      <c r="A257" s="268"/>
      <c r="B257" s="268"/>
      <c r="C257" s="268"/>
      <c r="D257" s="268"/>
      <c r="E257" s="268"/>
      <c r="F257" s="167">
        <v>3</v>
      </c>
      <c r="G257" s="167">
        <v>11.8</v>
      </c>
      <c r="H257" s="6">
        <v>3.01</v>
      </c>
      <c r="I257" s="7">
        <v>7.83</v>
      </c>
      <c r="J257" s="169">
        <v>60.84</v>
      </c>
      <c r="K257" s="5">
        <v>144.56</v>
      </c>
      <c r="L257" s="37">
        <f t="shared" si="59"/>
        <v>0.96299999999999997</v>
      </c>
      <c r="M257" s="38">
        <f t="shared" si="60"/>
        <v>0.96299999999999997</v>
      </c>
      <c r="N257" s="249"/>
      <c r="O257" s="249"/>
      <c r="P257" s="249"/>
      <c r="Q257" s="14"/>
      <c r="R257" s="16"/>
      <c r="S257" s="16"/>
      <c r="T257" s="16"/>
      <c r="U257" s="14"/>
      <c r="V257" s="14"/>
      <c r="W257" s="14"/>
      <c r="Z257" s="36">
        <f t="shared" si="48"/>
        <v>10</v>
      </c>
      <c r="AA257" s="39">
        <f t="shared" si="54"/>
        <v>11.8</v>
      </c>
      <c r="AB257" s="36">
        <f t="shared" si="55"/>
        <v>12</v>
      </c>
      <c r="AC257" s="175">
        <f t="shared" si="56"/>
        <v>0.94499999999999995</v>
      </c>
      <c r="AD257" s="176">
        <f t="shared" si="57"/>
        <v>0.96299999999999997</v>
      </c>
      <c r="AE257" s="175">
        <f t="shared" si="58"/>
        <v>0.96499999999999997</v>
      </c>
    </row>
    <row r="258" spans="1:31" ht="24.95" customHeight="1">
      <c r="A258" s="166">
        <v>153</v>
      </c>
      <c r="B258" s="166" t="s">
        <v>352</v>
      </c>
      <c r="C258" s="166" t="s">
        <v>355</v>
      </c>
      <c r="D258" s="166" t="s">
        <v>356</v>
      </c>
      <c r="E258" s="166" t="s">
        <v>357</v>
      </c>
      <c r="F258" s="167">
        <v>1</v>
      </c>
      <c r="G258" s="167">
        <v>7.63</v>
      </c>
      <c r="H258" s="6">
        <v>1.39</v>
      </c>
      <c r="I258" s="7">
        <v>1.41</v>
      </c>
      <c r="J258" s="169">
        <v>26.76</v>
      </c>
      <c r="K258" s="5">
        <v>27.14</v>
      </c>
      <c r="L258" s="37">
        <f t="shared" si="59"/>
        <v>0.92755500000000002</v>
      </c>
      <c r="M258" s="38">
        <f t="shared" si="60"/>
        <v>0.92755500000000002</v>
      </c>
      <c r="N258" s="161" t="s">
        <v>419</v>
      </c>
      <c r="O258" s="161" t="s">
        <v>427</v>
      </c>
      <c r="P258" s="163" t="str">
        <f t="shared" ref="P258:P260" si="66">IF(H258&lt;L258,"Replace",IF(I258&lt;M258,"Replace","Comply"))</f>
        <v>Comply</v>
      </c>
      <c r="Q258" s="14"/>
      <c r="R258" s="16">
        <v>1</v>
      </c>
      <c r="S258" s="16"/>
      <c r="T258" s="16"/>
      <c r="U258" s="14"/>
      <c r="V258" s="14"/>
      <c r="W258" s="14"/>
      <c r="Z258" s="36">
        <f t="shared" si="48"/>
        <v>6</v>
      </c>
      <c r="AA258" s="39">
        <f t="shared" si="54"/>
        <v>7.63</v>
      </c>
      <c r="AB258" s="36">
        <f t="shared" si="55"/>
        <v>8</v>
      </c>
      <c r="AC258" s="175">
        <f t="shared" si="56"/>
        <v>0.93</v>
      </c>
      <c r="AD258" s="176">
        <f t="shared" si="57"/>
        <v>0.92755500000000002</v>
      </c>
      <c r="AE258" s="175">
        <f t="shared" si="58"/>
        <v>0.92700000000000005</v>
      </c>
    </row>
    <row r="259" spans="1:31" ht="24.95" customHeight="1">
      <c r="A259" s="166">
        <v>154</v>
      </c>
      <c r="B259" s="166" t="s">
        <v>352</v>
      </c>
      <c r="C259" s="166" t="s">
        <v>358</v>
      </c>
      <c r="D259" s="166" t="s">
        <v>359</v>
      </c>
      <c r="E259" s="166" t="s">
        <v>19</v>
      </c>
      <c r="F259" s="167">
        <v>1</v>
      </c>
      <c r="G259" s="167">
        <v>23.9</v>
      </c>
      <c r="H259" s="6">
        <v>1.3</v>
      </c>
      <c r="I259" s="7">
        <v>6.11</v>
      </c>
      <c r="J259" s="169">
        <v>21.73</v>
      </c>
      <c r="K259" s="5">
        <v>81.81</v>
      </c>
      <c r="L259" s="37">
        <f t="shared" si="59"/>
        <v>0.96765000000000001</v>
      </c>
      <c r="M259" s="38">
        <f t="shared" si="60"/>
        <v>0.96765000000000001</v>
      </c>
      <c r="N259" s="161" t="s">
        <v>419</v>
      </c>
      <c r="O259" s="161" t="s">
        <v>427</v>
      </c>
      <c r="P259" s="163" t="str">
        <f t="shared" si="66"/>
        <v>Comply</v>
      </c>
      <c r="Q259" s="14"/>
      <c r="R259" s="16">
        <v>1</v>
      </c>
      <c r="S259" s="16"/>
      <c r="T259" s="16"/>
      <c r="U259" s="14"/>
      <c r="V259" s="14"/>
      <c r="W259" s="14"/>
      <c r="Z259" s="36">
        <f t="shared" si="48"/>
        <v>22</v>
      </c>
      <c r="AA259" s="39">
        <f t="shared" si="54"/>
        <v>23.9</v>
      </c>
      <c r="AB259" s="36">
        <f t="shared" si="55"/>
        <v>24</v>
      </c>
      <c r="AC259" s="175">
        <f t="shared" si="56"/>
        <v>0.98</v>
      </c>
      <c r="AD259" s="176">
        <f t="shared" si="57"/>
        <v>0.96765000000000001</v>
      </c>
      <c r="AE259" s="175">
        <f t="shared" si="58"/>
        <v>0.96699999999999997</v>
      </c>
    </row>
    <row r="260" spans="1:31" ht="24.95" customHeight="1">
      <c r="A260" s="166">
        <v>155</v>
      </c>
      <c r="B260" s="166" t="s">
        <v>352</v>
      </c>
      <c r="C260" s="166" t="s">
        <v>360</v>
      </c>
      <c r="D260" s="166" t="s">
        <v>361</v>
      </c>
      <c r="E260" s="166" t="s">
        <v>19</v>
      </c>
      <c r="F260" s="167">
        <v>1</v>
      </c>
      <c r="G260" s="167">
        <v>23.47</v>
      </c>
      <c r="H260" s="6">
        <v>1.54</v>
      </c>
      <c r="I260" s="7">
        <v>7.35</v>
      </c>
      <c r="J260" s="169">
        <v>25.66</v>
      </c>
      <c r="K260" s="5">
        <v>98.12</v>
      </c>
      <c r="L260" s="37">
        <f t="shared" si="59"/>
        <v>0.970445</v>
      </c>
      <c r="M260" s="38">
        <f t="shared" si="60"/>
        <v>0.970445</v>
      </c>
      <c r="N260" s="161" t="s">
        <v>419</v>
      </c>
      <c r="O260" s="161" t="s">
        <v>427</v>
      </c>
      <c r="P260" s="163" t="str">
        <f t="shared" si="66"/>
        <v>Comply</v>
      </c>
      <c r="Q260" s="14"/>
      <c r="R260" s="16">
        <v>1</v>
      </c>
      <c r="S260" s="16"/>
      <c r="T260" s="16"/>
      <c r="U260" s="14"/>
      <c r="V260" s="14"/>
      <c r="W260" s="14"/>
      <c r="Z260" s="36">
        <f t="shared" si="48"/>
        <v>22</v>
      </c>
      <c r="AA260" s="39">
        <f t="shared" si="54"/>
        <v>23.47</v>
      </c>
      <c r="AB260" s="36">
        <f t="shared" si="55"/>
        <v>24</v>
      </c>
      <c r="AC260" s="175">
        <f t="shared" si="56"/>
        <v>0.98</v>
      </c>
      <c r="AD260" s="176">
        <f t="shared" si="57"/>
        <v>0.970445</v>
      </c>
      <c r="AE260" s="175">
        <f t="shared" si="58"/>
        <v>0.96699999999999997</v>
      </c>
    </row>
    <row r="261" spans="1:31" ht="24.95" customHeight="1">
      <c r="A261" s="268">
        <v>156</v>
      </c>
      <c r="B261" s="268" t="s">
        <v>352</v>
      </c>
      <c r="C261" s="268" t="s">
        <v>362</v>
      </c>
      <c r="D261" s="268" t="s">
        <v>363</v>
      </c>
      <c r="E261" s="268" t="s">
        <v>187</v>
      </c>
      <c r="F261" s="167">
        <v>1</v>
      </c>
      <c r="G261" s="167">
        <v>14.34</v>
      </c>
      <c r="H261" s="6">
        <v>2.69</v>
      </c>
      <c r="I261" s="7">
        <v>4.88</v>
      </c>
      <c r="J261" s="169">
        <v>44.06</v>
      </c>
      <c r="K261" s="5">
        <v>72.069999999999993</v>
      </c>
      <c r="L261" s="37">
        <f t="shared" si="59"/>
        <v>0.97502</v>
      </c>
      <c r="M261" s="38">
        <f t="shared" si="60"/>
        <v>0.97502</v>
      </c>
      <c r="N261" s="249" t="s">
        <v>419</v>
      </c>
      <c r="O261" s="249" t="s">
        <v>427</v>
      </c>
      <c r="P261" s="249" t="s">
        <v>467</v>
      </c>
      <c r="Q261" s="14"/>
      <c r="R261" s="16"/>
      <c r="S261" s="16"/>
      <c r="T261" s="16"/>
      <c r="U261" s="14"/>
      <c r="V261" s="14"/>
      <c r="W261" s="14"/>
      <c r="Z261" s="36">
        <f t="shared" si="48"/>
        <v>14</v>
      </c>
      <c r="AA261" s="39">
        <f t="shared" si="54"/>
        <v>14.34</v>
      </c>
      <c r="AB261" s="36">
        <f t="shared" si="55"/>
        <v>16</v>
      </c>
      <c r="AC261" s="175">
        <f t="shared" si="56"/>
        <v>0.97399999999999998</v>
      </c>
      <c r="AD261" s="176">
        <f t="shared" si="57"/>
        <v>0.97502</v>
      </c>
      <c r="AE261" s="175">
        <f t="shared" si="58"/>
        <v>0.98</v>
      </c>
    </row>
    <row r="262" spans="1:31" ht="24.95" customHeight="1">
      <c r="A262" s="268"/>
      <c r="B262" s="268"/>
      <c r="C262" s="268"/>
      <c r="D262" s="268"/>
      <c r="E262" s="268"/>
      <c r="F262" s="167">
        <v>2</v>
      </c>
      <c r="G262" s="167">
        <v>19.670000000000002</v>
      </c>
      <c r="H262" s="6">
        <v>1.7</v>
      </c>
      <c r="I262" s="7">
        <v>4.2</v>
      </c>
      <c r="J262" s="169">
        <v>18.63</v>
      </c>
      <c r="K262" s="5">
        <v>48.44</v>
      </c>
      <c r="L262" s="37">
        <f t="shared" si="59"/>
        <v>0.99417500000000003</v>
      </c>
      <c r="M262" s="38">
        <f t="shared" si="60"/>
        <v>0.99417500000000003</v>
      </c>
      <c r="N262" s="249"/>
      <c r="O262" s="249"/>
      <c r="P262" s="249"/>
      <c r="Q262" s="14"/>
      <c r="R262" s="16">
        <v>1</v>
      </c>
      <c r="S262" s="16"/>
      <c r="T262" s="16"/>
      <c r="U262" s="14"/>
      <c r="V262" s="14"/>
      <c r="W262" s="14"/>
      <c r="Z262" s="36">
        <f t="shared" si="48"/>
        <v>18</v>
      </c>
      <c r="AA262" s="39">
        <f t="shared" si="54"/>
        <v>19.670000000000002</v>
      </c>
      <c r="AB262" s="36">
        <f t="shared" si="55"/>
        <v>20</v>
      </c>
      <c r="AC262" s="175">
        <f t="shared" si="56"/>
        <v>0.99</v>
      </c>
      <c r="AD262" s="176">
        <f t="shared" si="57"/>
        <v>0.99417500000000003</v>
      </c>
      <c r="AE262" s="175">
        <f t="shared" si="58"/>
        <v>0.995</v>
      </c>
    </row>
    <row r="263" spans="1:31" ht="24.95" customHeight="1">
      <c r="A263" s="268"/>
      <c r="B263" s="268"/>
      <c r="C263" s="268"/>
      <c r="D263" s="268"/>
      <c r="E263" s="268"/>
      <c r="F263" s="167">
        <v>3</v>
      </c>
      <c r="G263" s="167">
        <v>14.24</v>
      </c>
      <c r="H263" s="6">
        <v>2.69</v>
      </c>
      <c r="I263" s="7">
        <v>4.88</v>
      </c>
      <c r="J263" s="169">
        <v>44.06</v>
      </c>
      <c r="K263" s="5">
        <v>72.069999999999993</v>
      </c>
      <c r="L263" s="37">
        <f t="shared" si="59"/>
        <v>0.97472000000000003</v>
      </c>
      <c r="M263" s="38">
        <f t="shared" si="60"/>
        <v>0.97472000000000003</v>
      </c>
      <c r="N263" s="249"/>
      <c r="O263" s="249"/>
      <c r="P263" s="249"/>
      <c r="Q263" s="14"/>
      <c r="R263" s="16"/>
      <c r="S263" s="16"/>
      <c r="T263" s="16"/>
      <c r="U263" s="14"/>
      <c r="V263" s="14"/>
      <c r="W263" s="14"/>
      <c r="Z263" s="36">
        <f t="shared" si="48"/>
        <v>14</v>
      </c>
      <c r="AA263" s="39">
        <f t="shared" si="54"/>
        <v>14.24</v>
      </c>
      <c r="AB263" s="36">
        <f t="shared" si="55"/>
        <v>16</v>
      </c>
      <c r="AC263" s="175">
        <f t="shared" si="56"/>
        <v>0.97399999999999998</v>
      </c>
      <c r="AD263" s="176">
        <f t="shared" si="57"/>
        <v>0.97472000000000003</v>
      </c>
      <c r="AE263" s="175">
        <f t="shared" si="58"/>
        <v>0.98</v>
      </c>
    </row>
    <row r="264" spans="1:31" ht="24.95" customHeight="1">
      <c r="A264" s="268">
        <v>157</v>
      </c>
      <c r="B264" s="268" t="s">
        <v>364</v>
      </c>
      <c r="C264" s="268" t="s">
        <v>365</v>
      </c>
      <c r="D264" s="268" t="s">
        <v>366</v>
      </c>
      <c r="E264" s="268" t="s">
        <v>282</v>
      </c>
      <c r="F264" s="167">
        <v>1</v>
      </c>
      <c r="G264" s="167">
        <v>23.8</v>
      </c>
      <c r="H264" s="6">
        <v>1.07</v>
      </c>
      <c r="I264" s="7">
        <v>5.64</v>
      </c>
      <c r="J264" s="169">
        <v>19.36</v>
      </c>
      <c r="K264" s="5">
        <v>79.97</v>
      </c>
      <c r="L264" s="37">
        <f t="shared" si="59"/>
        <v>0.96829999999999994</v>
      </c>
      <c r="M264" s="38">
        <f t="shared" si="60"/>
        <v>0.96829999999999994</v>
      </c>
      <c r="N264" s="249" t="s">
        <v>419</v>
      </c>
      <c r="O264" s="249" t="s">
        <v>427</v>
      </c>
      <c r="P264" s="249" t="s">
        <v>467</v>
      </c>
      <c r="Q264" s="14"/>
      <c r="R264" s="16">
        <v>1</v>
      </c>
      <c r="S264" s="16"/>
      <c r="T264" s="16"/>
      <c r="U264" s="14"/>
      <c r="V264" s="14"/>
      <c r="W264" s="14"/>
      <c r="Z264" s="36">
        <f t="shared" si="48"/>
        <v>22</v>
      </c>
      <c r="AA264" s="39">
        <f t="shared" si="54"/>
        <v>23.8</v>
      </c>
      <c r="AB264" s="36">
        <f t="shared" si="55"/>
        <v>24</v>
      </c>
      <c r="AC264" s="175">
        <f t="shared" si="56"/>
        <v>0.98</v>
      </c>
      <c r="AD264" s="176">
        <f t="shared" si="57"/>
        <v>0.96829999999999994</v>
      </c>
      <c r="AE264" s="175">
        <f t="shared" si="58"/>
        <v>0.96699999999999997</v>
      </c>
    </row>
    <row r="265" spans="1:31" ht="24.95" customHeight="1">
      <c r="A265" s="268"/>
      <c r="B265" s="268"/>
      <c r="C265" s="268"/>
      <c r="D265" s="268"/>
      <c r="E265" s="268"/>
      <c r="F265" s="167">
        <v>2</v>
      </c>
      <c r="G265" s="167">
        <v>23.8</v>
      </c>
      <c r="H265" s="6">
        <v>1.07</v>
      </c>
      <c r="I265" s="7">
        <v>5.64</v>
      </c>
      <c r="J265" s="169">
        <v>19.36</v>
      </c>
      <c r="K265" s="5">
        <v>79.97</v>
      </c>
      <c r="L265" s="37">
        <f t="shared" si="59"/>
        <v>0.96829999999999994</v>
      </c>
      <c r="M265" s="38">
        <f t="shared" si="60"/>
        <v>0.96829999999999994</v>
      </c>
      <c r="N265" s="249"/>
      <c r="O265" s="249"/>
      <c r="P265" s="249"/>
      <c r="Q265" s="14"/>
      <c r="R265" s="16"/>
      <c r="S265" s="16"/>
      <c r="T265" s="16"/>
      <c r="U265" s="14"/>
      <c r="V265" s="14"/>
      <c r="W265" s="14"/>
      <c r="Z265" s="36">
        <f t="shared" si="48"/>
        <v>22</v>
      </c>
      <c r="AA265" s="39">
        <f t="shared" si="54"/>
        <v>23.8</v>
      </c>
      <c r="AB265" s="36">
        <f t="shared" si="55"/>
        <v>24</v>
      </c>
      <c r="AC265" s="175">
        <f t="shared" si="56"/>
        <v>0.98</v>
      </c>
      <c r="AD265" s="176">
        <f t="shared" si="57"/>
        <v>0.96829999999999994</v>
      </c>
      <c r="AE265" s="175">
        <f t="shared" si="58"/>
        <v>0.96699999999999997</v>
      </c>
    </row>
    <row r="266" spans="1:31" ht="24.95" customHeight="1">
      <c r="A266" s="166">
        <v>158</v>
      </c>
      <c r="B266" s="166" t="s">
        <v>364</v>
      </c>
      <c r="C266" s="166" t="s">
        <v>367</v>
      </c>
      <c r="D266" s="166" t="s">
        <v>368</v>
      </c>
      <c r="E266" s="166" t="s">
        <v>19</v>
      </c>
      <c r="F266" s="167">
        <v>1</v>
      </c>
      <c r="G266" s="167">
        <v>11.36</v>
      </c>
      <c r="H266" s="6">
        <v>1.1100000000000001</v>
      </c>
      <c r="I266" s="7">
        <v>1.95</v>
      </c>
      <c r="J266" s="169">
        <v>16.02</v>
      </c>
      <c r="K266" s="5">
        <v>28.04</v>
      </c>
      <c r="L266" s="37">
        <f t="shared" si="59"/>
        <v>0.95860000000000001</v>
      </c>
      <c r="M266" s="38">
        <f t="shared" si="60"/>
        <v>0.95860000000000001</v>
      </c>
      <c r="N266" s="161" t="s">
        <v>419</v>
      </c>
      <c r="O266" s="161" t="s">
        <v>427</v>
      </c>
      <c r="P266" s="163" t="str">
        <f t="shared" ref="P266:P276" si="67">IF(H266&lt;L266,"Replace",IF(I266&lt;M266,"Replace","Comply"))</f>
        <v>Comply</v>
      </c>
      <c r="Q266" s="14"/>
      <c r="R266" s="16">
        <v>1</v>
      </c>
      <c r="S266" s="16"/>
      <c r="T266" s="16"/>
      <c r="U266" s="14"/>
      <c r="V266" s="14"/>
      <c r="W266" s="14"/>
      <c r="Z266" s="36">
        <f t="shared" si="48"/>
        <v>10</v>
      </c>
      <c r="AA266" s="39">
        <f t="shared" si="54"/>
        <v>11.36</v>
      </c>
      <c r="AB266" s="36">
        <f t="shared" si="55"/>
        <v>12</v>
      </c>
      <c r="AC266" s="175">
        <f t="shared" si="56"/>
        <v>0.94499999999999995</v>
      </c>
      <c r="AD266" s="176">
        <f t="shared" si="57"/>
        <v>0.95860000000000001</v>
      </c>
      <c r="AE266" s="175">
        <f t="shared" si="58"/>
        <v>0.96499999999999997</v>
      </c>
    </row>
    <row r="267" spans="1:31" ht="24.95" customHeight="1">
      <c r="A267" s="166">
        <v>159</v>
      </c>
      <c r="B267" s="166" t="s">
        <v>364</v>
      </c>
      <c r="C267" s="166" t="s">
        <v>369</v>
      </c>
      <c r="D267" s="166" t="s">
        <v>370</v>
      </c>
      <c r="E267" s="166" t="s">
        <v>19</v>
      </c>
      <c r="F267" s="167">
        <v>1</v>
      </c>
      <c r="G267" s="167">
        <v>23.78</v>
      </c>
      <c r="H267" s="6">
        <v>1.01</v>
      </c>
      <c r="I267" s="7">
        <v>1.82</v>
      </c>
      <c r="J267" s="169">
        <v>17.329999999999998</v>
      </c>
      <c r="K267" s="5">
        <v>24.28</v>
      </c>
      <c r="L267" s="37">
        <f t="shared" si="59"/>
        <v>0.96843000000000001</v>
      </c>
      <c r="M267" s="38">
        <f t="shared" si="60"/>
        <v>0.96843000000000001</v>
      </c>
      <c r="N267" s="161" t="s">
        <v>419</v>
      </c>
      <c r="O267" s="161" t="s">
        <v>427</v>
      </c>
      <c r="P267" s="163" t="str">
        <f t="shared" si="67"/>
        <v>Comply</v>
      </c>
      <c r="Q267" s="14"/>
      <c r="R267" s="16">
        <v>1</v>
      </c>
      <c r="S267" s="16"/>
      <c r="T267" s="16"/>
      <c r="U267" s="14"/>
      <c r="V267" s="14"/>
      <c r="W267" s="14"/>
      <c r="Z267" s="36">
        <f t="shared" ref="Z267:Z293" si="68">LOOKUP(AA267,$AG$5:$BC$5,$AG$5:$BC$5)</f>
        <v>22</v>
      </c>
      <c r="AA267" s="39">
        <f t="shared" si="54"/>
        <v>23.78</v>
      </c>
      <c r="AB267" s="36">
        <f t="shared" si="55"/>
        <v>24</v>
      </c>
      <c r="AC267" s="175">
        <f t="shared" si="56"/>
        <v>0.98</v>
      </c>
      <c r="AD267" s="176">
        <f t="shared" si="57"/>
        <v>0.96843000000000001</v>
      </c>
      <c r="AE267" s="175">
        <f t="shared" si="58"/>
        <v>0.96699999999999997</v>
      </c>
    </row>
    <row r="268" spans="1:31" ht="24.95" customHeight="1">
      <c r="A268" s="166">
        <v>160</v>
      </c>
      <c r="B268" s="166" t="s">
        <v>364</v>
      </c>
      <c r="C268" s="166" t="s">
        <v>371</v>
      </c>
      <c r="D268" s="166" t="s">
        <v>372</v>
      </c>
      <c r="E268" s="166" t="s">
        <v>19</v>
      </c>
      <c r="F268" s="167">
        <v>1</v>
      </c>
      <c r="G268" s="167">
        <v>23.6</v>
      </c>
      <c r="H268" s="6">
        <v>1.1499999999999999</v>
      </c>
      <c r="I268" s="7">
        <v>1.87</v>
      </c>
      <c r="J268" s="169">
        <v>19.559999999999999</v>
      </c>
      <c r="K268" s="5">
        <v>25.34</v>
      </c>
      <c r="L268" s="37">
        <f t="shared" si="59"/>
        <v>0.96960000000000002</v>
      </c>
      <c r="M268" s="38">
        <f t="shared" si="60"/>
        <v>0.96960000000000002</v>
      </c>
      <c r="N268" s="161" t="s">
        <v>419</v>
      </c>
      <c r="O268" s="161" t="s">
        <v>427</v>
      </c>
      <c r="P268" s="163" t="str">
        <f t="shared" si="67"/>
        <v>Comply</v>
      </c>
      <c r="Q268" s="14"/>
      <c r="R268" s="16">
        <v>1</v>
      </c>
      <c r="S268" s="16"/>
      <c r="T268" s="16"/>
      <c r="U268" s="14"/>
      <c r="V268" s="14"/>
      <c r="W268" s="14"/>
      <c r="Z268" s="36">
        <f t="shared" si="68"/>
        <v>22</v>
      </c>
      <c r="AA268" s="39">
        <f t="shared" si="54"/>
        <v>23.6</v>
      </c>
      <c r="AB268" s="36">
        <f t="shared" si="55"/>
        <v>24</v>
      </c>
      <c r="AC268" s="175">
        <f t="shared" si="56"/>
        <v>0.98</v>
      </c>
      <c r="AD268" s="176">
        <f t="shared" si="57"/>
        <v>0.96960000000000002</v>
      </c>
      <c r="AE268" s="175">
        <f t="shared" si="58"/>
        <v>0.96699999999999997</v>
      </c>
    </row>
    <row r="269" spans="1:31" ht="24.95" customHeight="1">
      <c r="A269" s="166">
        <v>161</v>
      </c>
      <c r="B269" s="166" t="s">
        <v>364</v>
      </c>
      <c r="C269" s="166" t="s">
        <v>373</v>
      </c>
      <c r="D269" s="166" t="s">
        <v>374</v>
      </c>
      <c r="E269" s="166" t="s">
        <v>13</v>
      </c>
      <c r="F269" s="167">
        <v>1</v>
      </c>
      <c r="G269" s="167">
        <v>7.3</v>
      </c>
      <c r="H269" s="6">
        <v>2.4500000000000002</v>
      </c>
      <c r="I269" s="7">
        <v>2.66</v>
      </c>
      <c r="J269" s="169" t="s">
        <v>375</v>
      </c>
      <c r="K269" s="5" t="s">
        <v>375</v>
      </c>
      <c r="L269" s="37">
        <f t="shared" si="59"/>
        <v>0.92805000000000004</v>
      </c>
      <c r="M269" s="38">
        <f t="shared" si="60"/>
        <v>0.92805000000000004</v>
      </c>
      <c r="N269" s="161" t="s">
        <v>419</v>
      </c>
      <c r="O269" s="161" t="s">
        <v>427</v>
      </c>
      <c r="P269" s="163" t="str">
        <f t="shared" si="67"/>
        <v>Comply</v>
      </c>
      <c r="Q269" s="14"/>
      <c r="R269" s="16">
        <v>1</v>
      </c>
      <c r="S269" s="16"/>
      <c r="T269" s="16"/>
      <c r="U269" s="14"/>
      <c r="V269" s="14"/>
      <c r="W269" s="14"/>
      <c r="Z269" s="36">
        <f t="shared" si="68"/>
        <v>6</v>
      </c>
      <c r="AA269" s="39">
        <f t="shared" si="54"/>
        <v>7.3</v>
      </c>
      <c r="AB269" s="36">
        <f t="shared" si="55"/>
        <v>8</v>
      </c>
      <c r="AC269" s="175">
        <f t="shared" si="56"/>
        <v>0.93</v>
      </c>
      <c r="AD269" s="176">
        <f t="shared" si="57"/>
        <v>0.92805000000000004</v>
      </c>
      <c r="AE269" s="175">
        <f t="shared" si="58"/>
        <v>0.92700000000000005</v>
      </c>
    </row>
    <row r="270" spans="1:31" s="2" customFormat="1" ht="24.95" customHeight="1">
      <c r="A270" s="167">
        <v>162</v>
      </c>
      <c r="B270" s="167" t="s">
        <v>364</v>
      </c>
      <c r="C270" s="167" t="s">
        <v>376</v>
      </c>
      <c r="D270" s="167" t="s">
        <v>374</v>
      </c>
      <c r="E270" s="167" t="s">
        <v>13</v>
      </c>
      <c r="F270" s="167">
        <v>1</v>
      </c>
      <c r="G270" s="167">
        <v>12.25</v>
      </c>
      <c r="H270" s="6">
        <v>1.67</v>
      </c>
      <c r="I270" s="7">
        <v>1.91</v>
      </c>
      <c r="J270" s="169">
        <v>27.23</v>
      </c>
      <c r="K270" s="5">
        <v>26.79</v>
      </c>
      <c r="L270" s="56">
        <f t="shared" ref="L270:L271" si="69">AD270</f>
        <v>0.96612500000000001</v>
      </c>
      <c r="M270" s="57">
        <f t="shared" ref="M270:M271" si="70">AD270</f>
        <v>0.96612500000000001</v>
      </c>
      <c r="N270" s="163" t="s">
        <v>419</v>
      </c>
      <c r="O270" s="163" t="s">
        <v>427</v>
      </c>
      <c r="P270" s="163" t="str">
        <f t="shared" si="67"/>
        <v>Comply</v>
      </c>
      <c r="Q270" s="34"/>
      <c r="R270" s="127">
        <v>1</v>
      </c>
      <c r="S270" s="127"/>
      <c r="T270" s="127"/>
      <c r="U270" s="34"/>
      <c r="V270" s="34"/>
      <c r="W270" s="34"/>
      <c r="Z270" s="42">
        <f t="shared" si="68"/>
        <v>12</v>
      </c>
      <c r="AA270" s="43">
        <f t="shared" si="54"/>
        <v>12.25</v>
      </c>
      <c r="AB270" s="42">
        <f t="shared" si="55"/>
        <v>14</v>
      </c>
      <c r="AC270" s="177">
        <f t="shared" si="56"/>
        <v>0.96499999999999997</v>
      </c>
      <c r="AD270" s="178">
        <f t="shared" si="57"/>
        <v>0.96612500000000001</v>
      </c>
      <c r="AE270" s="177">
        <f t="shared" si="58"/>
        <v>0.97399999999999998</v>
      </c>
    </row>
    <row r="271" spans="1:31" s="2" customFormat="1" ht="24.95" customHeight="1">
      <c r="A271" s="162">
        <v>163</v>
      </c>
      <c r="B271" s="162" t="s">
        <v>364</v>
      </c>
      <c r="C271" s="162" t="s">
        <v>377</v>
      </c>
      <c r="D271" s="162" t="s">
        <v>374</v>
      </c>
      <c r="E271" s="162" t="s">
        <v>13</v>
      </c>
      <c r="F271" s="162">
        <v>1</v>
      </c>
      <c r="G271" s="162">
        <v>12.25</v>
      </c>
      <c r="H271" s="69">
        <v>2.4500000000000002</v>
      </c>
      <c r="I271" s="68">
        <v>2.66</v>
      </c>
      <c r="J271" s="8" t="s">
        <v>375</v>
      </c>
      <c r="K271" s="9" t="s">
        <v>375</v>
      </c>
      <c r="L271" s="56">
        <f t="shared" si="69"/>
        <v>0.96612500000000001</v>
      </c>
      <c r="M271" s="57">
        <f t="shared" si="70"/>
        <v>0.96612500000000001</v>
      </c>
      <c r="N271" s="170" t="s">
        <v>419</v>
      </c>
      <c r="O271" s="170" t="s">
        <v>427</v>
      </c>
      <c r="P271" s="163" t="str">
        <f t="shared" si="67"/>
        <v>Comply</v>
      </c>
      <c r="Q271" s="34"/>
      <c r="R271" s="127">
        <v>1</v>
      </c>
      <c r="S271" s="127"/>
      <c r="T271" s="127"/>
      <c r="U271" s="34"/>
      <c r="V271" s="34"/>
      <c r="W271" s="34"/>
      <c r="Z271" s="42">
        <f t="shared" si="68"/>
        <v>12</v>
      </c>
      <c r="AA271" s="43">
        <f t="shared" si="54"/>
        <v>12.25</v>
      </c>
      <c r="AB271" s="42">
        <f t="shared" si="55"/>
        <v>14</v>
      </c>
      <c r="AC271" s="177">
        <f t="shared" si="56"/>
        <v>0.96499999999999997</v>
      </c>
      <c r="AD271" s="178">
        <f t="shared" si="57"/>
        <v>0.96612500000000001</v>
      </c>
      <c r="AE271" s="177">
        <f t="shared" si="58"/>
        <v>0.97399999999999998</v>
      </c>
    </row>
    <row r="272" spans="1:31" ht="24.95" customHeight="1">
      <c r="A272" s="166">
        <v>164</v>
      </c>
      <c r="B272" s="166" t="s">
        <v>378</v>
      </c>
      <c r="C272" s="71" t="s">
        <v>435</v>
      </c>
      <c r="D272" s="166" t="s">
        <v>379</v>
      </c>
      <c r="E272" s="166" t="s">
        <v>19</v>
      </c>
      <c r="F272" s="167">
        <v>1</v>
      </c>
      <c r="G272" s="167">
        <v>11.5</v>
      </c>
      <c r="H272" s="6">
        <v>1.93</v>
      </c>
      <c r="I272" s="7">
        <v>5.03</v>
      </c>
      <c r="J272" s="169">
        <v>27.56</v>
      </c>
      <c r="K272" s="5">
        <v>72.14</v>
      </c>
      <c r="L272" s="37">
        <f t="shared" si="59"/>
        <v>0.96</v>
      </c>
      <c r="M272" s="38">
        <f t="shared" si="60"/>
        <v>0.96</v>
      </c>
      <c r="N272" s="161" t="s">
        <v>419</v>
      </c>
      <c r="O272" s="161" t="s">
        <v>427</v>
      </c>
      <c r="P272" s="163" t="str">
        <f t="shared" si="67"/>
        <v>Comply</v>
      </c>
      <c r="Q272" s="14"/>
      <c r="R272" s="16">
        <v>1</v>
      </c>
      <c r="S272" s="16"/>
      <c r="T272" s="16"/>
      <c r="U272" s="14"/>
      <c r="V272" s="14"/>
      <c r="W272" s="14"/>
      <c r="Z272" s="36">
        <f t="shared" si="68"/>
        <v>10</v>
      </c>
      <c r="AA272" s="39">
        <f t="shared" si="54"/>
        <v>11.5</v>
      </c>
      <c r="AB272" s="36">
        <f t="shared" si="55"/>
        <v>12</v>
      </c>
      <c r="AC272" s="175">
        <f t="shared" si="56"/>
        <v>0.94499999999999995</v>
      </c>
      <c r="AD272" s="176">
        <f t="shared" si="57"/>
        <v>0.96</v>
      </c>
      <c r="AE272" s="175">
        <f t="shared" si="58"/>
        <v>0.96499999999999997</v>
      </c>
    </row>
    <row r="273" spans="1:31" ht="24.95" customHeight="1">
      <c r="A273" s="166">
        <v>165</v>
      </c>
      <c r="B273" s="166" t="s">
        <v>364</v>
      </c>
      <c r="C273" s="71" t="s">
        <v>436</v>
      </c>
      <c r="D273" s="166" t="s">
        <v>380</v>
      </c>
      <c r="E273" s="166" t="s">
        <v>19</v>
      </c>
      <c r="F273" s="167">
        <v>1</v>
      </c>
      <c r="G273" s="167">
        <v>23.95</v>
      </c>
      <c r="H273" s="6">
        <v>1.52</v>
      </c>
      <c r="I273" s="7">
        <v>10.58</v>
      </c>
      <c r="J273" s="169">
        <v>19.36</v>
      </c>
      <c r="K273" s="5">
        <v>106.59</v>
      </c>
      <c r="L273" s="37">
        <f t="shared" si="59"/>
        <v>0.96732499999999999</v>
      </c>
      <c r="M273" s="38">
        <f t="shared" si="60"/>
        <v>0.96732499999999999</v>
      </c>
      <c r="N273" s="161" t="s">
        <v>419</v>
      </c>
      <c r="O273" s="161" t="s">
        <v>427</v>
      </c>
      <c r="P273" s="163" t="str">
        <f t="shared" si="67"/>
        <v>Comply</v>
      </c>
      <c r="Q273" s="14"/>
      <c r="R273" s="16">
        <v>1</v>
      </c>
      <c r="S273" s="16"/>
      <c r="T273" s="16"/>
      <c r="U273" s="14"/>
      <c r="V273" s="14"/>
      <c r="W273" s="14"/>
      <c r="Z273" s="36">
        <f t="shared" si="68"/>
        <v>22</v>
      </c>
      <c r="AA273" s="39">
        <f t="shared" si="54"/>
        <v>23.95</v>
      </c>
      <c r="AB273" s="36">
        <f t="shared" si="55"/>
        <v>24</v>
      </c>
      <c r="AC273" s="175">
        <f t="shared" si="56"/>
        <v>0.98</v>
      </c>
      <c r="AD273" s="176">
        <f t="shared" si="57"/>
        <v>0.96732499999999999</v>
      </c>
      <c r="AE273" s="175">
        <f t="shared" si="58"/>
        <v>0.96699999999999997</v>
      </c>
    </row>
    <row r="274" spans="1:31" ht="24.95" customHeight="1">
      <c r="A274" s="166">
        <v>166</v>
      </c>
      <c r="B274" s="166" t="s">
        <v>378</v>
      </c>
      <c r="C274" s="166" t="s">
        <v>381</v>
      </c>
      <c r="D274" s="166" t="s">
        <v>382</v>
      </c>
      <c r="E274" s="166" t="s">
        <v>19</v>
      </c>
      <c r="F274" s="167">
        <v>1</v>
      </c>
      <c r="G274" s="167">
        <v>14.32</v>
      </c>
      <c r="H274" s="6">
        <v>1.93</v>
      </c>
      <c r="I274" s="7">
        <v>7.29</v>
      </c>
      <c r="J274" s="169">
        <v>32.78</v>
      </c>
      <c r="K274" s="5">
        <v>109.45</v>
      </c>
      <c r="L274" s="37">
        <f t="shared" si="59"/>
        <v>0.97495999999999994</v>
      </c>
      <c r="M274" s="38">
        <f t="shared" si="60"/>
        <v>0.97495999999999994</v>
      </c>
      <c r="N274" s="161" t="s">
        <v>419</v>
      </c>
      <c r="O274" s="161" t="s">
        <v>427</v>
      </c>
      <c r="P274" s="163" t="str">
        <f t="shared" si="67"/>
        <v>Comply</v>
      </c>
      <c r="Q274" s="14"/>
      <c r="R274" s="16">
        <v>1</v>
      </c>
      <c r="S274" s="16"/>
      <c r="T274" s="16"/>
      <c r="U274" s="14"/>
      <c r="V274" s="14"/>
      <c r="W274" s="14"/>
      <c r="Z274" s="36">
        <f t="shared" si="68"/>
        <v>14</v>
      </c>
      <c r="AA274" s="39">
        <f t="shared" si="54"/>
        <v>14.32</v>
      </c>
      <c r="AB274" s="36">
        <f t="shared" si="55"/>
        <v>16</v>
      </c>
      <c r="AC274" s="175">
        <f t="shared" si="56"/>
        <v>0.97399999999999998</v>
      </c>
      <c r="AD274" s="176">
        <f t="shared" si="57"/>
        <v>0.97495999999999994</v>
      </c>
      <c r="AE274" s="175">
        <f t="shared" si="58"/>
        <v>0.98</v>
      </c>
    </row>
    <row r="275" spans="1:31" ht="24.95" customHeight="1">
      <c r="A275" s="166">
        <v>167</v>
      </c>
      <c r="B275" s="166" t="s">
        <v>378</v>
      </c>
      <c r="C275" s="166" t="s">
        <v>383</v>
      </c>
      <c r="D275" s="166" t="s">
        <v>384</v>
      </c>
      <c r="E275" s="166" t="s">
        <v>19</v>
      </c>
      <c r="F275" s="167">
        <v>1</v>
      </c>
      <c r="G275" s="167">
        <v>24</v>
      </c>
      <c r="H275" s="6">
        <v>1.26</v>
      </c>
      <c r="I275" s="7">
        <v>3.24</v>
      </c>
      <c r="J275" s="169">
        <v>23.23</v>
      </c>
      <c r="K275" s="5">
        <v>46.83</v>
      </c>
      <c r="L275" s="37">
        <f t="shared" si="59"/>
        <v>0.96699999999999997</v>
      </c>
      <c r="M275" s="38">
        <f t="shared" si="60"/>
        <v>0.96699999999999997</v>
      </c>
      <c r="N275" s="161" t="s">
        <v>419</v>
      </c>
      <c r="O275" s="161" t="s">
        <v>427</v>
      </c>
      <c r="P275" s="163" t="str">
        <f t="shared" si="67"/>
        <v>Comply</v>
      </c>
      <c r="Q275" s="14"/>
      <c r="R275" s="16">
        <v>1</v>
      </c>
      <c r="S275" s="16"/>
      <c r="T275" s="16"/>
      <c r="U275" s="14"/>
      <c r="V275" s="14"/>
      <c r="W275" s="14"/>
      <c r="Z275" s="36">
        <f t="shared" si="68"/>
        <v>24</v>
      </c>
      <c r="AA275" s="39">
        <f t="shared" si="54"/>
        <v>24</v>
      </c>
      <c r="AB275" s="36">
        <f t="shared" si="55"/>
        <v>26</v>
      </c>
      <c r="AC275" s="175">
        <f t="shared" si="56"/>
        <v>0.96699999999999997</v>
      </c>
      <c r="AD275" s="176">
        <f t="shared" si="57"/>
        <v>0.96699999999999997</v>
      </c>
      <c r="AE275" s="175">
        <f t="shared" si="58"/>
        <v>0.96399999999999997</v>
      </c>
    </row>
    <row r="276" spans="1:31" ht="24.95" customHeight="1">
      <c r="A276" s="166">
        <v>168</v>
      </c>
      <c r="B276" s="166" t="s">
        <v>378</v>
      </c>
      <c r="C276" s="166" t="s">
        <v>385</v>
      </c>
      <c r="D276" s="166" t="s">
        <v>386</v>
      </c>
      <c r="E276" s="166" t="s">
        <v>19</v>
      </c>
      <c r="F276" s="167">
        <v>1</v>
      </c>
      <c r="G276" s="167">
        <v>17.55</v>
      </c>
      <c r="H276" s="6">
        <v>1.88</v>
      </c>
      <c r="I276" s="7">
        <v>4.99</v>
      </c>
      <c r="J276" s="169">
        <v>31.19</v>
      </c>
      <c r="K276" s="5">
        <v>73.680000000000007</v>
      </c>
      <c r="L276" s="37">
        <f t="shared" si="59"/>
        <v>0.98775000000000002</v>
      </c>
      <c r="M276" s="38">
        <f t="shared" si="60"/>
        <v>0.98775000000000002</v>
      </c>
      <c r="N276" s="161" t="s">
        <v>419</v>
      </c>
      <c r="O276" s="161" t="s">
        <v>427</v>
      </c>
      <c r="P276" s="163" t="str">
        <f t="shared" si="67"/>
        <v>Comply</v>
      </c>
      <c r="Q276" s="14"/>
      <c r="R276" s="16">
        <v>1</v>
      </c>
      <c r="S276" s="16"/>
      <c r="T276" s="16"/>
      <c r="U276" s="14"/>
      <c r="V276" s="14"/>
      <c r="W276" s="14"/>
      <c r="Z276" s="36">
        <f t="shared" si="68"/>
        <v>16</v>
      </c>
      <c r="AA276" s="39">
        <f t="shared" si="54"/>
        <v>17.55</v>
      </c>
      <c r="AB276" s="36">
        <f t="shared" si="55"/>
        <v>18</v>
      </c>
      <c r="AC276" s="175">
        <f t="shared" si="56"/>
        <v>0.98</v>
      </c>
      <c r="AD276" s="176">
        <f t="shared" si="57"/>
        <v>0.98775000000000002</v>
      </c>
      <c r="AE276" s="175">
        <f t="shared" si="58"/>
        <v>0.99</v>
      </c>
    </row>
    <row r="277" spans="1:31" ht="24.95" customHeight="1">
      <c r="A277" s="166">
        <v>169</v>
      </c>
      <c r="B277" s="166" t="s">
        <v>378</v>
      </c>
      <c r="C277" s="166" t="s">
        <v>387</v>
      </c>
      <c r="D277" s="166" t="s">
        <v>12</v>
      </c>
      <c r="E277" s="166" t="s">
        <v>13</v>
      </c>
      <c r="F277" s="167">
        <v>1</v>
      </c>
      <c r="G277" s="167">
        <v>1.8</v>
      </c>
      <c r="H277" s="6" t="s">
        <v>14</v>
      </c>
      <c r="I277" s="7" t="s">
        <v>14</v>
      </c>
      <c r="J277" s="169" t="s">
        <v>14</v>
      </c>
      <c r="K277" s="5" t="s">
        <v>14</v>
      </c>
      <c r="L277" s="37" t="s">
        <v>14</v>
      </c>
      <c r="M277" s="38" t="s">
        <v>14</v>
      </c>
      <c r="N277" s="161" t="s">
        <v>419</v>
      </c>
      <c r="O277" s="161" t="s">
        <v>427</v>
      </c>
      <c r="P277" s="227" t="s">
        <v>466</v>
      </c>
      <c r="Q277" s="14"/>
      <c r="R277" s="16"/>
      <c r="S277" s="16">
        <v>1</v>
      </c>
      <c r="T277" s="16"/>
      <c r="U277" s="14"/>
      <c r="V277" s="14"/>
      <c r="W277" s="14"/>
      <c r="Z277" s="36" t="e">
        <f t="shared" si="68"/>
        <v>#N/A</v>
      </c>
      <c r="AA277" s="39">
        <f t="shared" si="54"/>
        <v>1.8</v>
      </c>
      <c r="AB277" s="36" t="e">
        <f t="shared" si="55"/>
        <v>#N/A</v>
      </c>
      <c r="AC277" s="175" t="e">
        <f t="shared" si="56"/>
        <v>#N/A</v>
      </c>
      <c r="AD277" s="176" t="e">
        <f t="shared" si="57"/>
        <v>#N/A</v>
      </c>
      <c r="AE277" s="175" t="e">
        <f t="shared" si="58"/>
        <v>#N/A</v>
      </c>
    </row>
    <row r="278" spans="1:31" s="2" customFormat="1" ht="24.95" customHeight="1">
      <c r="A278" s="269">
        <v>170</v>
      </c>
      <c r="B278" s="269" t="s">
        <v>378</v>
      </c>
      <c r="C278" s="269" t="s">
        <v>388</v>
      </c>
      <c r="D278" s="269" t="s">
        <v>155</v>
      </c>
      <c r="E278" s="269" t="s">
        <v>389</v>
      </c>
      <c r="F278" s="167">
        <v>1</v>
      </c>
      <c r="G278" s="59">
        <v>31.2</v>
      </c>
      <c r="H278" s="6">
        <v>0.86</v>
      </c>
      <c r="I278" s="7" t="s">
        <v>136</v>
      </c>
      <c r="J278" s="169">
        <v>11.96</v>
      </c>
      <c r="K278" s="5" t="s">
        <v>136</v>
      </c>
      <c r="L278" s="56">
        <f t="shared" ref="L278" si="71">AD278</f>
        <v>0.94819999999999993</v>
      </c>
      <c r="M278" s="57">
        <f t="shared" ref="M278" si="72">AD278</f>
        <v>0.94819999999999993</v>
      </c>
      <c r="N278" s="250" t="s">
        <v>419</v>
      </c>
      <c r="O278" s="250" t="s">
        <v>427</v>
      </c>
      <c r="P278" s="255" t="s">
        <v>466</v>
      </c>
      <c r="Q278" s="34"/>
      <c r="R278" s="127"/>
      <c r="S278" s="127"/>
      <c r="T278" s="127"/>
      <c r="U278" s="34"/>
      <c r="V278" s="34"/>
      <c r="W278" s="34"/>
      <c r="Z278" s="42">
        <f t="shared" si="68"/>
        <v>30</v>
      </c>
      <c r="AA278" s="43">
        <f t="shared" si="54"/>
        <v>31.2</v>
      </c>
      <c r="AB278" s="42">
        <f t="shared" si="55"/>
        <v>32</v>
      </c>
      <c r="AC278" s="177">
        <f t="shared" si="56"/>
        <v>0.95299999999999996</v>
      </c>
      <c r="AD278" s="178">
        <f t="shared" si="57"/>
        <v>0.94819999999999993</v>
      </c>
      <c r="AE278" s="177">
        <f t="shared" si="58"/>
        <v>0.94499999999999995</v>
      </c>
    </row>
    <row r="279" spans="1:31" s="2" customFormat="1" ht="24.95" customHeight="1">
      <c r="A279" s="269"/>
      <c r="B279" s="269"/>
      <c r="C279" s="269"/>
      <c r="D279" s="269"/>
      <c r="E279" s="269"/>
      <c r="F279" s="167">
        <v>2</v>
      </c>
      <c r="G279" s="59">
        <v>98</v>
      </c>
      <c r="H279" s="6">
        <v>0.87</v>
      </c>
      <c r="I279" s="7" t="s">
        <v>136</v>
      </c>
      <c r="J279" s="169">
        <v>10.34</v>
      </c>
      <c r="K279" s="5" t="s">
        <v>136</v>
      </c>
      <c r="L279" s="56">
        <f t="shared" ref="L279" si="73">AD279</f>
        <v>0.94199999999999995</v>
      </c>
      <c r="M279" s="57">
        <f t="shared" ref="M279" si="74">AD279</f>
        <v>0.94199999999999995</v>
      </c>
      <c r="N279" s="250"/>
      <c r="O279" s="250"/>
      <c r="P279" s="255"/>
      <c r="Q279" s="34"/>
      <c r="R279" s="127"/>
      <c r="S279" s="127">
        <v>1</v>
      </c>
      <c r="T279" s="127"/>
      <c r="U279" s="190" t="s">
        <v>477</v>
      </c>
      <c r="V279" s="190"/>
      <c r="W279" s="190"/>
      <c r="Z279" s="42">
        <f t="shared" si="68"/>
        <v>50</v>
      </c>
      <c r="AA279" s="43">
        <f t="shared" si="54"/>
        <v>98</v>
      </c>
      <c r="AB279" s="42">
        <f t="shared" si="55"/>
        <v>150</v>
      </c>
      <c r="AC279" s="177">
        <f t="shared" si="56"/>
        <v>0.94199999999999995</v>
      </c>
      <c r="AD279" s="178">
        <f t="shared" si="57"/>
        <v>0.94199999999999995</v>
      </c>
      <c r="AE279" s="177">
        <f t="shared" si="58"/>
        <v>0.94199999999999995</v>
      </c>
    </row>
    <row r="280" spans="1:31" s="2" customFormat="1" ht="24.95" customHeight="1">
      <c r="A280" s="269"/>
      <c r="B280" s="269"/>
      <c r="C280" s="269"/>
      <c r="D280" s="269"/>
      <c r="E280" s="269"/>
      <c r="F280" s="167">
        <v>3</v>
      </c>
      <c r="G280" s="59">
        <v>31.2</v>
      </c>
      <c r="H280" s="6">
        <v>0.86</v>
      </c>
      <c r="I280" s="7" t="s">
        <v>136</v>
      </c>
      <c r="J280" s="169">
        <v>11.96</v>
      </c>
      <c r="K280" s="5" t="s">
        <v>136</v>
      </c>
      <c r="L280" s="56">
        <f t="shared" ref="L280" si="75">AD280</f>
        <v>0.94819999999999993</v>
      </c>
      <c r="M280" s="57">
        <f t="shared" ref="M280" si="76">AD280</f>
        <v>0.94819999999999993</v>
      </c>
      <c r="N280" s="250"/>
      <c r="O280" s="250"/>
      <c r="P280" s="255"/>
      <c r="Q280" s="34"/>
      <c r="R280" s="127"/>
      <c r="S280" s="127"/>
      <c r="T280" s="127"/>
      <c r="U280" s="190">
        <f>SUM(R246:R280)</f>
        <v>25</v>
      </c>
      <c r="V280" s="190">
        <f>SUM(S246:S280)</f>
        <v>3</v>
      </c>
      <c r="W280" s="190">
        <f>SUM(T246:T280)</f>
        <v>0</v>
      </c>
      <c r="Z280" s="42">
        <f t="shared" si="68"/>
        <v>30</v>
      </c>
      <c r="AA280" s="43">
        <f t="shared" si="54"/>
        <v>31.2</v>
      </c>
      <c r="AB280" s="42">
        <f t="shared" si="55"/>
        <v>32</v>
      </c>
      <c r="AC280" s="177">
        <f t="shared" si="56"/>
        <v>0.95299999999999996</v>
      </c>
      <c r="AD280" s="178">
        <f t="shared" si="57"/>
        <v>0.94819999999999993</v>
      </c>
      <c r="AE280" s="177">
        <f t="shared" si="58"/>
        <v>0.94499999999999995</v>
      </c>
    </row>
    <row r="281" spans="1:31" ht="24.95" customHeight="1">
      <c r="A281" s="166">
        <v>171</v>
      </c>
      <c r="B281" s="166" t="s">
        <v>10</v>
      </c>
      <c r="C281" s="166" t="s">
        <v>390</v>
      </c>
      <c r="D281" s="166" t="s">
        <v>391</v>
      </c>
      <c r="E281" s="166" t="s">
        <v>19</v>
      </c>
      <c r="F281" s="167">
        <v>1</v>
      </c>
      <c r="G281" s="167">
        <v>25</v>
      </c>
      <c r="H281" s="6">
        <v>1.08</v>
      </c>
      <c r="I281" s="7">
        <v>1.85</v>
      </c>
      <c r="J281" s="169">
        <v>27.39</v>
      </c>
      <c r="K281" s="5">
        <v>35.229999999999997</v>
      </c>
      <c r="L281" s="37">
        <f t="shared" si="59"/>
        <v>0.96550000000000002</v>
      </c>
      <c r="M281" s="38">
        <f t="shared" si="60"/>
        <v>0.96550000000000002</v>
      </c>
      <c r="N281" s="161" t="s">
        <v>420</v>
      </c>
      <c r="O281" s="161" t="s">
        <v>425</v>
      </c>
      <c r="P281" s="163" t="str">
        <f t="shared" ref="P281:P282" si="77">IF(H281&lt;L281,"Replace",IF(I281&lt;M281,"Replace","Comply"))</f>
        <v>Comply</v>
      </c>
      <c r="Q281" s="14"/>
      <c r="R281" s="16">
        <v>1</v>
      </c>
      <c r="S281" s="16"/>
      <c r="T281" s="16"/>
      <c r="U281" s="14"/>
      <c r="V281" s="14"/>
      <c r="W281" s="14"/>
      <c r="Z281" s="36">
        <f t="shared" si="68"/>
        <v>24</v>
      </c>
      <c r="AA281" s="39">
        <f t="shared" si="54"/>
        <v>25</v>
      </c>
      <c r="AB281" s="36">
        <f t="shared" si="55"/>
        <v>26</v>
      </c>
      <c r="AC281" s="175">
        <f t="shared" si="56"/>
        <v>0.96699999999999997</v>
      </c>
      <c r="AD281" s="176">
        <f t="shared" si="57"/>
        <v>0.96550000000000002</v>
      </c>
      <c r="AE281" s="175">
        <f t="shared" si="58"/>
        <v>0.96399999999999997</v>
      </c>
    </row>
    <row r="282" spans="1:31" ht="24.95" customHeight="1">
      <c r="A282" s="166">
        <v>172</v>
      </c>
      <c r="B282" s="166" t="s">
        <v>10</v>
      </c>
      <c r="C282" s="166" t="s">
        <v>392</v>
      </c>
      <c r="D282" s="166" t="s">
        <v>393</v>
      </c>
      <c r="E282" s="166" t="s">
        <v>19</v>
      </c>
      <c r="F282" s="167">
        <v>1</v>
      </c>
      <c r="G282" s="167">
        <v>15</v>
      </c>
      <c r="H282" s="6">
        <v>1.1299999999999999</v>
      </c>
      <c r="I282" s="7">
        <v>2.71</v>
      </c>
      <c r="J282" s="169">
        <v>25.39</v>
      </c>
      <c r="K282" s="5">
        <v>58.07</v>
      </c>
      <c r="L282" s="37">
        <f t="shared" si="59"/>
        <v>0.97699999999999998</v>
      </c>
      <c r="M282" s="38">
        <f t="shared" si="60"/>
        <v>0.97699999999999998</v>
      </c>
      <c r="N282" s="161" t="s">
        <v>420</v>
      </c>
      <c r="O282" s="161" t="s">
        <v>425</v>
      </c>
      <c r="P282" s="163" t="str">
        <f t="shared" si="77"/>
        <v>Comply</v>
      </c>
      <c r="Q282" s="14"/>
      <c r="R282" s="16">
        <v>1</v>
      </c>
      <c r="S282" s="16"/>
      <c r="T282" s="16"/>
      <c r="U282" s="14"/>
      <c r="V282" s="14"/>
      <c r="W282" s="14"/>
      <c r="Z282" s="36">
        <f t="shared" si="68"/>
        <v>14</v>
      </c>
      <c r="AA282" s="39">
        <f t="shared" si="54"/>
        <v>15</v>
      </c>
      <c r="AB282" s="36">
        <f t="shared" si="55"/>
        <v>16</v>
      </c>
      <c r="AC282" s="175">
        <f t="shared" si="56"/>
        <v>0.97399999999999998</v>
      </c>
      <c r="AD282" s="176">
        <f t="shared" si="57"/>
        <v>0.97699999999999998</v>
      </c>
      <c r="AE282" s="175">
        <f t="shared" si="58"/>
        <v>0.98</v>
      </c>
    </row>
    <row r="283" spans="1:31" ht="24.95" customHeight="1">
      <c r="A283" s="269">
        <v>173</v>
      </c>
      <c r="B283" s="269" t="s">
        <v>104</v>
      </c>
      <c r="C283" s="269" t="s">
        <v>394</v>
      </c>
      <c r="D283" s="269" t="s">
        <v>395</v>
      </c>
      <c r="E283" s="269" t="s">
        <v>170</v>
      </c>
      <c r="F283" s="167">
        <v>1</v>
      </c>
      <c r="G283" s="167">
        <v>11.9</v>
      </c>
      <c r="H283" s="6">
        <v>1.86</v>
      </c>
      <c r="I283" s="7">
        <v>7.08</v>
      </c>
      <c r="J283" s="169">
        <v>33.58</v>
      </c>
      <c r="K283" s="5">
        <v>112.48</v>
      </c>
      <c r="L283" s="56">
        <f t="shared" si="59"/>
        <v>0.96399999999999997</v>
      </c>
      <c r="M283" s="57">
        <f t="shared" si="60"/>
        <v>0.96399999999999997</v>
      </c>
      <c r="N283" s="250" t="s">
        <v>420</v>
      </c>
      <c r="O283" s="250" t="s">
        <v>425</v>
      </c>
      <c r="P283" s="255" t="s">
        <v>466</v>
      </c>
      <c r="Q283" s="14"/>
      <c r="R283" s="16"/>
      <c r="S283" s="16"/>
      <c r="T283" s="16"/>
      <c r="U283" s="14"/>
      <c r="V283" s="14"/>
      <c r="W283" s="14"/>
      <c r="Z283" s="36">
        <f t="shared" si="68"/>
        <v>10</v>
      </c>
      <c r="AA283" s="39">
        <f t="shared" si="54"/>
        <v>11.9</v>
      </c>
      <c r="AB283" s="36">
        <f t="shared" si="55"/>
        <v>12</v>
      </c>
      <c r="AC283" s="175">
        <f t="shared" si="56"/>
        <v>0.94499999999999995</v>
      </c>
      <c r="AD283" s="176">
        <f t="shared" si="57"/>
        <v>0.96399999999999997</v>
      </c>
      <c r="AE283" s="175">
        <f t="shared" si="58"/>
        <v>0.96499999999999997</v>
      </c>
    </row>
    <row r="284" spans="1:31" ht="24.95" customHeight="1">
      <c r="A284" s="269"/>
      <c r="B284" s="269"/>
      <c r="C284" s="269"/>
      <c r="D284" s="269"/>
      <c r="E284" s="269"/>
      <c r="F284" s="167">
        <v>2</v>
      </c>
      <c r="G284" s="167">
        <v>28.6</v>
      </c>
      <c r="H284" s="6">
        <v>0.45</v>
      </c>
      <c r="I284" s="7">
        <v>2.98</v>
      </c>
      <c r="J284" s="169">
        <v>8.65</v>
      </c>
      <c r="K284" s="5">
        <v>36.42</v>
      </c>
      <c r="L284" s="56">
        <f t="shared" si="59"/>
        <v>0.95719999999999994</v>
      </c>
      <c r="M284" s="57">
        <f t="shared" si="60"/>
        <v>0.95719999999999994</v>
      </c>
      <c r="N284" s="250"/>
      <c r="O284" s="250"/>
      <c r="P284" s="255"/>
      <c r="Q284" s="14"/>
      <c r="R284" s="16"/>
      <c r="S284" s="16">
        <v>1</v>
      </c>
      <c r="T284" s="16"/>
      <c r="U284" s="14"/>
      <c r="V284" s="14"/>
      <c r="W284" s="14"/>
      <c r="Z284" s="36">
        <f t="shared" si="68"/>
        <v>28</v>
      </c>
      <c r="AA284" s="39">
        <f t="shared" si="54"/>
        <v>28.6</v>
      </c>
      <c r="AB284" s="36">
        <f t="shared" si="55"/>
        <v>30</v>
      </c>
      <c r="AC284" s="175">
        <f t="shared" si="56"/>
        <v>0.95899999999999996</v>
      </c>
      <c r="AD284" s="176">
        <f t="shared" si="57"/>
        <v>0.95719999999999994</v>
      </c>
      <c r="AE284" s="175">
        <f t="shared" si="58"/>
        <v>0.95299999999999996</v>
      </c>
    </row>
    <row r="285" spans="1:31" ht="24.95" customHeight="1">
      <c r="A285" s="269"/>
      <c r="B285" s="269"/>
      <c r="C285" s="269"/>
      <c r="D285" s="269"/>
      <c r="E285" s="269"/>
      <c r="F285" s="167">
        <v>3</v>
      </c>
      <c r="G285" s="167">
        <v>11.9</v>
      </c>
      <c r="H285" s="6">
        <v>1.86</v>
      </c>
      <c r="I285" s="7">
        <v>7.08</v>
      </c>
      <c r="J285" s="169">
        <v>33.58</v>
      </c>
      <c r="K285" s="5">
        <v>112.48</v>
      </c>
      <c r="L285" s="56">
        <f t="shared" si="59"/>
        <v>0.96399999999999997</v>
      </c>
      <c r="M285" s="57">
        <f t="shared" si="60"/>
        <v>0.96399999999999997</v>
      </c>
      <c r="N285" s="250"/>
      <c r="O285" s="250"/>
      <c r="P285" s="255"/>
      <c r="Q285" s="14"/>
      <c r="R285" s="16"/>
      <c r="S285" s="16"/>
      <c r="T285" s="16"/>
      <c r="U285" s="14"/>
      <c r="V285" s="14"/>
      <c r="W285" s="14"/>
      <c r="Z285" s="36">
        <f t="shared" si="68"/>
        <v>10</v>
      </c>
      <c r="AA285" s="39">
        <f t="shared" si="54"/>
        <v>11.9</v>
      </c>
      <c r="AB285" s="36">
        <f t="shared" si="55"/>
        <v>12</v>
      </c>
      <c r="AC285" s="175">
        <f t="shared" si="56"/>
        <v>0.94499999999999995</v>
      </c>
      <c r="AD285" s="176">
        <f t="shared" si="57"/>
        <v>0.96399999999999997</v>
      </c>
      <c r="AE285" s="175">
        <f t="shared" si="58"/>
        <v>0.96499999999999997</v>
      </c>
    </row>
    <row r="286" spans="1:31" ht="24.95" customHeight="1">
      <c r="A286" s="167">
        <v>174</v>
      </c>
      <c r="B286" s="167" t="s">
        <v>104</v>
      </c>
      <c r="C286" s="167" t="s">
        <v>396</v>
      </c>
      <c r="D286" s="167" t="s">
        <v>397</v>
      </c>
      <c r="E286" s="167" t="s">
        <v>357</v>
      </c>
      <c r="F286" s="167">
        <v>1</v>
      </c>
      <c r="G286" s="167">
        <v>5.95</v>
      </c>
      <c r="H286" s="6">
        <v>0.52</v>
      </c>
      <c r="I286" s="7">
        <v>0.47</v>
      </c>
      <c r="J286" s="169">
        <v>30.22</v>
      </c>
      <c r="K286" s="7">
        <v>31</v>
      </c>
      <c r="L286" s="56">
        <f t="shared" si="59"/>
        <v>0.93037500000000006</v>
      </c>
      <c r="M286" s="57">
        <f t="shared" si="60"/>
        <v>0.93037500000000006</v>
      </c>
      <c r="N286" s="163" t="s">
        <v>420</v>
      </c>
      <c r="O286" s="163" t="s">
        <v>425</v>
      </c>
      <c r="P286" s="227" t="s">
        <v>466</v>
      </c>
      <c r="Q286" s="14"/>
      <c r="R286" s="16"/>
      <c r="S286" s="16">
        <v>1</v>
      </c>
      <c r="T286" s="16"/>
      <c r="U286" s="190" t="s">
        <v>477</v>
      </c>
      <c r="V286" s="190"/>
      <c r="W286" s="190"/>
      <c r="Z286" s="36">
        <f t="shared" si="68"/>
        <v>4</v>
      </c>
      <c r="AA286" s="39">
        <f t="shared" si="54"/>
        <v>5.95</v>
      </c>
      <c r="AB286" s="36">
        <f t="shared" si="55"/>
        <v>6</v>
      </c>
      <c r="AC286" s="175">
        <f t="shared" si="56"/>
        <v>0.94499999999999995</v>
      </c>
      <c r="AD286" s="176">
        <f t="shared" si="57"/>
        <v>0.93037500000000006</v>
      </c>
      <c r="AE286" s="175">
        <f t="shared" si="58"/>
        <v>0.93</v>
      </c>
    </row>
    <row r="287" spans="1:31" ht="24.95" customHeight="1">
      <c r="A287" s="166">
        <v>175</v>
      </c>
      <c r="B287" s="166" t="s">
        <v>104</v>
      </c>
      <c r="C287" s="166" t="s">
        <v>398</v>
      </c>
      <c r="D287" s="166" t="s">
        <v>399</v>
      </c>
      <c r="E287" s="166" t="s">
        <v>13</v>
      </c>
      <c r="F287" s="167">
        <v>1</v>
      </c>
      <c r="G287" s="167">
        <v>8.4499999999999993</v>
      </c>
      <c r="H287" s="6" t="s">
        <v>14</v>
      </c>
      <c r="I287" s="7" t="s">
        <v>14</v>
      </c>
      <c r="J287" s="169" t="s">
        <v>14</v>
      </c>
      <c r="K287" s="5" t="s">
        <v>14</v>
      </c>
      <c r="L287" s="37" t="s">
        <v>14</v>
      </c>
      <c r="M287" s="38" t="s">
        <v>14</v>
      </c>
      <c r="N287" s="161" t="s">
        <v>420</v>
      </c>
      <c r="O287" s="161" t="s">
        <v>425</v>
      </c>
      <c r="P287" s="227" t="s">
        <v>466</v>
      </c>
      <c r="Q287" s="14"/>
      <c r="R287" s="16"/>
      <c r="S287" s="16">
        <v>1</v>
      </c>
      <c r="T287" s="16"/>
      <c r="U287" s="190">
        <f>SUM(R281:R287)</f>
        <v>2</v>
      </c>
      <c r="V287" s="190">
        <f>SUM(S281:S287)</f>
        <v>3</v>
      </c>
      <c r="W287" s="190">
        <f>SUM(T281:T287)</f>
        <v>0</v>
      </c>
      <c r="Z287" s="36">
        <f t="shared" si="68"/>
        <v>8</v>
      </c>
      <c r="AA287" s="39">
        <f t="shared" si="54"/>
        <v>8.4499999999999993</v>
      </c>
      <c r="AB287" s="36">
        <f t="shared" si="55"/>
        <v>10</v>
      </c>
      <c r="AC287" s="175">
        <f t="shared" si="56"/>
        <v>0.92700000000000005</v>
      </c>
      <c r="AD287" s="176">
        <f t="shared" si="57"/>
        <v>0.93105000000000004</v>
      </c>
      <c r="AE287" s="175">
        <f t="shared" si="58"/>
        <v>0.94499999999999995</v>
      </c>
    </row>
    <row r="288" spans="1:31" ht="24.95" customHeight="1">
      <c r="A288" s="166">
        <v>176</v>
      </c>
      <c r="B288" s="166" t="s">
        <v>145</v>
      </c>
      <c r="C288" s="166" t="s">
        <v>400</v>
      </c>
      <c r="D288" s="166" t="s">
        <v>401</v>
      </c>
      <c r="E288" s="166" t="s">
        <v>19</v>
      </c>
      <c r="F288" s="167">
        <v>1</v>
      </c>
      <c r="G288" s="167">
        <v>14.6</v>
      </c>
      <c r="H288" s="6">
        <v>1.1299999999999999</v>
      </c>
      <c r="I288" s="7">
        <v>2.61</v>
      </c>
      <c r="J288" s="169">
        <v>22.17</v>
      </c>
      <c r="K288" s="5">
        <v>43.34</v>
      </c>
      <c r="L288" s="37">
        <f t="shared" si="59"/>
        <v>0.9758</v>
      </c>
      <c r="M288" s="38">
        <f t="shared" si="60"/>
        <v>0.9758</v>
      </c>
      <c r="N288" s="161" t="s">
        <v>421</v>
      </c>
      <c r="O288" s="161" t="s">
        <v>426</v>
      </c>
      <c r="P288" s="163" t="str">
        <f t="shared" ref="P288:P289" si="78">IF(H288&lt;L288,"Replace",IF(I288&lt;M288,"Replace","Comply"))</f>
        <v>Comply</v>
      </c>
      <c r="Q288" s="14"/>
      <c r="R288" s="16">
        <v>1</v>
      </c>
      <c r="S288" s="16"/>
      <c r="T288" s="16"/>
      <c r="U288" s="14"/>
      <c r="V288" s="14"/>
      <c r="W288" s="14"/>
      <c r="Z288" s="36">
        <f t="shared" si="68"/>
        <v>14</v>
      </c>
      <c r="AA288" s="39">
        <f t="shared" si="54"/>
        <v>14.6</v>
      </c>
      <c r="AB288" s="36">
        <f t="shared" si="55"/>
        <v>16</v>
      </c>
      <c r="AC288" s="175">
        <f t="shared" si="56"/>
        <v>0.97399999999999998</v>
      </c>
      <c r="AD288" s="176">
        <f t="shared" si="57"/>
        <v>0.9758</v>
      </c>
      <c r="AE288" s="175">
        <f t="shared" si="58"/>
        <v>0.98</v>
      </c>
    </row>
    <row r="289" spans="1:31" ht="24.95" customHeight="1">
      <c r="A289" s="166">
        <v>177</v>
      </c>
      <c r="B289" s="166" t="s">
        <v>145</v>
      </c>
      <c r="C289" s="166" t="s">
        <v>402</v>
      </c>
      <c r="D289" s="166" t="s">
        <v>403</v>
      </c>
      <c r="E289" s="166" t="s">
        <v>19</v>
      </c>
      <c r="F289" s="167">
        <v>1</v>
      </c>
      <c r="G289" s="167">
        <v>14.7</v>
      </c>
      <c r="H289" s="6">
        <v>1.26</v>
      </c>
      <c r="I289" s="7">
        <v>4.03</v>
      </c>
      <c r="J289" s="169">
        <v>23.73</v>
      </c>
      <c r="K289" s="5">
        <v>69.209999999999994</v>
      </c>
      <c r="L289" s="37">
        <f t="shared" si="59"/>
        <v>0.97609999999999997</v>
      </c>
      <c r="M289" s="38">
        <f t="shared" si="60"/>
        <v>0.97609999999999997</v>
      </c>
      <c r="N289" s="161" t="s">
        <v>421</v>
      </c>
      <c r="O289" s="161" t="s">
        <v>426</v>
      </c>
      <c r="P289" s="163" t="str">
        <f t="shared" si="78"/>
        <v>Comply</v>
      </c>
      <c r="Q289" s="14"/>
      <c r="R289" s="16">
        <v>1</v>
      </c>
      <c r="S289" s="16"/>
      <c r="T289" s="16"/>
      <c r="U289" s="14"/>
      <c r="V289" s="14"/>
      <c r="W289" s="14"/>
      <c r="Z289" s="36">
        <f t="shared" si="68"/>
        <v>14</v>
      </c>
      <c r="AA289" s="39">
        <f t="shared" si="54"/>
        <v>14.7</v>
      </c>
      <c r="AB289" s="36">
        <f t="shared" si="55"/>
        <v>16</v>
      </c>
      <c r="AC289" s="175">
        <f t="shared" si="56"/>
        <v>0.97399999999999998</v>
      </c>
      <c r="AD289" s="176">
        <f t="shared" si="57"/>
        <v>0.97609999999999997</v>
      </c>
      <c r="AE289" s="175">
        <f t="shared" si="58"/>
        <v>0.98</v>
      </c>
    </row>
    <row r="290" spans="1:31" s="2" customFormat="1" ht="24.95" customHeight="1">
      <c r="A290" s="269">
        <v>178</v>
      </c>
      <c r="B290" s="269" t="s">
        <v>145</v>
      </c>
      <c r="C290" s="269" t="s">
        <v>404</v>
      </c>
      <c r="D290" s="269" t="s">
        <v>405</v>
      </c>
      <c r="E290" s="269" t="s">
        <v>170</v>
      </c>
      <c r="F290" s="167">
        <v>1</v>
      </c>
      <c r="G290" s="167">
        <v>18.149999999999999</v>
      </c>
      <c r="H290" s="6">
        <v>1.84</v>
      </c>
      <c r="I290" s="7">
        <v>8.1199999999999992</v>
      </c>
      <c r="J290" s="169">
        <v>29.17</v>
      </c>
      <c r="K290" s="5">
        <v>111.16</v>
      </c>
      <c r="L290" s="56">
        <f t="shared" ref="L290:L292" si="79">AD290</f>
        <v>0.99037500000000001</v>
      </c>
      <c r="M290" s="57">
        <f t="shared" ref="M290:M292" si="80">AD290</f>
        <v>0.99037500000000001</v>
      </c>
      <c r="N290" s="250" t="s">
        <v>421</v>
      </c>
      <c r="O290" s="250" t="s">
        <v>426</v>
      </c>
      <c r="P290" s="255" t="s">
        <v>466</v>
      </c>
      <c r="Q290" s="34"/>
      <c r="R290" s="127"/>
      <c r="S290" s="127"/>
      <c r="T290" s="127"/>
      <c r="U290" s="34"/>
      <c r="V290" s="34"/>
      <c r="W290" s="34"/>
      <c r="Z290" s="42">
        <f t="shared" si="68"/>
        <v>18</v>
      </c>
      <c r="AA290" s="43">
        <f t="shared" si="54"/>
        <v>18.149999999999999</v>
      </c>
      <c r="AB290" s="42">
        <f t="shared" si="55"/>
        <v>20</v>
      </c>
      <c r="AC290" s="177">
        <f t="shared" si="56"/>
        <v>0.99</v>
      </c>
      <c r="AD290" s="178">
        <f t="shared" si="57"/>
        <v>0.99037500000000001</v>
      </c>
      <c r="AE290" s="177">
        <f t="shared" si="58"/>
        <v>0.995</v>
      </c>
    </row>
    <row r="291" spans="1:31" s="2" customFormat="1" ht="24.95" customHeight="1">
      <c r="A291" s="269"/>
      <c r="B291" s="269"/>
      <c r="C291" s="269"/>
      <c r="D291" s="269"/>
      <c r="E291" s="269"/>
      <c r="F291" s="167">
        <v>2</v>
      </c>
      <c r="G291" s="167">
        <v>25</v>
      </c>
      <c r="H291" s="6">
        <v>0.83</v>
      </c>
      <c r="I291" s="7">
        <v>6.64</v>
      </c>
      <c r="J291" s="169">
        <v>19.52</v>
      </c>
      <c r="K291" s="5">
        <v>93.14</v>
      </c>
      <c r="L291" s="56">
        <f t="shared" si="79"/>
        <v>0.96550000000000002</v>
      </c>
      <c r="M291" s="57">
        <f t="shared" si="80"/>
        <v>0.96550000000000002</v>
      </c>
      <c r="N291" s="250"/>
      <c r="O291" s="250"/>
      <c r="P291" s="255"/>
      <c r="Q291" s="34"/>
      <c r="R291" s="127"/>
      <c r="S291" s="127">
        <v>1</v>
      </c>
      <c r="T291" s="127"/>
      <c r="U291" s="34"/>
      <c r="V291" s="34"/>
      <c r="W291" s="34"/>
      <c r="Z291" s="42">
        <f t="shared" si="68"/>
        <v>24</v>
      </c>
      <c r="AA291" s="43">
        <f t="shared" si="54"/>
        <v>25</v>
      </c>
      <c r="AB291" s="42">
        <f t="shared" si="55"/>
        <v>26</v>
      </c>
      <c r="AC291" s="177">
        <f t="shared" si="56"/>
        <v>0.96699999999999997</v>
      </c>
      <c r="AD291" s="178">
        <f t="shared" si="57"/>
        <v>0.96550000000000002</v>
      </c>
      <c r="AE291" s="177">
        <f t="shared" si="58"/>
        <v>0.96399999999999997</v>
      </c>
    </row>
    <row r="292" spans="1:31" s="2" customFormat="1" ht="24.95" customHeight="1">
      <c r="A292" s="269"/>
      <c r="B292" s="269"/>
      <c r="C292" s="269"/>
      <c r="D292" s="269"/>
      <c r="E292" s="269"/>
      <c r="F292" s="167">
        <v>3</v>
      </c>
      <c r="G292" s="167">
        <v>18.5</v>
      </c>
      <c r="H292" s="6">
        <v>1.84</v>
      </c>
      <c r="I292" s="7">
        <v>8.1199999999999992</v>
      </c>
      <c r="J292" s="169">
        <v>29.17</v>
      </c>
      <c r="K292" s="5">
        <v>111.16</v>
      </c>
      <c r="L292" s="56">
        <f t="shared" si="79"/>
        <v>0.99124999999999996</v>
      </c>
      <c r="M292" s="57">
        <f t="shared" si="80"/>
        <v>0.99124999999999996</v>
      </c>
      <c r="N292" s="250"/>
      <c r="O292" s="250"/>
      <c r="P292" s="255"/>
      <c r="Q292" s="34"/>
      <c r="R292" s="127"/>
      <c r="S292" s="127"/>
      <c r="T292" s="127"/>
      <c r="U292" s="190" t="s">
        <v>477</v>
      </c>
      <c r="V292" s="190"/>
      <c r="W292" s="190"/>
      <c r="Z292" s="42">
        <f t="shared" si="68"/>
        <v>18</v>
      </c>
      <c r="AA292" s="43">
        <f t="shared" si="54"/>
        <v>18.5</v>
      </c>
      <c r="AB292" s="42">
        <f t="shared" si="55"/>
        <v>20</v>
      </c>
      <c r="AC292" s="177">
        <f t="shared" si="56"/>
        <v>0.99</v>
      </c>
      <c r="AD292" s="178">
        <f t="shared" si="57"/>
        <v>0.99124999999999996</v>
      </c>
      <c r="AE292" s="177">
        <f t="shared" si="58"/>
        <v>0.995</v>
      </c>
    </row>
    <row r="293" spans="1:31" ht="24.95" customHeight="1">
      <c r="A293" s="166">
        <v>179</v>
      </c>
      <c r="B293" s="166" t="s">
        <v>145</v>
      </c>
      <c r="C293" s="166" t="s">
        <v>406</v>
      </c>
      <c r="D293" s="166" t="s">
        <v>407</v>
      </c>
      <c r="E293" s="166" t="s">
        <v>19</v>
      </c>
      <c r="F293" s="167">
        <v>1</v>
      </c>
      <c r="G293" s="167">
        <v>17.75</v>
      </c>
      <c r="H293" s="6">
        <v>1.42</v>
      </c>
      <c r="I293" s="7">
        <v>4.0999999999999996</v>
      </c>
      <c r="J293" s="169">
        <v>24.99</v>
      </c>
      <c r="K293" s="5">
        <v>59.07</v>
      </c>
      <c r="L293" s="70">
        <f t="shared" si="59"/>
        <v>0.98875000000000002</v>
      </c>
      <c r="M293" s="36">
        <f t="shared" si="60"/>
        <v>0.98875000000000002</v>
      </c>
      <c r="N293" s="161" t="s">
        <v>421</v>
      </c>
      <c r="O293" s="161" t="s">
        <v>426</v>
      </c>
      <c r="P293" s="163" t="str">
        <f t="shared" ref="P293" si="81">IF(H293&lt;L293,"Replace",IF(I293&lt;M293,"Replace","Comply"))</f>
        <v>Comply</v>
      </c>
      <c r="Q293" s="14"/>
      <c r="R293" s="16">
        <v>1</v>
      </c>
      <c r="S293" s="16"/>
      <c r="T293" s="16"/>
      <c r="U293" s="190">
        <f>SUM(R288:R293)</f>
        <v>3</v>
      </c>
      <c r="V293" s="190">
        <f>SUM(S288:S293)</f>
        <v>1</v>
      </c>
      <c r="W293" s="190">
        <f>SUM(T288:T293)</f>
        <v>0</v>
      </c>
      <c r="Z293" s="36">
        <f t="shared" si="68"/>
        <v>16</v>
      </c>
      <c r="AA293" s="39">
        <f t="shared" si="54"/>
        <v>17.75</v>
      </c>
      <c r="AB293" s="36">
        <f t="shared" si="55"/>
        <v>18</v>
      </c>
      <c r="AC293" s="175">
        <f t="shared" si="56"/>
        <v>0.98</v>
      </c>
      <c r="AD293" s="176">
        <f t="shared" si="57"/>
        <v>0.98875000000000002</v>
      </c>
      <c r="AE293" s="175">
        <f t="shared" si="58"/>
        <v>0.99</v>
      </c>
    </row>
    <row r="294" spans="1:31" ht="24.95" customHeight="1">
      <c r="A294" s="165"/>
      <c r="B294" s="165"/>
      <c r="C294" s="165"/>
      <c r="D294" s="165"/>
      <c r="E294" s="165"/>
      <c r="F294" s="10"/>
      <c r="G294" s="10"/>
      <c r="H294" s="11"/>
      <c r="I294" s="11"/>
      <c r="J294" s="10"/>
      <c r="K294" s="10"/>
      <c r="L294" s="14"/>
      <c r="M294" s="14"/>
      <c r="N294" s="14"/>
      <c r="O294" s="14"/>
      <c r="P294" s="14"/>
      <c r="Q294" s="14"/>
      <c r="R294" s="16"/>
      <c r="S294" s="16"/>
      <c r="T294" s="16"/>
      <c r="AC294" s="179"/>
      <c r="AD294" s="179"/>
      <c r="AE294" s="179"/>
    </row>
    <row r="295" spans="1:31" ht="24.95" customHeight="1">
      <c r="A295" s="165"/>
      <c r="B295" s="165"/>
      <c r="C295" s="165"/>
      <c r="D295" s="165"/>
      <c r="E295" s="165"/>
      <c r="F295" s="10"/>
      <c r="G295" s="10"/>
      <c r="H295" s="11"/>
      <c r="I295" s="11"/>
      <c r="J295" s="10"/>
      <c r="K295" s="10"/>
      <c r="L295" s="14"/>
      <c r="M295" s="14"/>
      <c r="N295" s="14"/>
      <c r="O295" s="14"/>
      <c r="P295" s="14"/>
      <c r="Q295" s="14"/>
      <c r="R295" s="16"/>
      <c r="S295" s="16"/>
      <c r="T295" s="127"/>
      <c r="U295" s="14"/>
      <c r="V295" s="14"/>
      <c r="W295" s="14"/>
      <c r="AC295" s="179"/>
      <c r="AD295" s="179"/>
      <c r="AE295" s="179"/>
    </row>
    <row r="296" spans="1:31" ht="24.95" customHeight="1">
      <c r="A296" s="165"/>
      <c r="B296" s="165"/>
      <c r="C296" s="165"/>
      <c r="D296" s="165"/>
      <c r="E296" s="165"/>
      <c r="F296" s="10"/>
      <c r="G296" s="10"/>
      <c r="H296" s="11"/>
      <c r="I296" s="11"/>
      <c r="J296" s="10"/>
      <c r="K296" s="10"/>
      <c r="L296" s="14"/>
      <c r="M296" s="14"/>
      <c r="N296" s="14"/>
      <c r="O296" s="14"/>
      <c r="P296" s="14"/>
      <c r="Q296" s="14"/>
      <c r="R296" s="16"/>
      <c r="S296" s="16"/>
      <c r="T296" s="16"/>
      <c r="U296" s="14"/>
      <c r="V296" s="14"/>
      <c r="W296" s="14"/>
      <c r="AC296" s="179"/>
      <c r="AD296" s="179"/>
      <c r="AE296" s="179"/>
    </row>
    <row r="297" spans="1:31" s="2" customFormat="1" ht="24.95" customHeight="1">
      <c r="A297" s="269">
        <v>180</v>
      </c>
      <c r="B297" s="269" t="s">
        <v>35</v>
      </c>
      <c r="C297" s="269" t="s">
        <v>408</v>
      </c>
      <c r="D297" s="269" t="s">
        <v>409</v>
      </c>
      <c r="E297" s="269" t="s">
        <v>167</v>
      </c>
      <c r="F297" s="167">
        <v>1</v>
      </c>
      <c r="G297" s="167">
        <v>39.4</v>
      </c>
      <c r="H297" s="6">
        <v>0.87</v>
      </c>
      <c r="I297" s="7">
        <v>0.92</v>
      </c>
      <c r="J297" s="169">
        <v>18.53</v>
      </c>
      <c r="K297" s="5">
        <v>16.37</v>
      </c>
      <c r="L297" s="65">
        <f t="shared" ref="L297:L302" si="82">AD297</f>
        <v>0.90560000000000007</v>
      </c>
      <c r="M297" s="42">
        <f t="shared" ref="M297:M302" si="83">AD297</f>
        <v>0.90560000000000007</v>
      </c>
      <c r="N297" s="250" t="s">
        <v>422</v>
      </c>
      <c r="O297" s="250" t="s">
        <v>425</v>
      </c>
      <c r="P297" s="246" t="s">
        <v>470</v>
      </c>
      <c r="Q297" s="34"/>
      <c r="R297" s="127"/>
      <c r="S297" s="127"/>
      <c r="T297" s="127"/>
      <c r="U297" s="34"/>
      <c r="V297" s="34"/>
      <c r="W297" s="34"/>
      <c r="Z297" s="42">
        <f t="shared" ref="Z297:Z302" si="84">LOOKUP(AA297,$AG$5:$BC$5,$AG$5:$BC$5)</f>
        <v>38</v>
      </c>
      <c r="AA297" s="43">
        <f t="shared" ref="AA297:AA302" si="85">G297</f>
        <v>39.4</v>
      </c>
      <c r="AB297" s="42">
        <f t="shared" ref="AB297:AB302" si="86">INDEX($AG$5:$BC$5,MATCH(Z297,$AG$5:$BC$5)+1)</f>
        <v>40</v>
      </c>
      <c r="AC297" s="177">
        <f t="shared" ref="AC297:AC302" si="87">LOOKUP(Z297,$AG$5:$BC$5,$AG$6:$BC$6)</f>
        <v>0.91400000000000003</v>
      </c>
      <c r="AD297" s="178">
        <f t="shared" ref="AD297:AD302" si="88">((AA297-Z297)/(AB297-Z297))*(AE297-AC297)+AC297</f>
        <v>0.90560000000000007</v>
      </c>
      <c r="AE297" s="177">
        <f t="shared" ref="AE297:AE302" si="89">LOOKUP(AB297,$AG$5:$BC$5,$AG$6:$BC$6)</f>
        <v>0.90200000000000002</v>
      </c>
    </row>
    <row r="298" spans="1:31" s="2" customFormat="1" ht="24.95" customHeight="1">
      <c r="A298" s="269"/>
      <c r="B298" s="269"/>
      <c r="C298" s="269"/>
      <c r="D298" s="269"/>
      <c r="E298" s="269"/>
      <c r="F298" s="167">
        <v>2</v>
      </c>
      <c r="G298" s="167">
        <v>39.25</v>
      </c>
      <c r="H298" s="6">
        <v>0.86</v>
      </c>
      <c r="I298" s="7">
        <v>0.97</v>
      </c>
      <c r="J298" s="169">
        <v>18.489999999999998</v>
      </c>
      <c r="K298" s="5">
        <v>17.260000000000002</v>
      </c>
      <c r="L298" s="56">
        <f t="shared" si="82"/>
        <v>0.90650000000000008</v>
      </c>
      <c r="M298" s="57">
        <f t="shared" si="83"/>
        <v>0.90650000000000008</v>
      </c>
      <c r="N298" s="250"/>
      <c r="O298" s="250"/>
      <c r="P298" s="247"/>
      <c r="Q298" s="34"/>
      <c r="R298" s="127"/>
      <c r="S298" s="127"/>
      <c r="T298" s="127"/>
      <c r="U298" s="34"/>
      <c r="V298" s="34"/>
      <c r="W298" s="34"/>
      <c r="Z298" s="42">
        <f t="shared" si="84"/>
        <v>38</v>
      </c>
      <c r="AA298" s="43">
        <f t="shared" si="85"/>
        <v>39.25</v>
      </c>
      <c r="AB298" s="42">
        <f t="shared" si="86"/>
        <v>40</v>
      </c>
      <c r="AC298" s="177">
        <f t="shared" si="87"/>
        <v>0.91400000000000003</v>
      </c>
      <c r="AD298" s="178">
        <f t="shared" si="88"/>
        <v>0.90650000000000008</v>
      </c>
      <c r="AE298" s="177">
        <f t="shared" si="89"/>
        <v>0.90200000000000002</v>
      </c>
    </row>
    <row r="299" spans="1:31" s="2" customFormat="1" ht="24.95" customHeight="1">
      <c r="A299" s="269"/>
      <c r="B299" s="269"/>
      <c r="C299" s="269"/>
      <c r="D299" s="269"/>
      <c r="E299" s="269"/>
      <c r="F299" s="167">
        <v>3</v>
      </c>
      <c r="G299" s="167">
        <v>39.4</v>
      </c>
      <c r="H299" s="6">
        <v>0.86</v>
      </c>
      <c r="I299" s="7">
        <v>0.97</v>
      </c>
      <c r="J299" s="169">
        <v>18.489999999999998</v>
      </c>
      <c r="K299" s="5">
        <v>17.260000000000002</v>
      </c>
      <c r="L299" s="56">
        <f t="shared" si="82"/>
        <v>0.90560000000000007</v>
      </c>
      <c r="M299" s="57">
        <f t="shared" si="83"/>
        <v>0.90560000000000007</v>
      </c>
      <c r="N299" s="250"/>
      <c r="O299" s="250"/>
      <c r="P299" s="247"/>
      <c r="Q299" s="34"/>
      <c r="R299" s="127"/>
      <c r="S299" s="127">
        <v>1</v>
      </c>
      <c r="T299" s="127"/>
      <c r="U299" s="34"/>
      <c r="V299" s="34"/>
      <c r="W299" s="34"/>
      <c r="Z299" s="42">
        <f t="shared" si="84"/>
        <v>38</v>
      </c>
      <c r="AA299" s="43">
        <f t="shared" si="85"/>
        <v>39.4</v>
      </c>
      <c r="AB299" s="42">
        <f t="shared" si="86"/>
        <v>40</v>
      </c>
      <c r="AC299" s="177">
        <f t="shared" si="87"/>
        <v>0.91400000000000003</v>
      </c>
      <c r="AD299" s="178">
        <f t="shared" si="88"/>
        <v>0.90560000000000007</v>
      </c>
      <c r="AE299" s="177">
        <f t="shared" si="89"/>
        <v>0.90200000000000002</v>
      </c>
    </row>
    <row r="300" spans="1:31" s="2" customFormat="1" ht="24.95" customHeight="1">
      <c r="A300" s="269"/>
      <c r="B300" s="269"/>
      <c r="C300" s="269"/>
      <c r="D300" s="269"/>
      <c r="E300" s="269"/>
      <c r="F300" s="167">
        <v>4</v>
      </c>
      <c r="G300" s="167">
        <v>39.4</v>
      </c>
      <c r="H300" s="6">
        <v>0.86</v>
      </c>
      <c r="I300" s="7">
        <v>0.97</v>
      </c>
      <c r="J300" s="169">
        <v>18.489999999999998</v>
      </c>
      <c r="K300" s="5">
        <v>17.260000000000002</v>
      </c>
      <c r="L300" s="56">
        <f t="shared" si="82"/>
        <v>0.90560000000000007</v>
      </c>
      <c r="M300" s="57">
        <f t="shared" si="83"/>
        <v>0.90560000000000007</v>
      </c>
      <c r="N300" s="250"/>
      <c r="O300" s="250"/>
      <c r="P300" s="247"/>
      <c r="Q300" s="34"/>
      <c r="R300" s="127"/>
      <c r="S300" s="127"/>
      <c r="T300" s="127"/>
      <c r="U300" s="34"/>
      <c r="V300" s="34"/>
      <c r="W300" s="34"/>
      <c r="Z300" s="42">
        <f t="shared" si="84"/>
        <v>38</v>
      </c>
      <c r="AA300" s="43">
        <f t="shared" si="85"/>
        <v>39.4</v>
      </c>
      <c r="AB300" s="42">
        <f t="shared" si="86"/>
        <v>40</v>
      </c>
      <c r="AC300" s="177">
        <f t="shared" si="87"/>
        <v>0.91400000000000003</v>
      </c>
      <c r="AD300" s="178">
        <f t="shared" si="88"/>
        <v>0.90560000000000007</v>
      </c>
      <c r="AE300" s="177">
        <f t="shared" si="89"/>
        <v>0.90200000000000002</v>
      </c>
    </row>
    <row r="301" spans="1:31" s="2" customFormat="1" ht="24.95" customHeight="1">
      <c r="A301" s="269"/>
      <c r="B301" s="269"/>
      <c r="C301" s="269"/>
      <c r="D301" s="269"/>
      <c r="E301" s="269"/>
      <c r="F301" s="167">
        <v>5</v>
      </c>
      <c r="G301" s="167">
        <v>41.5</v>
      </c>
      <c r="H301" s="6">
        <v>0.87</v>
      </c>
      <c r="I301" s="7">
        <v>0.92</v>
      </c>
      <c r="J301" s="169">
        <v>18.53</v>
      </c>
      <c r="K301" s="5">
        <v>16.37</v>
      </c>
      <c r="L301" s="56">
        <f t="shared" si="82"/>
        <v>0.90770000000000006</v>
      </c>
      <c r="M301" s="57">
        <f t="shared" si="83"/>
        <v>0.90770000000000006</v>
      </c>
      <c r="N301" s="250"/>
      <c r="O301" s="250"/>
      <c r="P301" s="248"/>
      <c r="Q301" s="34"/>
      <c r="R301" s="127"/>
      <c r="S301" s="127"/>
      <c r="T301" s="127"/>
      <c r="U301" s="190" t="s">
        <v>477</v>
      </c>
      <c r="V301" s="190"/>
      <c r="W301" s="190"/>
      <c r="Z301" s="42">
        <f t="shared" si="84"/>
        <v>40</v>
      </c>
      <c r="AA301" s="43">
        <f t="shared" si="85"/>
        <v>41.5</v>
      </c>
      <c r="AB301" s="42">
        <f t="shared" si="86"/>
        <v>45</v>
      </c>
      <c r="AC301" s="177">
        <f t="shared" si="87"/>
        <v>0.90200000000000002</v>
      </c>
      <c r="AD301" s="178">
        <f t="shared" si="88"/>
        <v>0.90770000000000006</v>
      </c>
      <c r="AE301" s="177">
        <f t="shared" si="89"/>
        <v>0.92100000000000004</v>
      </c>
    </row>
    <row r="302" spans="1:31" ht="24.95" customHeight="1">
      <c r="A302" s="166">
        <v>181</v>
      </c>
      <c r="B302" s="166" t="s">
        <v>35</v>
      </c>
      <c r="C302" s="166" t="s">
        <v>410</v>
      </c>
      <c r="D302" s="166" t="s">
        <v>85</v>
      </c>
      <c r="E302" s="166" t="s">
        <v>19</v>
      </c>
      <c r="F302" s="166">
        <v>1</v>
      </c>
      <c r="G302" s="166">
        <v>28.6</v>
      </c>
      <c r="H302" s="184">
        <v>1.71</v>
      </c>
      <c r="I302" s="185">
        <v>3.63</v>
      </c>
      <c r="J302" s="168">
        <v>28.35</v>
      </c>
      <c r="K302" s="72">
        <v>50.44</v>
      </c>
      <c r="L302" s="37">
        <f t="shared" si="82"/>
        <v>0.95719999999999994</v>
      </c>
      <c r="M302" s="38">
        <f t="shared" si="83"/>
        <v>0.95719999999999994</v>
      </c>
      <c r="N302" s="161" t="s">
        <v>422</v>
      </c>
      <c r="O302" s="161" t="s">
        <v>425</v>
      </c>
      <c r="P302" s="163" t="str">
        <f t="shared" ref="P302" si="90">IF(H302&lt;L302,"Replace",IF(I302&lt;M302,"Replace","Comply"))</f>
        <v>Comply</v>
      </c>
      <c r="Q302" s="14"/>
      <c r="R302" s="16">
        <v>1</v>
      </c>
      <c r="S302" s="16"/>
      <c r="T302" s="16"/>
      <c r="U302" s="190">
        <f>SUM(R297:R302)</f>
        <v>1</v>
      </c>
      <c r="V302" s="190">
        <f>SUM(S297:S302)</f>
        <v>1</v>
      </c>
      <c r="W302" s="190">
        <f>SUM(T297:T302)</f>
        <v>0</v>
      </c>
      <c r="Z302" s="36">
        <f t="shared" si="84"/>
        <v>28</v>
      </c>
      <c r="AA302" s="39">
        <f t="shared" si="85"/>
        <v>28.6</v>
      </c>
      <c r="AB302" s="36">
        <f t="shared" si="86"/>
        <v>30</v>
      </c>
      <c r="AC302" s="175">
        <f t="shared" si="87"/>
        <v>0.95899999999999996</v>
      </c>
      <c r="AD302" s="176">
        <f t="shared" si="88"/>
        <v>0.95719999999999994</v>
      </c>
      <c r="AE302" s="175">
        <f t="shared" si="89"/>
        <v>0.95299999999999996</v>
      </c>
    </row>
    <row r="303" spans="1:31" ht="24.95" customHeight="1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52"/>
      <c r="M303" s="52"/>
      <c r="N303" s="14"/>
      <c r="O303" s="14"/>
      <c r="P303" s="14"/>
      <c r="Q303" s="14"/>
      <c r="Z303" s="52"/>
      <c r="AA303" s="53"/>
      <c r="AB303" s="52"/>
      <c r="AC303" s="54"/>
      <c r="AD303" s="55"/>
      <c r="AE303" s="54"/>
    </row>
    <row r="304" spans="1:31" ht="24.95" customHeight="1">
      <c r="A304" s="1"/>
      <c r="B304" s="188" t="s">
        <v>471</v>
      </c>
      <c r="C304" s="187" t="s">
        <v>472</v>
      </c>
      <c r="D304" s="187"/>
      <c r="E304" s="187"/>
      <c r="F304" s="187"/>
      <c r="R304" s="14">
        <f>SUM(R8:R302)</f>
        <v>119</v>
      </c>
      <c r="S304" s="14">
        <f>SUM(S8:S302)</f>
        <v>62</v>
      </c>
      <c r="T304" s="14">
        <f>SUM(T8:T302)</f>
        <v>0</v>
      </c>
      <c r="U304" s="14"/>
      <c r="V304" s="14"/>
      <c r="W304" s="14"/>
      <c r="X304" s="14"/>
    </row>
    <row r="305" spans="1:24" ht="24.95" customHeight="1">
      <c r="A305" s="1"/>
      <c r="B305" s="188" t="s">
        <v>473</v>
      </c>
      <c r="C305" s="187" t="s">
        <v>474</v>
      </c>
      <c r="D305" s="187"/>
      <c r="E305" s="187"/>
      <c r="F305" s="187"/>
      <c r="R305" s="14"/>
      <c r="S305" s="14"/>
      <c r="T305" s="14"/>
      <c r="U305" s="14"/>
      <c r="V305" s="14"/>
      <c r="W305" s="14"/>
      <c r="X305" s="14"/>
    </row>
    <row r="306" spans="1:24" ht="24.95" customHeight="1">
      <c r="A306" s="1"/>
      <c r="B306" s="188" t="s">
        <v>475</v>
      </c>
      <c r="C306" s="187" t="s">
        <v>478</v>
      </c>
      <c r="D306" s="187"/>
      <c r="E306" s="187"/>
      <c r="F306" s="187"/>
      <c r="R306" s="14"/>
      <c r="S306" s="103"/>
      <c r="T306" s="103"/>
      <c r="U306" s="14"/>
      <c r="V306" s="14"/>
      <c r="W306" s="14"/>
      <c r="X306" s="14"/>
    </row>
    <row r="307" spans="1:24" ht="24.95" customHeight="1">
      <c r="A307" s="1"/>
      <c r="B307" s="188"/>
      <c r="C307" s="187"/>
      <c r="D307" s="187"/>
      <c r="E307" s="187"/>
      <c r="F307" s="187"/>
      <c r="R307" s="14"/>
      <c r="S307" s="165"/>
      <c r="T307" s="165"/>
      <c r="U307" s="14"/>
      <c r="V307" s="14"/>
      <c r="W307" s="14"/>
      <c r="X307" s="14"/>
    </row>
    <row r="308" spans="1:24" ht="24.95" customHeight="1">
      <c r="A308" s="1"/>
      <c r="B308" s="188"/>
      <c r="C308" s="187"/>
      <c r="D308" s="152" t="s">
        <v>476</v>
      </c>
      <c r="E308" s="187"/>
      <c r="F308" s="187"/>
      <c r="R308" s="14"/>
      <c r="S308" s="165"/>
      <c r="T308" s="165"/>
      <c r="U308" s="14"/>
      <c r="V308" s="14"/>
      <c r="W308" s="14"/>
      <c r="X308" s="14"/>
    </row>
    <row r="309" spans="1:24" ht="39.950000000000003" customHeight="1">
      <c r="A309" s="1"/>
      <c r="B309" s="73"/>
      <c r="C309" s="73"/>
      <c r="D309" s="191" t="s">
        <v>463</v>
      </c>
      <c r="E309" s="192" t="s">
        <v>482</v>
      </c>
      <c r="F309" s="293" t="s">
        <v>480</v>
      </c>
      <c r="G309" s="294"/>
      <c r="H309" s="293" t="s">
        <v>481</v>
      </c>
      <c r="I309" s="294"/>
      <c r="J309" s="73"/>
      <c r="K309" s="73"/>
      <c r="L309" s="73"/>
      <c r="M309" s="73"/>
      <c r="N309" s="73"/>
      <c r="O309" s="73"/>
      <c r="R309" s="14"/>
      <c r="S309" s="14"/>
      <c r="T309" s="14"/>
      <c r="U309" s="14"/>
      <c r="V309" s="14"/>
      <c r="W309" s="14"/>
      <c r="X309" s="14"/>
    </row>
    <row r="310" spans="1:24" ht="24.95" customHeight="1">
      <c r="A310" s="1"/>
      <c r="B310" s="73"/>
      <c r="C310" s="74"/>
      <c r="D310" s="193" t="s">
        <v>454</v>
      </c>
      <c r="E310" s="125">
        <f>SUM(R8:S56)</f>
        <v>42</v>
      </c>
      <c r="F310" s="295">
        <f>SUM(R8:R56)</f>
        <v>28</v>
      </c>
      <c r="G310" s="295"/>
      <c r="H310" s="295">
        <f>SUM(S8:S56)</f>
        <v>14</v>
      </c>
      <c r="I310" s="295"/>
      <c r="J310" s="75"/>
      <c r="K310" s="75"/>
      <c r="L310" s="76"/>
      <c r="M310" s="76"/>
      <c r="N310" s="76"/>
      <c r="O310" s="76"/>
    </row>
    <row r="311" spans="1:24" ht="24.95" customHeight="1">
      <c r="A311" s="1"/>
      <c r="B311" s="73"/>
      <c r="C311" s="74"/>
      <c r="D311" s="193" t="s">
        <v>455</v>
      </c>
      <c r="E311" s="125">
        <f>SUM(R57:S127)</f>
        <v>29</v>
      </c>
      <c r="F311" s="295">
        <f>SUM(R57:R127)</f>
        <v>16</v>
      </c>
      <c r="G311" s="295"/>
      <c r="H311" s="295">
        <f>SUM(S57:S127)</f>
        <v>13</v>
      </c>
      <c r="I311" s="295"/>
      <c r="J311" s="75"/>
      <c r="K311" s="75"/>
      <c r="L311" s="76"/>
      <c r="M311" s="76"/>
      <c r="N311" s="76"/>
      <c r="O311" s="76"/>
    </row>
    <row r="312" spans="1:24" ht="24.95" customHeight="1">
      <c r="A312" s="1"/>
      <c r="B312" s="73"/>
      <c r="C312" s="73"/>
      <c r="D312" s="193" t="s">
        <v>456</v>
      </c>
      <c r="E312" s="125">
        <f>SUM(R128:S196)</f>
        <v>38</v>
      </c>
      <c r="F312" s="295">
        <f>SUM(R128:R196)</f>
        <v>31</v>
      </c>
      <c r="G312" s="295"/>
      <c r="H312" s="295">
        <f>SUM(S128:S196)</f>
        <v>7</v>
      </c>
      <c r="I312" s="295"/>
      <c r="J312" s="73"/>
      <c r="K312" s="73"/>
      <c r="L312" s="73"/>
      <c r="M312" s="73"/>
      <c r="N312" s="73"/>
      <c r="O312" s="73"/>
    </row>
    <row r="313" spans="1:24" ht="24.95" customHeight="1">
      <c r="A313" s="1"/>
      <c r="B313" s="73"/>
      <c r="C313" s="73"/>
      <c r="D313" s="193" t="s">
        <v>457</v>
      </c>
      <c r="E313" s="125">
        <f>SUM(R197:S245)</f>
        <v>33</v>
      </c>
      <c r="F313" s="295">
        <f>SUM(R197:R245)</f>
        <v>13</v>
      </c>
      <c r="G313" s="295"/>
      <c r="H313" s="295">
        <f>SUM(S197:S245)</f>
        <v>20</v>
      </c>
      <c r="I313" s="295"/>
      <c r="J313" s="73"/>
      <c r="K313" s="34"/>
      <c r="L313" s="73"/>
      <c r="M313" s="73"/>
      <c r="N313" s="73"/>
      <c r="O313" s="73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24.95" customHeight="1">
      <c r="A314" s="1"/>
      <c r="B314" s="1"/>
      <c r="C314" s="1"/>
      <c r="D314" s="193" t="s">
        <v>458</v>
      </c>
      <c r="E314" s="125">
        <f>SUM(R246:S280)</f>
        <v>28</v>
      </c>
      <c r="F314" s="295">
        <f>SUM(R246:R280)</f>
        <v>25</v>
      </c>
      <c r="G314" s="295"/>
      <c r="H314" s="295">
        <f>SUM(S246:S280)</f>
        <v>3</v>
      </c>
      <c r="I314" s="295"/>
      <c r="K314" s="12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24.95" customHeight="1">
      <c r="A315" s="1"/>
      <c r="B315" s="1"/>
      <c r="C315" s="1"/>
      <c r="D315" s="193" t="s">
        <v>459</v>
      </c>
      <c r="E315" s="125">
        <f>+SUM(R281:S287)</f>
        <v>5</v>
      </c>
      <c r="F315" s="295">
        <f>SUM(R281:R287)</f>
        <v>2</v>
      </c>
      <c r="G315" s="295"/>
      <c r="H315" s="295">
        <f>SUM(S281:S287)</f>
        <v>3</v>
      </c>
      <c r="I315" s="295"/>
    </row>
    <row r="316" spans="1:24" ht="24.95" customHeight="1">
      <c r="A316" s="1"/>
      <c r="B316" s="1"/>
      <c r="C316" s="1"/>
      <c r="D316" s="193" t="s">
        <v>460</v>
      </c>
      <c r="E316" s="125">
        <f>SUM(R288:S293)</f>
        <v>4</v>
      </c>
      <c r="F316" s="295">
        <f>SUM(R288:R293)</f>
        <v>3</v>
      </c>
      <c r="G316" s="295"/>
      <c r="H316" s="295">
        <f>SUM(S288:S293)</f>
        <v>1</v>
      </c>
      <c r="I316" s="295"/>
    </row>
    <row r="317" spans="1:24" ht="24.95" customHeight="1" thickBot="1">
      <c r="A317" s="1"/>
      <c r="B317" s="1"/>
      <c r="C317" s="1"/>
      <c r="D317" s="196" t="s">
        <v>461</v>
      </c>
      <c r="E317" s="197">
        <f>SUM(R296:S302)</f>
        <v>2</v>
      </c>
      <c r="F317" s="296">
        <f>SUM(R296:R302)</f>
        <v>1</v>
      </c>
      <c r="G317" s="296"/>
      <c r="H317" s="296">
        <f>SUM(S296:S302)</f>
        <v>1</v>
      </c>
      <c r="I317" s="296"/>
    </row>
    <row r="318" spans="1:24" ht="24.95" customHeight="1" thickTop="1" thickBot="1">
      <c r="A318" s="1"/>
      <c r="B318" s="1"/>
      <c r="C318" s="1"/>
      <c r="D318" s="194" t="s">
        <v>479</v>
      </c>
      <c r="E318" s="195">
        <f>SUM(E310:E317)</f>
        <v>181</v>
      </c>
      <c r="F318" s="292">
        <f t="shared" ref="F318" si="91">SUM(F310:F317)</f>
        <v>119</v>
      </c>
      <c r="G318" s="292"/>
      <c r="H318" s="292">
        <f t="shared" ref="H318" si="92">SUM(H310:H317)</f>
        <v>62</v>
      </c>
      <c r="I318" s="292"/>
    </row>
    <row r="319" spans="1:24" ht="13.5" thickTop="1">
      <c r="A319" s="1"/>
      <c r="B319" s="1"/>
      <c r="C319" s="1"/>
      <c r="D319" s="1"/>
    </row>
    <row r="320" spans="1:24">
      <c r="A320" s="1"/>
      <c r="B320" s="1"/>
      <c r="C320" s="1"/>
      <c r="D320" s="1"/>
    </row>
    <row r="321" spans="1:4">
      <c r="A321" s="1"/>
      <c r="B321" s="1"/>
      <c r="C321" s="1"/>
      <c r="D321" s="1"/>
    </row>
    <row r="322" spans="1:4">
      <c r="A322" s="1"/>
      <c r="B322" s="1"/>
      <c r="C322" s="1"/>
      <c r="D322" s="1"/>
    </row>
    <row r="323" spans="1:4">
      <c r="A323" s="1"/>
      <c r="B323" s="1"/>
      <c r="C323" s="1"/>
      <c r="D323" s="1"/>
    </row>
    <row r="324" spans="1:4">
      <c r="A324" s="1"/>
      <c r="B324" s="1"/>
      <c r="C324" s="1"/>
      <c r="D324" s="1"/>
    </row>
    <row r="325" spans="1:4">
      <c r="A325" s="1"/>
      <c r="B325" s="1"/>
      <c r="C325" s="1"/>
      <c r="D325" s="1"/>
    </row>
    <row r="326" spans="1:4">
      <c r="A326" s="1"/>
      <c r="B326" s="1"/>
      <c r="C326" s="1"/>
      <c r="D326" s="1"/>
    </row>
    <row r="327" spans="1:4">
      <c r="A327" s="1"/>
      <c r="B327" s="1"/>
      <c r="C327" s="1"/>
      <c r="D327" s="1"/>
    </row>
    <row r="328" spans="1:4">
      <c r="A328" s="1"/>
      <c r="B328" s="1"/>
      <c r="C328" s="1"/>
      <c r="D328" s="1"/>
    </row>
    <row r="329" spans="1:4">
      <c r="A329" s="1"/>
      <c r="B329" s="1"/>
      <c r="C329" s="1"/>
      <c r="D329" s="1"/>
    </row>
    <row r="330" spans="1:4">
      <c r="A330" s="1"/>
      <c r="B330" s="1"/>
      <c r="C330" s="1"/>
      <c r="D330" s="1"/>
    </row>
    <row r="331" spans="1:4">
      <c r="A331" s="1"/>
      <c r="B331" s="1"/>
      <c r="C331" s="1"/>
      <c r="D331" s="1"/>
    </row>
    <row r="332" spans="1:4">
      <c r="A332" s="1"/>
      <c r="B332" s="1"/>
      <c r="C332" s="1"/>
      <c r="D332" s="1"/>
    </row>
    <row r="333" spans="1:4">
      <c r="A333" s="1"/>
      <c r="B333" s="1"/>
      <c r="C333" s="1"/>
      <c r="D333" s="1"/>
    </row>
    <row r="334" spans="1:4">
      <c r="A334" s="1"/>
      <c r="B334" s="1"/>
      <c r="C334" s="1"/>
      <c r="D334" s="1"/>
    </row>
    <row r="335" spans="1:4">
      <c r="A335" s="1"/>
      <c r="B335" s="1"/>
      <c r="C335" s="1"/>
      <c r="D335" s="1"/>
    </row>
    <row r="336" spans="1:4">
      <c r="A336" s="1"/>
      <c r="B336" s="1"/>
      <c r="C336" s="1"/>
      <c r="D336" s="1"/>
    </row>
    <row r="337" spans="1:4">
      <c r="A337" s="1"/>
      <c r="B337" s="1"/>
      <c r="C337" s="1"/>
      <c r="D337" s="1"/>
    </row>
    <row r="338" spans="1:4">
      <c r="A338" s="1"/>
      <c r="B338" s="1"/>
      <c r="C338" s="1"/>
      <c r="D338" s="1"/>
    </row>
    <row r="339" spans="1:4">
      <c r="A339" s="1"/>
      <c r="B339" s="1"/>
      <c r="C339" s="1"/>
      <c r="D339" s="1"/>
    </row>
    <row r="340" spans="1:4">
      <c r="A340" s="1"/>
      <c r="B340" s="1"/>
      <c r="C340" s="1"/>
      <c r="D340" s="1"/>
    </row>
    <row r="341" spans="1:4">
      <c r="A341" s="1"/>
      <c r="B341" s="1"/>
      <c r="C341" s="1"/>
      <c r="D341" s="1"/>
    </row>
    <row r="342" spans="1:4">
      <c r="A342" s="1"/>
      <c r="B342" s="1"/>
      <c r="C342" s="1"/>
      <c r="D342" s="1"/>
    </row>
    <row r="343" spans="1:4">
      <c r="A343" s="1"/>
      <c r="B343" s="1"/>
      <c r="C343" s="1"/>
      <c r="D343" s="1"/>
    </row>
    <row r="344" spans="1:4">
      <c r="A344" s="1"/>
      <c r="B344" s="1"/>
      <c r="C344" s="1"/>
      <c r="D344" s="1"/>
    </row>
    <row r="345" spans="1:4">
      <c r="A345" s="1"/>
      <c r="B345" s="1"/>
      <c r="C345" s="1"/>
      <c r="D345" s="1"/>
    </row>
    <row r="346" spans="1:4">
      <c r="A346" s="1"/>
      <c r="B346" s="1"/>
      <c r="C346" s="1"/>
      <c r="D346" s="1"/>
    </row>
    <row r="347" spans="1:4">
      <c r="A347" s="1"/>
      <c r="B347" s="1"/>
      <c r="C347" s="1"/>
      <c r="D347" s="1"/>
    </row>
    <row r="348" spans="1:4">
      <c r="A348" s="1"/>
      <c r="B348" s="1"/>
      <c r="C348" s="1"/>
      <c r="D348" s="1"/>
    </row>
    <row r="349" spans="1:4">
      <c r="A349" s="1"/>
      <c r="B349" s="1"/>
      <c r="C349" s="1"/>
      <c r="D349" s="1"/>
    </row>
    <row r="350" spans="1:4">
      <c r="A350" s="1"/>
      <c r="B350" s="1"/>
      <c r="C350" s="1"/>
      <c r="D350" s="1"/>
    </row>
    <row r="351" spans="1:4">
      <c r="A351" s="1"/>
      <c r="B351" s="1"/>
      <c r="C351" s="1"/>
      <c r="D351" s="1"/>
    </row>
    <row r="352" spans="1:4">
      <c r="A352" s="1"/>
      <c r="B352" s="1"/>
      <c r="C352" s="1"/>
      <c r="D352" s="1"/>
    </row>
    <row r="353" spans="1:4">
      <c r="A353" s="1"/>
      <c r="B353" s="1"/>
      <c r="C353" s="1"/>
      <c r="D353" s="1"/>
    </row>
    <row r="354" spans="1:4">
      <c r="A354" s="1"/>
      <c r="B354" s="1"/>
      <c r="C354" s="1"/>
      <c r="D354" s="1"/>
    </row>
    <row r="355" spans="1:4">
      <c r="A355" s="1"/>
      <c r="B355" s="1"/>
      <c r="C355" s="1"/>
      <c r="D355" s="1"/>
    </row>
    <row r="356" spans="1:4">
      <c r="A356" s="1"/>
      <c r="B356" s="1"/>
      <c r="C356" s="1"/>
      <c r="D356" s="1"/>
    </row>
    <row r="357" spans="1:4">
      <c r="A357" s="1"/>
      <c r="B357" s="1"/>
      <c r="C357" s="1"/>
      <c r="D357" s="1"/>
    </row>
    <row r="358" spans="1:4">
      <c r="A358" s="1"/>
      <c r="B358" s="1"/>
      <c r="C358" s="1"/>
      <c r="D358" s="1"/>
    </row>
    <row r="359" spans="1:4">
      <c r="A359" s="1"/>
      <c r="B359" s="1"/>
      <c r="C359" s="1"/>
      <c r="D359" s="1"/>
    </row>
    <row r="360" spans="1:4">
      <c r="A360" s="1"/>
      <c r="B360" s="1"/>
      <c r="C360" s="1"/>
      <c r="D360" s="1"/>
    </row>
    <row r="361" spans="1:4">
      <c r="A361" s="1"/>
      <c r="B361" s="1"/>
      <c r="C361" s="1"/>
      <c r="D361" s="1"/>
    </row>
    <row r="362" spans="1:4">
      <c r="A362" s="1"/>
      <c r="B362" s="1"/>
      <c r="C362" s="1"/>
      <c r="D362" s="1"/>
    </row>
    <row r="363" spans="1:4">
      <c r="A363" s="1"/>
      <c r="B363" s="1"/>
      <c r="C363" s="1"/>
      <c r="D363" s="1"/>
    </row>
    <row r="364" spans="1:4">
      <c r="A364" s="1"/>
      <c r="B364" s="1"/>
      <c r="C364" s="1"/>
      <c r="D364" s="1"/>
    </row>
    <row r="365" spans="1:4">
      <c r="A365" s="1"/>
      <c r="B365" s="1"/>
      <c r="C365" s="1"/>
      <c r="D365" s="1"/>
    </row>
    <row r="366" spans="1:4">
      <c r="A366" s="1"/>
      <c r="B366" s="1"/>
      <c r="C366" s="1"/>
      <c r="D366" s="1"/>
    </row>
    <row r="367" spans="1:4">
      <c r="A367" s="1"/>
      <c r="B367" s="1"/>
      <c r="C367" s="1"/>
      <c r="D367" s="1"/>
    </row>
    <row r="368" spans="1:4">
      <c r="A368" s="1"/>
      <c r="B368" s="1"/>
      <c r="C368" s="1"/>
      <c r="D368" s="1"/>
    </row>
    <row r="369" spans="1:4">
      <c r="A369" s="1"/>
      <c r="B369" s="1"/>
      <c r="C369" s="1"/>
      <c r="D369" s="1"/>
    </row>
    <row r="370" spans="1:4">
      <c r="A370" s="1"/>
      <c r="B370" s="1"/>
      <c r="C370" s="1"/>
      <c r="D370" s="1"/>
    </row>
    <row r="371" spans="1:4">
      <c r="A371" s="1"/>
      <c r="B371" s="1"/>
      <c r="C371" s="1"/>
      <c r="D371" s="1"/>
    </row>
    <row r="372" spans="1:4">
      <c r="A372" s="1"/>
      <c r="B372" s="1"/>
      <c r="C372" s="1"/>
      <c r="D372" s="1"/>
    </row>
    <row r="373" spans="1:4">
      <c r="A373" s="1"/>
      <c r="B373" s="1"/>
      <c r="C373" s="1"/>
      <c r="D373" s="1"/>
    </row>
    <row r="374" spans="1:4">
      <c r="A374" s="1"/>
      <c r="B374" s="1"/>
      <c r="C374" s="1"/>
      <c r="D374" s="1"/>
    </row>
    <row r="375" spans="1:4">
      <c r="A375" s="1"/>
      <c r="B375" s="1"/>
      <c r="C375" s="1"/>
      <c r="D375" s="1"/>
    </row>
    <row r="376" spans="1:4">
      <c r="A376" s="1"/>
      <c r="B376" s="1"/>
      <c r="C376" s="1"/>
      <c r="D376" s="1"/>
    </row>
    <row r="377" spans="1:4">
      <c r="A377" s="1"/>
      <c r="B377" s="1"/>
      <c r="C377" s="1"/>
      <c r="D377" s="1"/>
    </row>
    <row r="378" spans="1:4">
      <c r="A378" s="1"/>
      <c r="B378" s="1"/>
      <c r="C378" s="1"/>
      <c r="D378" s="1"/>
    </row>
    <row r="379" spans="1:4">
      <c r="A379" s="1"/>
      <c r="B379" s="1"/>
      <c r="C379" s="1"/>
      <c r="D379" s="1"/>
    </row>
    <row r="380" spans="1:4">
      <c r="A380" s="1"/>
      <c r="B380" s="1"/>
      <c r="C380" s="1"/>
      <c r="D380" s="1"/>
    </row>
    <row r="381" spans="1:4">
      <c r="A381" s="1"/>
      <c r="B381" s="1"/>
      <c r="C381" s="1"/>
      <c r="D381" s="1"/>
    </row>
    <row r="382" spans="1:4">
      <c r="A382" s="1"/>
      <c r="B382" s="1"/>
      <c r="C382" s="1"/>
      <c r="D382" s="1"/>
    </row>
    <row r="383" spans="1:4">
      <c r="A383" s="1"/>
      <c r="B383" s="1"/>
      <c r="C383" s="1"/>
      <c r="D383" s="1"/>
    </row>
    <row r="384" spans="1:4">
      <c r="A384" s="1"/>
      <c r="B384" s="1"/>
      <c r="C384" s="1"/>
      <c r="D384" s="1"/>
    </row>
    <row r="385" spans="1:4">
      <c r="A385" s="1"/>
      <c r="B385" s="1"/>
      <c r="C385" s="1"/>
      <c r="D385" s="1"/>
    </row>
    <row r="386" spans="1:4">
      <c r="A386" s="1"/>
      <c r="B386" s="1"/>
      <c r="C386" s="1"/>
      <c r="D386" s="1"/>
    </row>
    <row r="387" spans="1:4">
      <c r="A387" s="1"/>
      <c r="B387" s="1"/>
      <c r="C387" s="1"/>
      <c r="D387" s="1"/>
    </row>
    <row r="388" spans="1:4">
      <c r="A388" s="1"/>
      <c r="B388" s="1"/>
      <c r="C388" s="1"/>
      <c r="D388" s="1"/>
    </row>
  </sheetData>
  <mergeCells count="412">
    <mergeCell ref="F318:G318"/>
    <mergeCell ref="H318:I318"/>
    <mergeCell ref="F309:G309"/>
    <mergeCell ref="H309:I309"/>
    <mergeCell ref="F310:G310"/>
    <mergeCell ref="F311:G311"/>
    <mergeCell ref="F312:G312"/>
    <mergeCell ref="F313:G313"/>
    <mergeCell ref="F314:G314"/>
    <mergeCell ref="F315:G315"/>
    <mergeCell ref="F316:G316"/>
    <mergeCell ref="F317:G317"/>
    <mergeCell ref="H310:I310"/>
    <mergeCell ref="H311:I311"/>
    <mergeCell ref="H312:I312"/>
    <mergeCell ref="H313:I313"/>
    <mergeCell ref="H314:I314"/>
    <mergeCell ref="H315:I315"/>
    <mergeCell ref="H316:I316"/>
    <mergeCell ref="H317:I317"/>
    <mergeCell ref="A1:P1"/>
    <mergeCell ref="A2:P2"/>
    <mergeCell ref="A3:P3"/>
    <mergeCell ref="P264:P265"/>
    <mergeCell ref="P278:P280"/>
    <mergeCell ref="P283:P285"/>
    <mergeCell ref="P184:P186"/>
    <mergeCell ref="P187:P189"/>
    <mergeCell ref="P193:P195"/>
    <mergeCell ref="P203:P208"/>
    <mergeCell ref="P221:P223"/>
    <mergeCell ref="P226:P229"/>
    <mergeCell ref="P255:P257"/>
    <mergeCell ref="P261:P263"/>
    <mergeCell ref="P209:P211"/>
    <mergeCell ref="P212:P213"/>
    <mergeCell ref="P214:P215"/>
    <mergeCell ref="P216:P218"/>
    <mergeCell ref="P162:P164"/>
    <mergeCell ref="P143:P145"/>
    <mergeCell ref="P147:P149"/>
    <mergeCell ref="P150:P152"/>
    <mergeCell ref="P122:P124"/>
    <mergeCell ref="P125:P127"/>
    <mergeCell ref="P130:P138"/>
    <mergeCell ref="P290:P292"/>
    <mergeCell ref="P103:P107"/>
    <mergeCell ref="P110:P112"/>
    <mergeCell ref="P113:P114"/>
    <mergeCell ref="P117:P121"/>
    <mergeCell ref="A297:A301"/>
    <mergeCell ref="B297:B301"/>
    <mergeCell ref="C297:C301"/>
    <mergeCell ref="D297:D301"/>
    <mergeCell ref="A290:A292"/>
    <mergeCell ref="B290:B292"/>
    <mergeCell ref="C290:C292"/>
    <mergeCell ref="D290:D292"/>
    <mergeCell ref="A283:A285"/>
    <mergeCell ref="B283:B285"/>
    <mergeCell ref="C283:C285"/>
    <mergeCell ref="D283:D285"/>
    <mergeCell ref="A278:A280"/>
    <mergeCell ref="B278:B280"/>
    <mergeCell ref="C278:C280"/>
    <mergeCell ref="D278:D280"/>
    <mergeCell ref="A264:A265"/>
    <mergeCell ref="B264:B265"/>
    <mergeCell ref="P94:P100"/>
    <mergeCell ref="P69:P70"/>
    <mergeCell ref="P73:P75"/>
    <mergeCell ref="P76:P78"/>
    <mergeCell ref="P80:P82"/>
    <mergeCell ref="P59:P60"/>
    <mergeCell ref="P61:P62"/>
    <mergeCell ref="P63:P64"/>
    <mergeCell ref="P67:P68"/>
    <mergeCell ref="P5:P7"/>
    <mergeCell ref="P22:P25"/>
    <mergeCell ref="P31:P34"/>
    <mergeCell ref="P57:P58"/>
    <mergeCell ref="E297:E301"/>
    <mergeCell ref="H5:I6"/>
    <mergeCell ref="J5:K6"/>
    <mergeCell ref="E283:E285"/>
    <mergeCell ref="E290:E292"/>
    <mergeCell ref="E264:E265"/>
    <mergeCell ref="E278:E280"/>
    <mergeCell ref="E226:E229"/>
    <mergeCell ref="E255:E257"/>
    <mergeCell ref="E212:E213"/>
    <mergeCell ref="E214:E215"/>
    <mergeCell ref="E203:E208"/>
    <mergeCell ref="E187:E189"/>
    <mergeCell ref="E261:E263"/>
    <mergeCell ref="E216:E218"/>
    <mergeCell ref="E193:E195"/>
    <mergeCell ref="E172:E174"/>
    <mergeCell ref="P83:P85"/>
    <mergeCell ref="P86:P88"/>
    <mergeCell ref="P89:P93"/>
    <mergeCell ref="C264:C265"/>
    <mergeCell ref="D264:D265"/>
    <mergeCell ref="A261:A263"/>
    <mergeCell ref="B261:B263"/>
    <mergeCell ref="C261:C263"/>
    <mergeCell ref="D261:D263"/>
    <mergeCell ref="A255:A257"/>
    <mergeCell ref="B255:B257"/>
    <mergeCell ref="C255:C257"/>
    <mergeCell ref="D255:D257"/>
    <mergeCell ref="E221:E223"/>
    <mergeCell ref="A226:A229"/>
    <mergeCell ref="B226:B229"/>
    <mergeCell ref="C226:C229"/>
    <mergeCell ref="D226:D229"/>
    <mergeCell ref="A221:A223"/>
    <mergeCell ref="B221:B223"/>
    <mergeCell ref="C221:C223"/>
    <mergeCell ref="D221:D223"/>
    <mergeCell ref="A216:A218"/>
    <mergeCell ref="B216:B218"/>
    <mergeCell ref="C216:C218"/>
    <mergeCell ref="D216:D218"/>
    <mergeCell ref="A214:A215"/>
    <mergeCell ref="B214:B215"/>
    <mergeCell ref="C214:C215"/>
    <mergeCell ref="D214:D215"/>
    <mergeCell ref="E209:E211"/>
    <mergeCell ref="A212:A213"/>
    <mergeCell ref="B212:B213"/>
    <mergeCell ref="C212:C213"/>
    <mergeCell ref="D212:D213"/>
    <mergeCell ref="A209:A211"/>
    <mergeCell ref="B209:B211"/>
    <mergeCell ref="C209:C211"/>
    <mergeCell ref="D209:D211"/>
    <mergeCell ref="A203:A208"/>
    <mergeCell ref="B203:B208"/>
    <mergeCell ref="C203:C208"/>
    <mergeCell ref="D203:D208"/>
    <mergeCell ref="E181:E183"/>
    <mergeCell ref="A193:A195"/>
    <mergeCell ref="B193:B195"/>
    <mergeCell ref="C193:C195"/>
    <mergeCell ref="D193:D195"/>
    <mergeCell ref="E184:E186"/>
    <mergeCell ref="A187:A189"/>
    <mergeCell ref="B187:B189"/>
    <mergeCell ref="C187:C189"/>
    <mergeCell ref="D187:D189"/>
    <mergeCell ref="A184:A186"/>
    <mergeCell ref="B184:B186"/>
    <mergeCell ref="C184:C186"/>
    <mergeCell ref="D184:D186"/>
    <mergeCell ref="A181:A183"/>
    <mergeCell ref="B181:B183"/>
    <mergeCell ref="C181:C183"/>
    <mergeCell ref="D181:D183"/>
    <mergeCell ref="A172:A174"/>
    <mergeCell ref="B172:B174"/>
    <mergeCell ref="C172:C174"/>
    <mergeCell ref="D172:D174"/>
    <mergeCell ref="E162:E164"/>
    <mergeCell ref="A168:A170"/>
    <mergeCell ref="B168:B170"/>
    <mergeCell ref="C168:C170"/>
    <mergeCell ref="D168:D170"/>
    <mergeCell ref="E168:E170"/>
    <mergeCell ref="A162:A164"/>
    <mergeCell ref="B162:B164"/>
    <mergeCell ref="C162:C164"/>
    <mergeCell ref="D162:D164"/>
    <mergeCell ref="E147:E149"/>
    <mergeCell ref="A150:A152"/>
    <mergeCell ref="B150:B152"/>
    <mergeCell ref="C150:C152"/>
    <mergeCell ref="D150:D152"/>
    <mergeCell ref="E150:E152"/>
    <mergeCell ref="A147:A149"/>
    <mergeCell ref="B147:B149"/>
    <mergeCell ref="C147:C149"/>
    <mergeCell ref="D147:D149"/>
    <mergeCell ref="E140:E142"/>
    <mergeCell ref="A143:A145"/>
    <mergeCell ref="B143:B145"/>
    <mergeCell ref="C143:C145"/>
    <mergeCell ref="D143:D145"/>
    <mergeCell ref="E143:E145"/>
    <mergeCell ref="A140:A142"/>
    <mergeCell ref="B140:B142"/>
    <mergeCell ref="C140:C142"/>
    <mergeCell ref="D140:D142"/>
    <mergeCell ref="E125:E127"/>
    <mergeCell ref="A130:A138"/>
    <mergeCell ref="B130:B138"/>
    <mergeCell ref="C130:C138"/>
    <mergeCell ref="D130:D138"/>
    <mergeCell ref="E130:E138"/>
    <mergeCell ref="A125:A127"/>
    <mergeCell ref="B125:B127"/>
    <mergeCell ref="C125:C127"/>
    <mergeCell ref="D125:D127"/>
    <mergeCell ref="E117:E121"/>
    <mergeCell ref="A122:A124"/>
    <mergeCell ref="B122:B124"/>
    <mergeCell ref="C122:C124"/>
    <mergeCell ref="D122:D124"/>
    <mergeCell ref="E122:E124"/>
    <mergeCell ref="A117:A121"/>
    <mergeCell ref="B117:B121"/>
    <mergeCell ref="C117:C121"/>
    <mergeCell ref="D117:D121"/>
    <mergeCell ref="E110:E112"/>
    <mergeCell ref="A113:A114"/>
    <mergeCell ref="B113:B114"/>
    <mergeCell ref="C113:C114"/>
    <mergeCell ref="D113:D114"/>
    <mergeCell ref="E113:E114"/>
    <mergeCell ref="A110:A112"/>
    <mergeCell ref="B110:B112"/>
    <mergeCell ref="C110:C112"/>
    <mergeCell ref="D110:D112"/>
    <mergeCell ref="E94:E100"/>
    <mergeCell ref="A103:A107"/>
    <mergeCell ref="B103:B107"/>
    <mergeCell ref="C103:C107"/>
    <mergeCell ref="D103:D107"/>
    <mergeCell ref="E103:E107"/>
    <mergeCell ref="A94:A100"/>
    <mergeCell ref="B94:B100"/>
    <mergeCell ref="C94:C100"/>
    <mergeCell ref="D94:D100"/>
    <mergeCell ref="E86:E88"/>
    <mergeCell ref="A89:A93"/>
    <mergeCell ref="B89:B93"/>
    <mergeCell ref="C89:C93"/>
    <mergeCell ref="D89:D93"/>
    <mergeCell ref="E89:E93"/>
    <mergeCell ref="A86:A88"/>
    <mergeCell ref="B86:B88"/>
    <mergeCell ref="C86:C88"/>
    <mergeCell ref="D86:D88"/>
    <mergeCell ref="E80:E82"/>
    <mergeCell ref="A83:A85"/>
    <mergeCell ref="B83:B85"/>
    <mergeCell ref="C83:C85"/>
    <mergeCell ref="D83:D85"/>
    <mergeCell ref="E83:E85"/>
    <mergeCell ref="A80:A82"/>
    <mergeCell ref="B80:B82"/>
    <mergeCell ref="C80:C82"/>
    <mergeCell ref="D80:D82"/>
    <mergeCell ref="B67:B68"/>
    <mergeCell ref="C67:C68"/>
    <mergeCell ref="D67:D68"/>
    <mergeCell ref="E73:E75"/>
    <mergeCell ref="A76:A78"/>
    <mergeCell ref="B76:B78"/>
    <mergeCell ref="C76:C78"/>
    <mergeCell ref="D76:D78"/>
    <mergeCell ref="E76:E78"/>
    <mergeCell ref="A73:A75"/>
    <mergeCell ref="B73:B75"/>
    <mergeCell ref="C73:C75"/>
    <mergeCell ref="D73:D75"/>
    <mergeCell ref="C57:C58"/>
    <mergeCell ref="D57:D58"/>
    <mergeCell ref="A59:A60"/>
    <mergeCell ref="N69:N70"/>
    <mergeCell ref="N67:N68"/>
    <mergeCell ref="N63:N64"/>
    <mergeCell ref="N61:N62"/>
    <mergeCell ref="E61:E62"/>
    <mergeCell ref="A63:A64"/>
    <mergeCell ref="B63:B64"/>
    <mergeCell ref="C63:C64"/>
    <mergeCell ref="D63:D64"/>
    <mergeCell ref="E63:E64"/>
    <mergeCell ref="A61:A62"/>
    <mergeCell ref="B61:B62"/>
    <mergeCell ref="C61:C62"/>
    <mergeCell ref="D61:D62"/>
    <mergeCell ref="E67:E68"/>
    <mergeCell ref="A69:A70"/>
    <mergeCell ref="B69:B70"/>
    <mergeCell ref="C69:C70"/>
    <mergeCell ref="D69:D70"/>
    <mergeCell ref="E69:E70"/>
    <mergeCell ref="A67:A68"/>
    <mergeCell ref="O5:O7"/>
    <mergeCell ref="E22:E25"/>
    <mergeCell ref="G5:G7"/>
    <mergeCell ref="E5:E7"/>
    <mergeCell ref="O22:O25"/>
    <mergeCell ref="O57:O58"/>
    <mergeCell ref="E31:E34"/>
    <mergeCell ref="E57:E58"/>
    <mergeCell ref="O31:O34"/>
    <mergeCell ref="L5:M6"/>
    <mergeCell ref="A5:A7"/>
    <mergeCell ref="B5:B7"/>
    <mergeCell ref="C5:C7"/>
    <mergeCell ref="D5:D7"/>
    <mergeCell ref="N59:N60"/>
    <mergeCell ref="N57:N58"/>
    <mergeCell ref="F5:F7"/>
    <mergeCell ref="N5:N7"/>
    <mergeCell ref="A31:A34"/>
    <mergeCell ref="N22:N25"/>
    <mergeCell ref="N31:N34"/>
    <mergeCell ref="A22:A25"/>
    <mergeCell ref="B22:B25"/>
    <mergeCell ref="C22:C25"/>
    <mergeCell ref="D22:D25"/>
    <mergeCell ref="B59:B60"/>
    <mergeCell ref="C59:C60"/>
    <mergeCell ref="D59:D60"/>
    <mergeCell ref="B31:B34"/>
    <mergeCell ref="C31:C34"/>
    <mergeCell ref="D31:D34"/>
    <mergeCell ref="E59:E60"/>
    <mergeCell ref="A57:A58"/>
    <mergeCell ref="B57:B58"/>
    <mergeCell ref="N73:N75"/>
    <mergeCell ref="N103:N107"/>
    <mergeCell ref="N94:N100"/>
    <mergeCell ref="N172:N174"/>
    <mergeCell ref="N168:N170"/>
    <mergeCell ref="N162:N164"/>
    <mergeCell ref="N150:N152"/>
    <mergeCell ref="N147:N149"/>
    <mergeCell ref="N143:N145"/>
    <mergeCell ref="N140:N142"/>
    <mergeCell ref="N76:N78"/>
    <mergeCell ref="N125:N127"/>
    <mergeCell ref="N122:N124"/>
    <mergeCell ref="N117:N121"/>
    <mergeCell ref="N113:N114"/>
    <mergeCell ref="N110:N112"/>
    <mergeCell ref="N89:N93"/>
    <mergeCell ref="N86:N88"/>
    <mergeCell ref="N83:N85"/>
    <mergeCell ref="N80:N82"/>
    <mergeCell ref="N221:N223"/>
    <mergeCell ref="N216:N218"/>
    <mergeCell ref="N214:N215"/>
    <mergeCell ref="N212:N213"/>
    <mergeCell ref="N209:N211"/>
    <mergeCell ref="N203:N208"/>
    <mergeCell ref="N193:N195"/>
    <mergeCell ref="N187:N189"/>
    <mergeCell ref="N184:N186"/>
    <mergeCell ref="N181:N183"/>
    <mergeCell ref="O69:O70"/>
    <mergeCell ref="O172:O174"/>
    <mergeCell ref="O168:O170"/>
    <mergeCell ref="N297:N301"/>
    <mergeCell ref="N290:N292"/>
    <mergeCell ref="N283:N285"/>
    <mergeCell ref="N278:N280"/>
    <mergeCell ref="N264:N265"/>
    <mergeCell ref="N261:N263"/>
    <mergeCell ref="N255:N257"/>
    <mergeCell ref="O110:O112"/>
    <mergeCell ref="O103:O107"/>
    <mergeCell ref="O162:O164"/>
    <mergeCell ref="O150:O152"/>
    <mergeCell ref="O147:O149"/>
    <mergeCell ref="O143:O145"/>
    <mergeCell ref="O140:O142"/>
    <mergeCell ref="O130:O138"/>
    <mergeCell ref="O209:O211"/>
    <mergeCell ref="O203:O208"/>
    <mergeCell ref="O125:O127"/>
    <mergeCell ref="N226:N229"/>
    <mergeCell ref="N130:N138"/>
    <mergeCell ref="O61:O62"/>
    <mergeCell ref="O59:O60"/>
    <mergeCell ref="O94:O100"/>
    <mergeCell ref="O89:O93"/>
    <mergeCell ref="O86:O88"/>
    <mergeCell ref="O83:O85"/>
    <mergeCell ref="O80:O82"/>
    <mergeCell ref="O76:O78"/>
    <mergeCell ref="O73:O75"/>
    <mergeCell ref="O67:O68"/>
    <mergeCell ref="O63:O64"/>
    <mergeCell ref="P297:P301"/>
    <mergeCell ref="O122:O124"/>
    <mergeCell ref="O117:O121"/>
    <mergeCell ref="O113:O114"/>
    <mergeCell ref="O297:O301"/>
    <mergeCell ref="O290:O292"/>
    <mergeCell ref="O283:O285"/>
    <mergeCell ref="O278:O280"/>
    <mergeCell ref="O264:O265"/>
    <mergeCell ref="O261:O263"/>
    <mergeCell ref="O255:O257"/>
    <mergeCell ref="O226:O229"/>
    <mergeCell ref="O193:O195"/>
    <mergeCell ref="O187:O189"/>
    <mergeCell ref="O184:O186"/>
    <mergeCell ref="O181:O183"/>
    <mergeCell ref="O221:O223"/>
    <mergeCell ref="O216:O218"/>
    <mergeCell ref="O214:O215"/>
    <mergeCell ref="O212:O213"/>
    <mergeCell ref="P168:P170"/>
    <mergeCell ref="P172:P174"/>
    <mergeCell ref="P181:P183"/>
    <mergeCell ref="P140:P142"/>
  </mergeCells>
  <phoneticPr fontId="1" type="noConversion"/>
  <printOptions horizontalCentered="1"/>
  <pageMargins left="0.19685039370078741" right="0.19685039370078741" top="0.81" bottom="0.47244094488188981" header="0.61" footer="0.19685039370078741"/>
  <pageSetup paperSize="9" scale="64" orientation="landscape" r:id="rId1"/>
  <headerFooter alignWithMargins="0">
    <oddHeader>&amp;RBridges in Sabah</oddHeader>
    <oddFooter>&amp;RPage &amp;P of &amp;N</oddFooter>
  </headerFooter>
  <rowBreaks count="11" manualBreakCount="11">
    <brk id="30" max="15" man="1"/>
    <brk id="56" max="15" man="1"/>
    <brk id="82" max="15" man="1"/>
    <brk id="112" max="15" man="1"/>
    <brk id="142" max="15" man="1"/>
    <brk id="170" max="15" man="1"/>
    <brk id="197" max="15" man="1"/>
    <brk id="218" max="15" man="1"/>
    <brk id="243" max="15" man="1"/>
    <brk id="267" max="15" man="1"/>
    <brk id="29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Y309"/>
  <sheetViews>
    <sheetView view="pageBreakPreview" topLeftCell="A222" zoomScale="75" zoomScaleSheetLayoutView="75" workbookViewId="0">
      <selection activeCell="L226" sqref="L226:M227"/>
    </sheetView>
  </sheetViews>
  <sheetFormatPr defaultRowHeight="12.75"/>
  <cols>
    <col min="1" max="1" width="5.7109375" style="3" customWidth="1"/>
    <col min="2" max="2" width="17.7109375" style="3" customWidth="1"/>
    <col min="3" max="3" width="15.7109375" style="4" customWidth="1"/>
    <col min="4" max="4" width="23.5703125" style="4" customWidth="1"/>
    <col min="5" max="5" width="14.28515625" style="1" customWidth="1"/>
    <col min="6" max="7" width="9.7109375" style="1" customWidth="1"/>
    <col min="8" max="15" width="10.7109375" style="1" customWidth="1"/>
    <col min="16" max="16" width="15.7109375" style="12" customWidth="1"/>
    <col min="17" max="20" width="10.140625" style="12" customWidth="1"/>
    <col min="21" max="21" width="9.140625" style="1"/>
    <col min="22" max="27" width="13.7109375" style="1" customWidth="1"/>
    <col min="28" max="16384" width="9.140625" style="1"/>
  </cols>
  <sheetData>
    <row r="1" spans="1:51" ht="39" customHeight="1">
      <c r="A1" s="286" t="s">
        <v>413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3"/>
      <c r="R1" s="23"/>
      <c r="S1" s="23"/>
      <c r="T1" s="23"/>
    </row>
    <row r="2" spans="1:51" ht="15" customHeight="1">
      <c r="A2" s="287" t="s">
        <v>414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4"/>
      <c r="R2" s="24"/>
      <c r="S2" s="24"/>
      <c r="T2" s="24"/>
    </row>
    <row r="3" spans="1:51" ht="24.75" customHeight="1">
      <c r="A3" s="288" t="s">
        <v>495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5"/>
      <c r="R3" s="25"/>
      <c r="S3" s="25"/>
      <c r="T3" s="25"/>
      <c r="AC3" s="46" t="s">
        <v>444</v>
      </c>
    </row>
    <row r="4" spans="1:51" ht="24.75" customHeight="1">
      <c r="A4" s="232" t="s">
        <v>496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AC4" s="46"/>
    </row>
    <row r="5" spans="1:51" ht="13.5" thickBot="1">
      <c r="F5" s="2"/>
      <c r="G5" s="2"/>
      <c r="H5" s="2"/>
      <c r="I5" s="2"/>
      <c r="J5" s="2"/>
      <c r="K5" s="2"/>
    </row>
    <row r="6" spans="1:51" ht="22.5" customHeight="1">
      <c r="A6" s="259" t="s">
        <v>497</v>
      </c>
      <c r="B6" s="262" t="s">
        <v>1</v>
      </c>
      <c r="C6" s="262" t="s">
        <v>2</v>
      </c>
      <c r="D6" s="262" t="s">
        <v>3</v>
      </c>
      <c r="E6" s="262" t="s">
        <v>4</v>
      </c>
      <c r="F6" s="265" t="s">
        <v>5</v>
      </c>
      <c r="G6" s="262" t="s">
        <v>423</v>
      </c>
      <c r="H6" s="280" t="s">
        <v>6</v>
      </c>
      <c r="I6" s="281"/>
      <c r="J6" s="280" t="s">
        <v>7</v>
      </c>
      <c r="K6" s="281"/>
      <c r="L6" s="326" t="s">
        <v>505</v>
      </c>
      <c r="M6" s="272"/>
      <c r="N6" s="262" t="s">
        <v>411</v>
      </c>
      <c r="O6" s="262" t="s">
        <v>424</v>
      </c>
      <c r="P6" s="262" t="s">
        <v>483</v>
      </c>
      <c r="Q6" s="35"/>
      <c r="R6" s="35"/>
      <c r="S6" s="35"/>
      <c r="T6" s="35"/>
      <c r="AC6" s="30">
        <v>2</v>
      </c>
      <c r="AD6" s="30">
        <v>4</v>
      </c>
      <c r="AE6" s="30">
        <v>6</v>
      </c>
      <c r="AF6" s="30">
        <v>8</v>
      </c>
      <c r="AG6" s="30">
        <v>10</v>
      </c>
      <c r="AH6" s="30">
        <v>12</v>
      </c>
      <c r="AI6" s="30">
        <v>14</v>
      </c>
      <c r="AJ6" s="30">
        <v>16</v>
      </c>
      <c r="AK6" s="30">
        <v>18</v>
      </c>
      <c r="AL6" s="30">
        <v>20</v>
      </c>
      <c r="AM6" s="30">
        <v>22</v>
      </c>
      <c r="AN6" s="30">
        <v>24</v>
      </c>
      <c r="AO6" s="30">
        <v>26</v>
      </c>
      <c r="AP6" s="30">
        <v>28</v>
      </c>
      <c r="AQ6" s="30">
        <v>30</v>
      </c>
      <c r="AR6" s="30">
        <v>32</v>
      </c>
      <c r="AS6" s="30">
        <v>34</v>
      </c>
      <c r="AT6" s="30">
        <v>36</v>
      </c>
      <c r="AU6" s="30">
        <v>38</v>
      </c>
      <c r="AV6" s="30">
        <v>40</v>
      </c>
      <c r="AW6" s="30">
        <v>45</v>
      </c>
      <c r="AX6" s="30">
        <v>50</v>
      </c>
      <c r="AY6" s="30">
        <v>150</v>
      </c>
    </row>
    <row r="7" spans="1:51" ht="21.75" customHeight="1">
      <c r="A7" s="260"/>
      <c r="B7" s="263"/>
      <c r="C7" s="263"/>
      <c r="D7" s="263"/>
      <c r="E7" s="263"/>
      <c r="F7" s="266"/>
      <c r="G7" s="263"/>
      <c r="H7" s="282"/>
      <c r="I7" s="283"/>
      <c r="J7" s="282"/>
      <c r="K7" s="283"/>
      <c r="L7" s="273"/>
      <c r="M7" s="274"/>
      <c r="N7" s="263"/>
      <c r="O7" s="263"/>
      <c r="P7" s="263"/>
      <c r="Q7" s="35"/>
      <c r="R7" s="35"/>
      <c r="S7" s="35"/>
      <c r="T7" s="35"/>
      <c r="AC7" s="31">
        <v>1</v>
      </c>
      <c r="AD7" s="31">
        <v>0.94499999999999995</v>
      </c>
      <c r="AE7" s="31">
        <v>0.93</v>
      </c>
      <c r="AF7" s="31">
        <v>0.92700000000000005</v>
      </c>
      <c r="AG7" s="31">
        <v>0.94499999999999995</v>
      </c>
      <c r="AH7" s="31">
        <v>0.96499999999999997</v>
      </c>
      <c r="AI7" s="31">
        <v>0.97399999999999998</v>
      </c>
      <c r="AJ7" s="31">
        <v>0.98</v>
      </c>
      <c r="AK7" s="31">
        <v>0.99</v>
      </c>
      <c r="AL7" s="31">
        <v>0.995</v>
      </c>
      <c r="AM7" s="31">
        <v>0.98</v>
      </c>
      <c r="AN7" s="31">
        <v>0.96699999999999997</v>
      </c>
      <c r="AO7" s="31">
        <v>0.96399999999999997</v>
      </c>
      <c r="AP7" s="31">
        <v>0.95899999999999996</v>
      </c>
      <c r="AQ7" s="31">
        <v>0.95299999999999996</v>
      </c>
      <c r="AR7" s="31">
        <v>0.94499999999999995</v>
      </c>
      <c r="AS7" s="31">
        <v>0.93500000000000005</v>
      </c>
      <c r="AT7" s="31">
        <v>0.92500000000000004</v>
      </c>
      <c r="AU7" s="31">
        <v>0.91400000000000003</v>
      </c>
      <c r="AV7" s="31">
        <v>0.90200000000000002</v>
      </c>
      <c r="AW7" s="31">
        <v>0.92100000000000004</v>
      </c>
      <c r="AX7" s="31">
        <v>0.94199999999999995</v>
      </c>
      <c r="AY7" s="31">
        <v>0.94199999999999995</v>
      </c>
    </row>
    <row r="8" spans="1:51" ht="27" customHeight="1" thickBot="1">
      <c r="A8" s="261"/>
      <c r="B8" s="264"/>
      <c r="C8" s="264"/>
      <c r="D8" s="264"/>
      <c r="E8" s="264"/>
      <c r="F8" s="267"/>
      <c r="G8" s="270"/>
      <c r="H8" s="100" t="s">
        <v>8</v>
      </c>
      <c r="I8" s="101" t="s">
        <v>9</v>
      </c>
      <c r="J8" s="100" t="s">
        <v>8</v>
      </c>
      <c r="K8" s="101" t="s">
        <v>9</v>
      </c>
      <c r="L8" s="100" t="s">
        <v>8</v>
      </c>
      <c r="M8" s="102" t="s">
        <v>9</v>
      </c>
      <c r="N8" s="264"/>
      <c r="O8" s="264"/>
      <c r="P8" s="264"/>
      <c r="Q8" s="10"/>
      <c r="R8" s="205" t="s">
        <v>446</v>
      </c>
      <c r="S8" s="206"/>
      <c r="T8" s="10"/>
      <c r="V8" s="29" t="s">
        <v>437</v>
      </c>
      <c r="W8" s="29" t="s">
        <v>438</v>
      </c>
      <c r="X8" s="29" t="s">
        <v>439</v>
      </c>
      <c r="Y8" s="29" t="s">
        <v>440</v>
      </c>
      <c r="Z8" s="29" t="s">
        <v>441</v>
      </c>
      <c r="AA8" s="29" t="s">
        <v>442</v>
      </c>
    </row>
    <row r="9" spans="1:51" s="2" customFormat="1" ht="24.95" customHeight="1">
      <c r="A9" s="62">
        <v>19</v>
      </c>
      <c r="B9" s="64" t="s">
        <v>48</v>
      </c>
      <c r="C9" s="62" t="s">
        <v>51</v>
      </c>
      <c r="D9" s="62" t="s">
        <v>52</v>
      </c>
      <c r="E9" s="62" t="s">
        <v>19</v>
      </c>
      <c r="F9" s="15">
        <v>1</v>
      </c>
      <c r="G9" s="63">
        <v>11.27</v>
      </c>
      <c r="H9" s="6">
        <v>0.11</v>
      </c>
      <c r="I9" s="7">
        <v>1.56</v>
      </c>
      <c r="J9" s="6">
        <v>16</v>
      </c>
      <c r="K9" s="7">
        <v>22.44</v>
      </c>
      <c r="L9" s="70">
        <f t="shared" ref="L9" si="0">Z9</f>
        <v>0.9577</v>
      </c>
      <c r="M9" s="36">
        <f t="shared" ref="M9" si="1">Z9</f>
        <v>0.9577</v>
      </c>
      <c r="N9" s="60" t="s">
        <v>415</v>
      </c>
      <c r="O9" s="60" t="s">
        <v>425</v>
      </c>
      <c r="P9" s="161" t="s">
        <v>466</v>
      </c>
      <c r="Q9" s="34"/>
      <c r="R9" s="48">
        <v>1</v>
      </c>
      <c r="S9" s="50"/>
      <c r="T9" s="34"/>
      <c r="V9" s="42">
        <f t="shared" ref="V9" si="2">LOOKUP(W9,$AC$6:$AY$6,$AC$6:$AY$6)</f>
        <v>10</v>
      </c>
      <c r="W9" s="43">
        <f t="shared" ref="W9" si="3">G9</f>
        <v>11.27</v>
      </c>
      <c r="X9" s="42">
        <f t="shared" ref="X9" si="4">INDEX($AC$6:$AY$6,MATCH(V9,$AC$6:$AY$6)+1)</f>
        <v>12</v>
      </c>
      <c r="Y9" s="44">
        <f t="shared" ref="Y9" si="5">LOOKUP(V9,$AC$6:$AY$6,$AC$7:$AY$7)</f>
        <v>0.94499999999999995</v>
      </c>
      <c r="Z9" s="45">
        <f t="shared" ref="Z9" si="6">((W9-V9)/(X9-V9))*(AA9-Y9)+Y9</f>
        <v>0.9577</v>
      </c>
      <c r="AA9" s="44">
        <f t="shared" ref="AA9" si="7">LOOKUP(X9,$AC$6:$AY$6,$AC$7:$AY$7)</f>
        <v>0.96499999999999997</v>
      </c>
      <c r="AB9" s="32"/>
      <c r="AC9" s="32"/>
      <c r="AE9" s="32"/>
      <c r="AF9" s="32"/>
      <c r="AG9" s="32"/>
    </row>
    <row r="10" spans="1:51" s="2" customFormat="1" ht="24.95" customHeight="1">
      <c r="A10" s="279">
        <v>20</v>
      </c>
      <c r="B10" s="297" t="s">
        <v>48</v>
      </c>
      <c r="C10" s="279" t="s">
        <v>53</v>
      </c>
      <c r="D10" s="279" t="s">
        <v>54</v>
      </c>
      <c r="E10" s="279" t="s">
        <v>55</v>
      </c>
      <c r="F10" s="66">
        <v>1</v>
      </c>
      <c r="G10" s="66">
        <v>31.63</v>
      </c>
      <c r="H10" s="69">
        <v>0.28999999999999998</v>
      </c>
      <c r="I10" s="68">
        <v>4.6399999999999997</v>
      </c>
      <c r="J10" s="69">
        <v>20.37</v>
      </c>
      <c r="K10" s="68">
        <v>60.88</v>
      </c>
      <c r="L10" s="37">
        <f t="shared" ref="L10:L13" si="8">Z10</f>
        <v>0.94647999999999999</v>
      </c>
      <c r="M10" s="38">
        <f t="shared" ref="M10:M13" si="9">Z10</f>
        <v>0.94647999999999999</v>
      </c>
      <c r="N10" s="299" t="s">
        <v>415</v>
      </c>
      <c r="O10" s="299" t="s">
        <v>425</v>
      </c>
      <c r="P10" s="300" t="s">
        <v>466</v>
      </c>
      <c r="Q10" s="34"/>
      <c r="R10" s="48"/>
      <c r="S10" s="50"/>
      <c r="T10" s="34"/>
      <c r="V10" s="42">
        <f t="shared" ref="V10:V13" si="10">LOOKUP(W10,$AC$6:$AY$6,$AC$6:$AY$6)</f>
        <v>30</v>
      </c>
      <c r="W10" s="43">
        <f t="shared" ref="W10:W13" si="11">G10</f>
        <v>31.63</v>
      </c>
      <c r="X10" s="42">
        <f t="shared" ref="X10:X13" si="12">INDEX($AC$6:$AY$6,MATCH(V10,$AC$6:$AY$6)+1)</f>
        <v>32</v>
      </c>
      <c r="Y10" s="44">
        <f t="shared" ref="Y10:Y13" si="13">LOOKUP(V10,$AC$6:$AY$6,$AC$7:$AY$7)</f>
        <v>0.95299999999999996</v>
      </c>
      <c r="Z10" s="45">
        <f t="shared" ref="Z10:Z13" si="14">((W10-V10)/(X10-V10))*(AA10-Y10)+Y10</f>
        <v>0.94647999999999999</v>
      </c>
      <c r="AA10" s="44">
        <f t="shared" ref="AA10:AA13" si="15">LOOKUP(X10,$AC$6:$AY$6,$AC$7:$AY$7)</f>
        <v>0.94499999999999995</v>
      </c>
      <c r="AB10" s="32"/>
      <c r="AC10" s="32"/>
      <c r="AE10" s="32"/>
      <c r="AF10" s="32"/>
      <c r="AG10" s="32"/>
    </row>
    <row r="11" spans="1:51" s="2" customFormat="1" ht="24.95" customHeight="1">
      <c r="A11" s="268"/>
      <c r="B11" s="298"/>
      <c r="C11" s="268"/>
      <c r="D11" s="268"/>
      <c r="E11" s="268"/>
      <c r="F11" s="27">
        <v>2</v>
      </c>
      <c r="G11" s="27">
        <v>42</v>
      </c>
      <c r="H11" s="6">
        <v>0.76</v>
      </c>
      <c r="I11" s="7">
        <v>4.6399999999999997</v>
      </c>
      <c r="J11" s="6">
        <v>12.49</v>
      </c>
      <c r="K11" s="7">
        <v>59.67</v>
      </c>
      <c r="L11" s="37">
        <f t="shared" si="8"/>
        <v>0.90960000000000008</v>
      </c>
      <c r="M11" s="38">
        <f t="shared" si="9"/>
        <v>0.90960000000000008</v>
      </c>
      <c r="N11" s="249"/>
      <c r="O11" s="249"/>
      <c r="P11" s="301"/>
      <c r="Q11" s="34"/>
      <c r="R11" s="48">
        <v>1</v>
      </c>
      <c r="S11" s="50"/>
      <c r="T11" s="34"/>
      <c r="V11" s="42">
        <f t="shared" si="10"/>
        <v>40</v>
      </c>
      <c r="W11" s="43">
        <f t="shared" si="11"/>
        <v>42</v>
      </c>
      <c r="X11" s="42">
        <f t="shared" si="12"/>
        <v>45</v>
      </c>
      <c r="Y11" s="44">
        <f t="shared" si="13"/>
        <v>0.90200000000000002</v>
      </c>
      <c r="Z11" s="45">
        <f t="shared" si="14"/>
        <v>0.90960000000000008</v>
      </c>
      <c r="AA11" s="44">
        <f t="shared" si="15"/>
        <v>0.92100000000000004</v>
      </c>
      <c r="AB11" s="32"/>
      <c r="AC11" s="32"/>
      <c r="AE11" s="32"/>
      <c r="AF11" s="32"/>
      <c r="AG11" s="32"/>
    </row>
    <row r="12" spans="1:51" s="2" customFormat="1" ht="24.95" customHeight="1">
      <c r="A12" s="268"/>
      <c r="B12" s="298"/>
      <c r="C12" s="268"/>
      <c r="D12" s="268"/>
      <c r="E12" s="268"/>
      <c r="F12" s="27">
        <v>3</v>
      </c>
      <c r="G12" s="27">
        <v>42</v>
      </c>
      <c r="H12" s="6">
        <v>0.76</v>
      </c>
      <c r="I12" s="7">
        <v>4.6399999999999997</v>
      </c>
      <c r="J12" s="6">
        <v>12.49</v>
      </c>
      <c r="K12" s="7">
        <v>59.67</v>
      </c>
      <c r="L12" s="37">
        <f t="shared" si="8"/>
        <v>0.90960000000000008</v>
      </c>
      <c r="M12" s="38">
        <f t="shared" si="9"/>
        <v>0.90960000000000008</v>
      </c>
      <c r="N12" s="249"/>
      <c r="O12" s="249"/>
      <c r="P12" s="301"/>
      <c r="Q12" s="34"/>
      <c r="R12" s="48"/>
      <c r="S12" s="50"/>
      <c r="T12" s="34"/>
      <c r="V12" s="42">
        <f t="shared" si="10"/>
        <v>40</v>
      </c>
      <c r="W12" s="43">
        <f t="shared" si="11"/>
        <v>42</v>
      </c>
      <c r="X12" s="42">
        <f t="shared" si="12"/>
        <v>45</v>
      </c>
      <c r="Y12" s="44">
        <f t="shared" si="13"/>
        <v>0.90200000000000002</v>
      </c>
      <c r="Z12" s="45">
        <f t="shared" si="14"/>
        <v>0.90960000000000008</v>
      </c>
      <c r="AA12" s="44">
        <f t="shared" si="15"/>
        <v>0.92100000000000004</v>
      </c>
      <c r="AB12" s="32"/>
      <c r="AC12" s="32"/>
      <c r="AE12" s="32"/>
      <c r="AF12" s="32"/>
      <c r="AG12" s="32"/>
    </row>
    <row r="13" spans="1:51" s="2" customFormat="1" ht="24.95" customHeight="1">
      <c r="A13" s="268"/>
      <c r="B13" s="298"/>
      <c r="C13" s="268"/>
      <c r="D13" s="268"/>
      <c r="E13" s="268"/>
      <c r="F13" s="27">
        <v>4</v>
      </c>
      <c r="G13" s="27">
        <v>31.63</v>
      </c>
      <c r="H13" s="6">
        <v>1.29</v>
      </c>
      <c r="I13" s="7">
        <v>4.6399999999999997</v>
      </c>
      <c r="J13" s="6">
        <v>20.37</v>
      </c>
      <c r="K13" s="7">
        <v>60.88</v>
      </c>
      <c r="L13" s="37">
        <f t="shared" si="8"/>
        <v>0.94647999999999999</v>
      </c>
      <c r="M13" s="38">
        <f t="shared" si="9"/>
        <v>0.94647999999999999</v>
      </c>
      <c r="N13" s="249"/>
      <c r="O13" s="249"/>
      <c r="P13" s="299"/>
      <c r="Q13" s="34"/>
      <c r="R13" s="48"/>
      <c r="S13" s="50"/>
      <c r="T13" s="34"/>
      <c r="V13" s="42">
        <f t="shared" si="10"/>
        <v>30</v>
      </c>
      <c r="W13" s="43">
        <f t="shared" si="11"/>
        <v>31.63</v>
      </c>
      <c r="X13" s="42">
        <f t="shared" si="12"/>
        <v>32</v>
      </c>
      <c r="Y13" s="44">
        <f t="shared" si="13"/>
        <v>0.95299999999999996</v>
      </c>
      <c r="Z13" s="45">
        <f t="shared" si="14"/>
        <v>0.94647999999999999</v>
      </c>
      <c r="AA13" s="44">
        <f t="shared" si="15"/>
        <v>0.94499999999999995</v>
      </c>
      <c r="AB13" s="32"/>
      <c r="AC13" s="32"/>
      <c r="AE13" s="32"/>
      <c r="AF13" s="32"/>
      <c r="AG13" s="32"/>
    </row>
    <row r="14" spans="1:51" s="2" customFormat="1" ht="24.95" customHeight="1">
      <c r="A14" s="217">
        <v>12</v>
      </c>
      <c r="B14" s="20" t="s">
        <v>35</v>
      </c>
      <c r="C14" s="27" t="s">
        <v>36</v>
      </c>
      <c r="D14" s="27" t="s">
        <v>37</v>
      </c>
      <c r="E14" s="27" t="s">
        <v>38</v>
      </c>
      <c r="F14" s="15">
        <v>1</v>
      </c>
      <c r="G14" s="27">
        <v>104.23</v>
      </c>
      <c r="H14" s="21">
        <v>0.9</v>
      </c>
      <c r="I14" s="22">
        <v>19.829999999999998</v>
      </c>
      <c r="J14" s="21">
        <v>14.24</v>
      </c>
      <c r="K14" s="22">
        <v>60.08</v>
      </c>
      <c r="L14" s="56">
        <f t="shared" ref="L14:L78" si="16">Z14</f>
        <v>0.94199999999999995</v>
      </c>
      <c r="M14" s="57">
        <f t="shared" ref="M14:M78" si="17">Z14</f>
        <v>0.94199999999999995</v>
      </c>
      <c r="N14" s="26" t="s">
        <v>415</v>
      </c>
      <c r="O14" s="26" t="s">
        <v>425</v>
      </c>
      <c r="P14" s="163" t="s">
        <v>466</v>
      </c>
      <c r="Q14" s="34"/>
      <c r="R14" s="48">
        <v>1</v>
      </c>
      <c r="S14" s="50"/>
      <c r="T14" s="34"/>
      <c r="V14" s="42">
        <f>LOOKUP(W14,$AC$6:$AY$6,$AC$6:$AY$6)</f>
        <v>50</v>
      </c>
      <c r="W14" s="43">
        <f>G14</f>
        <v>104.23</v>
      </c>
      <c r="X14" s="42">
        <f>INDEX($AC$6:$AY$6,MATCH(V14,$AC$6:$AY$6)+1)</f>
        <v>150</v>
      </c>
      <c r="Y14" s="44">
        <f>LOOKUP(V14,$AC$6:$AY$6,$AC$7:$AY$7)</f>
        <v>0.94199999999999995</v>
      </c>
      <c r="Z14" s="45">
        <f t="shared" ref="Z14:Z78" si="18">((W14-V14)/(X14-V14))*(AA14-Y14)+Y14</f>
        <v>0.94199999999999995</v>
      </c>
      <c r="AA14" s="44">
        <f>LOOKUP(X14,$AC$6:$AY$6,$AC$7:$AY$7)</f>
        <v>0.94199999999999995</v>
      </c>
      <c r="AB14" s="32"/>
      <c r="AC14" s="32"/>
      <c r="AE14" s="32"/>
      <c r="AF14" s="32"/>
      <c r="AG14" s="32"/>
    </row>
    <row r="15" spans="1:51" ht="24.95" customHeight="1">
      <c r="A15" s="217">
        <v>7</v>
      </c>
      <c r="B15" s="20" t="s">
        <v>10</v>
      </c>
      <c r="C15" s="63" t="s">
        <v>26</v>
      </c>
      <c r="D15" s="63" t="s">
        <v>27</v>
      </c>
      <c r="E15" s="63" t="s">
        <v>19</v>
      </c>
      <c r="F15" s="15">
        <v>1</v>
      </c>
      <c r="G15" s="63">
        <v>23.47</v>
      </c>
      <c r="H15" s="67">
        <v>0.93</v>
      </c>
      <c r="I15" s="5">
        <v>3.94</v>
      </c>
      <c r="J15" s="67">
        <v>17.14</v>
      </c>
      <c r="K15" s="5">
        <v>52.85</v>
      </c>
      <c r="L15" s="56">
        <f t="shared" ref="L15" si="19">Z15</f>
        <v>0.970445</v>
      </c>
      <c r="M15" s="57">
        <f t="shared" ref="M15" si="20">Z15</f>
        <v>0.970445</v>
      </c>
      <c r="N15" s="61" t="s">
        <v>415</v>
      </c>
      <c r="O15" s="61" t="s">
        <v>425</v>
      </c>
      <c r="P15" s="163" t="s">
        <v>466</v>
      </c>
      <c r="Q15" s="14"/>
      <c r="R15" s="49">
        <v>1</v>
      </c>
      <c r="S15" s="51"/>
      <c r="T15" s="14"/>
      <c r="V15" s="36">
        <f>LOOKUP(W15,$AC$6:$AY$6,$AC$6:$AY$6)</f>
        <v>22</v>
      </c>
      <c r="W15" s="39">
        <f>G15</f>
        <v>23.47</v>
      </c>
      <c r="X15" s="36">
        <f>INDEX($AC$6:$AY$6,MATCH(V15,$AC$6:$AY$6)+1)</f>
        <v>24</v>
      </c>
      <c r="Y15" s="40">
        <f>LOOKUP(V15,$AC$6:$AY$6,$AC$7:$AY$7)</f>
        <v>0.98</v>
      </c>
      <c r="Z15" s="41">
        <f t="shared" si="18"/>
        <v>0.970445</v>
      </c>
      <c r="AA15" s="40">
        <f>LOOKUP(X15,$AC$6:$AY$6,$AC$7:$AY$7)</f>
        <v>0.96699999999999997</v>
      </c>
      <c r="AB15" s="13"/>
      <c r="AC15" s="13"/>
      <c r="AF15" s="13"/>
      <c r="AG15" s="13"/>
    </row>
    <row r="16" spans="1:51" ht="24.95" customHeight="1">
      <c r="A16" s="217">
        <v>5</v>
      </c>
      <c r="B16" s="20" t="s">
        <v>10</v>
      </c>
      <c r="C16" s="167" t="s">
        <v>20</v>
      </c>
      <c r="D16" s="167" t="s">
        <v>21</v>
      </c>
      <c r="E16" s="167" t="s">
        <v>22</v>
      </c>
      <c r="F16" s="173">
        <v>1</v>
      </c>
      <c r="G16" s="167">
        <v>29.87</v>
      </c>
      <c r="H16" s="6">
        <v>0.95</v>
      </c>
      <c r="I16" s="7">
        <v>1.06</v>
      </c>
      <c r="J16" s="169">
        <v>13.43</v>
      </c>
      <c r="K16" s="5">
        <v>14.37</v>
      </c>
      <c r="L16" s="181">
        <f>Z16</f>
        <v>0.95338999999999996</v>
      </c>
      <c r="M16" s="180">
        <f>Z16</f>
        <v>0.95338999999999996</v>
      </c>
      <c r="N16" s="163" t="s">
        <v>415</v>
      </c>
      <c r="O16" s="163" t="s">
        <v>425</v>
      </c>
      <c r="P16" s="163" t="str">
        <f t="shared" ref="P16" si="21">IF(H16&lt;L16,"Replace",IF(I16&lt;M16,"Replace","Comply"))</f>
        <v>Replace</v>
      </c>
      <c r="Q16" s="14"/>
      <c r="R16" s="49">
        <v>1</v>
      </c>
      <c r="S16" s="51"/>
      <c r="T16" s="14"/>
      <c r="V16" s="36">
        <f>LOOKUP(W16,$AC$6:$AY$6,$AC$6:$AY$6)</f>
        <v>28</v>
      </c>
      <c r="W16" s="39">
        <f>G16</f>
        <v>29.87</v>
      </c>
      <c r="X16" s="36">
        <f>INDEX($AC$6:$AY$6,MATCH(V16,$AC$6:$AY$6)+1)</f>
        <v>30</v>
      </c>
      <c r="Y16" s="40">
        <f>LOOKUP(V16,$AC$6:$AY$6,$AC$7:$AY$7)</f>
        <v>0.95899999999999996</v>
      </c>
      <c r="Z16" s="41">
        <f t="shared" ref="Z16" si="22">((W16-V16)/(X16-V16))*(AA16-Y16)+Y16</f>
        <v>0.95338999999999996</v>
      </c>
      <c r="AA16" s="40">
        <f>LOOKUP(X16,$AC$6:$AY$6,$AC$7:$AY$7)</f>
        <v>0.95299999999999996</v>
      </c>
      <c r="AB16" s="13"/>
      <c r="AC16" s="13"/>
      <c r="AF16" s="13"/>
      <c r="AG16" s="13"/>
    </row>
    <row r="17" spans="1:33" s="2" customFormat="1" ht="24.95" customHeight="1">
      <c r="A17" s="217">
        <v>18</v>
      </c>
      <c r="B17" s="20" t="s">
        <v>48</v>
      </c>
      <c r="C17" s="167" t="s">
        <v>49</v>
      </c>
      <c r="D17" s="167" t="s">
        <v>50</v>
      </c>
      <c r="E17" s="167" t="s">
        <v>19</v>
      </c>
      <c r="F17" s="173">
        <v>1</v>
      </c>
      <c r="G17" s="167">
        <v>19.07</v>
      </c>
      <c r="H17" s="6">
        <v>0.97</v>
      </c>
      <c r="I17" s="7">
        <v>1.34</v>
      </c>
      <c r="J17" s="6">
        <v>24.58</v>
      </c>
      <c r="K17" s="7">
        <v>28.9</v>
      </c>
      <c r="L17" s="65">
        <f t="shared" si="16"/>
        <v>0.99267499999999997</v>
      </c>
      <c r="M17" s="42">
        <f t="shared" si="17"/>
        <v>0.99267499999999997</v>
      </c>
      <c r="N17" s="163" t="s">
        <v>415</v>
      </c>
      <c r="O17" s="163" t="s">
        <v>425</v>
      </c>
      <c r="P17" s="167" t="s">
        <v>466</v>
      </c>
      <c r="Q17" s="34"/>
      <c r="R17" s="48">
        <v>1</v>
      </c>
      <c r="S17" s="50"/>
      <c r="T17" s="34"/>
      <c r="V17" s="42">
        <f>LOOKUP(W17,$AC$6:$AY$6,$AC$6:$AY$6)</f>
        <v>18</v>
      </c>
      <c r="W17" s="43">
        <f>G17</f>
        <v>19.07</v>
      </c>
      <c r="X17" s="42">
        <f>INDEX($AC$6:$AY$6,MATCH(V17,$AC$6:$AY$6)+1)</f>
        <v>20</v>
      </c>
      <c r="Y17" s="44">
        <f>LOOKUP(V17,$AC$6:$AY$6,$AC$7:$AY$7)</f>
        <v>0.99</v>
      </c>
      <c r="Z17" s="45">
        <f t="shared" si="18"/>
        <v>0.99267499999999997</v>
      </c>
      <c r="AA17" s="44">
        <f>LOOKUP(X17,$AC$6:$AY$6,$AC$7:$AY$7)</f>
        <v>0.995</v>
      </c>
      <c r="AB17" s="32"/>
      <c r="AC17" s="32"/>
      <c r="AF17" s="32"/>
      <c r="AG17" s="32"/>
    </row>
    <row r="18" spans="1:33" s="2" customFormat="1" ht="24.95" customHeight="1">
      <c r="A18" s="164">
        <v>1</v>
      </c>
      <c r="B18" s="174" t="s">
        <v>10</v>
      </c>
      <c r="C18" s="164" t="s">
        <v>11</v>
      </c>
      <c r="D18" s="164" t="s">
        <v>12</v>
      </c>
      <c r="E18" s="164" t="s">
        <v>13</v>
      </c>
      <c r="F18" s="172">
        <v>1</v>
      </c>
      <c r="G18" s="162">
        <v>9.4</v>
      </c>
      <c r="H18" s="8" t="s">
        <v>14</v>
      </c>
      <c r="I18" s="9" t="s">
        <v>14</v>
      </c>
      <c r="J18" s="8" t="s">
        <v>14</v>
      </c>
      <c r="K18" s="9" t="s">
        <v>14</v>
      </c>
      <c r="L18" s="37" t="s">
        <v>14</v>
      </c>
      <c r="M18" s="38" t="s">
        <v>14</v>
      </c>
      <c r="N18" s="171" t="s">
        <v>415</v>
      </c>
      <c r="O18" s="171" t="s">
        <v>425</v>
      </c>
      <c r="P18" s="171" t="s">
        <v>466</v>
      </c>
      <c r="Q18" s="34"/>
      <c r="R18" s="48">
        <v>1</v>
      </c>
      <c r="S18" s="50"/>
      <c r="T18" s="34"/>
      <c r="V18" s="42"/>
      <c r="W18" s="43"/>
      <c r="X18" s="42"/>
      <c r="Y18" s="44"/>
      <c r="Z18" s="45"/>
      <c r="AA18" s="44"/>
      <c r="AB18" s="32"/>
      <c r="AC18" s="32"/>
      <c r="AF18" s="32"/>
      <c r="AG18" s="32"/>
    </row>
    <row r="19" spans="1:33" s="2" customFormat="1" ht="24.95" customHeight="1">
      <c r="A19" s="111">
        <v>2</v>
      </c>
      <c r="B19" s="20" t="s">
        <v>10</v>
      </c>
      <c r="C19" s="111" t="s">
        <v>15</v>
      </c>
      <c r="D19" s="111" t="s">
        <v>12</v>
      </c>
      <c r="E19" s="111" t="s">
        <v>13</v>
      </c>
      <c r="F19" s="114">
        <v>1</v>
      </c>
      <c r="G19" s="111">
        <v>6.1</v>
      </c>
      <c r="H19" s="112" t="s">
        <v>14</v>
      </c>
      <c r="I19" s="5" t="s">
        <v>14</v>
      </c>
      <c r="J19" s="112" t="s">
        <v>14</v>
      </c>
      <c r="K19" s="5" t="s">
        <v>14</v>
      </c>
      <c r="L19" s="56" t="s">
        <v>14</v>
      </c>
      <c r="M19" s="57" t="s">
        <v>14</v>
      </c>
      <c r="N19" s="108" t="s">
        <v>415</v>
      </c>
      <c r="O19" s="108" t="s">
        <v>425</v>
      </c>
      <c r="P19" s="163" t="s">
        <v>466</v>
      </c>
      <c r="Q19" s="34"/>
      <c r="R19" s="48">
        <v>1</v>
      </c>
      <c r="S19" s="50"/>
      <c r="T19" s="34"/>
      <c r="V19" s="42"/>
      <c r="W19" s="43"/>
      <c r="X19" s="42"/>
      <c r="Y19" s="44"/>
      <c r="Z19" s="45"/>
      <c r="AA19" s="44"/>
      <c r="AB19" s="32"/>
      <c r="AC19" s="32"/>
      <c r="AF19" s="32"/>
      <c r="AG19" s="32"/>
    </row>
    <row r="20" spans="1:33" s="2" customFormat="1" ht="24.95" customHeight="1">
      <c r="A20" s="111">
        <v>3</v>
      </c>
      <c r="B20" s="20" t="s">
        <v>10</v>
      </c>
      <c r="C20" s="111" t="s">
        <v>16</v>
      </c>
      <c r="D20" s="111" t="s">
        <v>12</v>
      </c>
      <c r="E20" s="111" t="s">
        <v>13</v>
      </c>
      <c r="F20" s="114">
        <v>1</v>
      </c>
      <c r="G20" s="111">
        <v>6.1</v>
      </c>
      <c r="H20" s="112" t="s">
        <v>14</v>
      </c>
      <c r="I20" s="5" t="s">
        <v>14</v>
      </c>
      <c r="J20" s="112" t="s">
        <v>14</v>
      </c>
      <c r="K20" s="5" t="s">
        <v>14</v>
      </c>
      <c r="L20" s="56" t="s">
        <v>14</v>
      </c>
      <c r="M20" s="57" t="s">
        <v>14</v>
      </c>
      <c r="N20" s="108" t="s">
        <v>415</v>
      </c>
      <c r="O20" s="108" t="s">
        <v>425</v>
      </c>
      <c r="P20" s="163" t="s">
        <v>466</v>
      </c>
      <c r="Q20" s="34"/>
      <c r="R20" s="48">
        <v>1</v>
      </c>
      <c r="S20" s="50"/>
      <c r="T20" s="34"/>
      <c r="V20" s="42"/>
      <c r="W20" s="43"/>
      <c r="X20" s="42"/>
      <c r="Y20" s="44"/>
      <c r="Z20" s="45"/>
      <c r="AA20" s="44"/>
      <c r="AB20" s="32"/>
      <c r="AC20" s="32"/>
      <c r="AF20" s="32"/>
      <c r="AG20" s="32"/>
    </row>
    <row r="21" spans="1:33" s="2" customFormat="1" ht="24.95" customHeight="1">
      <c r="A21" s="110">
        <v>13</v>
      </c>
      <c r="B21" s="116" t="s">
        <v>35</v>
      </c>
      <c r="C21" s="110" t="s">
        <v>39</v>
      </c>
      <c r="D21" s="110" t="s">
        <v>40</v>
      </c>
      <c r="E21" s="110" t="s">
        <v>13</v>
      </c>
      <c r="F21" s="114">
        <v>1</v>
      </c>
      <c r="G21" s="111">
        <v>7.29</v>
      </c>
      <c r="H21" s="112" t="s">
        <v>14</v>
      </c>
      <c r="I21" s="5" t="s">
        <v>14</v>
      </c>
      <c r="J21" s="112" t="s">
        <v>14</v>
      </c>
      <c r="K21" s="5" t="s">
        <v>14</v>
      </c>
      <c r="L21" s="37" t="s">
        <v>14</v>
      </c>
      <c r="M21" s="38" t="s">
        <v>14</v>
      </c>
      <c r="N21" s="106" t="s">
        <v>415</v>
      </c>
      <c r="O21" s="106" t="s">
        <v>425</v>
      </c>
      <c r="P21" s="161" t="s">
        <v>466</v>
      </c>
      <c r="Q21" s="34"/>
      <c r="R21" s="48">
        <v>1</v>
      </c>
      <c r="S21" s="50"/>
      <c r="T21" s="34"/>
      <c r="V21" s="42"/>
      <c r="W21" s="43"/>
      <c r="X21" s="42"/>
      <c r="Y21" s="44"/>
      <c r="Z21" s="45"/>
      <c r="AA21" s="44"/>
      <c r="AB21" s="32"/>
      <c r="AC21" s="32"/>
      <c r="AF21" s="32"/>
      <c r="AG21" s="32"/>
    </row>
    <row r="22" spans="1:33" s="2" customFormat="1" ht="24.95" customHeight="1">
      <c r="A22" s="110">
        <v>14</v>
      </c>
      <c r="B22" s="116" t="s">
        <v>35</v>
      </c>
      <c r="C22" s="110" t="s">
        <v>41</v>
      </c>
      <c r="D22" s="110" t="s">
        <v>42</v>
      </c>
      <c r="E22" s="110" t="s">
        <v>43</v>
      </c>
      <c r="F22" s="114">
        <v>1</v>
      </c>
      <c r="G22" s="111">
        <v>42.75</v>
      </c>
      <c r="H22" s="112" t="s">
        <v>14</v>
      </c>
      <c r="I22" s="5" t="s">
        <v>14</v>
      </c>
      <c r="J22" s="112" t="s">
        <v>14</v>
      </c>
      <c r="K22" s="5" t="s">
        <v>14</v>
      </c>
      <c r="L22" s="37" t="s">
        <v>14</v>
      </c>
      <c r="M22" s="38" t="s">
        <v>14</v>
      </c>
      <c r="N22" s="106" t="s">
        <v>415</v>
      </c>
      <c r="O22" s="106" t="s">
        <v>425</v>
      </c>
      <c r="P22" s="161" t="s">
        <v>466</v>
      </c>
      <c r="Q22" s="34"/>
      <c r="R22" s="48">
        <v>1</v>
      </c>
      <c r="S22" s="50"/>
      <c r="T22" s="34"/>
      <c r="V22" s="42"/>
      <c r="W22" s="43"/>
      <c r="X22" s="42"/>
      <c r="Y22" s="44"/>
      <c r="Z22" s="45"/>
      <c r="AA22" s="44"/>
      <c r="AB22" s="32"/>
      <c r="AC22" s="32"/>
      <c r="AF22" s="32"/>
      <c r="AG22" s="32"/>
    </row>
    <row r="23" spans="1:33" s="2" customFormat="1" ht="24.95" customHeight="1">
      <c r="A23" s="110">
        <v>16</v>
      </c>
      <c r="B23" s="116" t="s">
        <v>35</v>
      </c>
      <c r="C23" s="167" t="s">
        <v>431</v>
      </c>
      <c r="D23" s="110" t="s">
        <v>45</v>
      </c>
      <c r="E23" s="110" t="s">
        <v>13</v>
      </c>
      <c r="F23" s="114">
        <v>1</v>
      </c>
      <c r="G23" s="111">
        <v>6.5</v>
      </c>
      <c r="H23" s="112" t="s">
        <v>14</v>
      </c>
      <c r="I23" s="5" t="s">
        <v>14</v>
      </c>
      <c r="J23" s="112" t="s">
        <v>14</v>
      </c>
      <c r="K23" s="5" t="s">
        <v>14</v>
      </c>
      <c r="L23" s="37" t="s">
        <v>14</v>
      </c>
      <c r="M23" s="38" t="s">
        <v>14</v>
      </c>
      <c r="N23" s="106" t="s">
        <v>415</v>
      </c>
      <c r="O23" s="106" t="s">
        <v>425</v>
      </c>
      <c r="P23" s="161" t="s">
        <v>466</v>
      </c>
      <c r="Q23" s="34"/>
      <c r="R23" s="48">
        <v>1</v>
      </c>
      <c r="S23" s="50"/>
      <c r="T23" s="34"/>
      <c r="V23" s="42"/>
      <c r="W23" s="43"/>
      <c r="X23" s="42"/>
      <c r="Y23" s="44"/>
      <c r="Z23" s="45"/>
      <c r="AA23" s="44"/>
      <c r="AB23" s="32"/>
      <c r="AC23" s="32"/>
      <c r="AF23" s="32"/>
      <c r="AG23" s="32"/>
    </row>
    <row r="24" spans="1:33" s="2" customFormat="1" ht="24.95" customHeight="1">
      <c r="A24" s="110">
        <v>21</v>
      </c>
      <c r="B24" s="116" t="s">
        <v>48</v>
      </c>
      <c r="C24" s="110" t="s">
        <v>56</v>
      </c>
      <c r="D24" s="110" t="s">
        <v>57</v>
      </c>
      <c r="E24" s="110" t="s">
        <v>43</v>
      </c>
      <c r="F24" s="111">
        <v>1</v>
      </c>
      <c r="G24" s="111">
        <v>21.3</v>
      </c>
      <c r="H24" s="112" t="s">
        <v>14</v>
      </c>
      <c r="I24" s="5" t="s">
        <v>14</v>
      </c>
      <c r="J24" s="112" t="s">
        <v>14</v>
      </c>
      <c r="K24" s="5" t="s">
        <v>14</v>
      </c>
      <c r="L24" s="37" t="s">
        <v>14</v>
      </c>
      <c r="M24" s="38" t="s">
        <v>14</v>
      </c>
      <c r="N24" s="106" t="s">
        <v>415</v>
      </c>
      <c r="O24" s="106" t="s">
        <v>425</v>
      </c>
      <c r="P24" s="161" t="s">
        <v>466</v>
      </c>
      <c r="Q24" s="34"/>
      <c r="R24" s="48">
        <v>1</v>
      </c>
      <c r="S24" s="50"/>
      <c r="T24" s="34"/>
      <c r="V24" s="42"/>
      <c r="W24" s="43"/>
      <c r="X24" s="42"/>
      <c r="Y24" s="44"/>
      <c r="Z24" s="45"/>
      <c r="AA24" s="44"/>
      <c r="AB24" s="32"/>
      <c r="AC24" s="32"/>
      <c r="AF24" s="32"/>
      <c r="AG24" s="32"/>
    </row>
    <row r="25" spans="1:33" s="2" customFormat="1" ht="24.95" customHeight="1" thickBot="1">
      <c r="A25" s="110">
        <v>34</v>
      </c>
      <c r="B25" s="110" t="s">
        <v>75</v>
      </c>
      <c r="C25" s="110" t="s">
        <v>82</v>
      </c>
      <c r="D25" s="110" t="s">
        <v>83</v>
      </c>
      <c r="E25" s="110" t="s">
        <v>43</v>
      </c>
      <c r="F25" s="111">
        <v>1</v>
      </c>
      <c r="G25" s="111" t="s">
        <v>428</v>
      </c>
      <c r="H25" s="112" t="s">
        <v>14</v>
      </c>
      <c r="I25" s="5" t="s">
        <v>14</v>
      </c>
      <c r="J25" s="112" t="s">
        <v>14</v>
      </c>
      <c r="K25" s="5" t="s">
        <v>14</v>
      </c>
      <c r="L25" s="37" t="s">
        <v>14</v>
      </c>
      <c r="M25" s="38" t="s">
        <v>14</v>
      </c>
      <c r="N25" s="106" t="s">
        <v>415</v>
      </c>
      <c r="O25" s="106" t="s">
        <v>425</v>
      </c>
      <c r="P25" s="161" t="s">
        <v>466</v>
      </c>
      <c r="Q25" s="34"/>
      <c r="R25" s="48">
        <v>1</v>
      </c>
      <c r="S25" s="207">
        <f>SUM(R9:R25)</f>
        <v>14</v>
      </c>
      <c r="T25" s="47" t="s">
        <v>415</v>
      </c>
      <c r="V25" s="42"/>
      <c r="W25" s="43"/>
      <c r="X25" s="42"/>
      <c r="Y25" s="44"/>
      <c r="Z25" s="45"/>
      <c r="AA25" s="44"/>
      <c r="AB25" s="32"/>
      <c r="AC25" s="32"/>
      <c r="AF25" s="32"/>
      <c r="AG25" s="32"/>
    </row>
    <row r="26" spans="1:33" s="2" customFormat="1" ht="24.95" customHeight="1">
      <c r="A26" s="218"/>
      <c r="B26" s="218"/>
      <c r="C26" s="218"/>
      <c r="D26" s="218"/>
      <c r="E26" s="218"/>
      <c r="F26" s="217"/>
      <c r="G26" s="217"/>
      <c r="H26" s="220"/>
      <c r="I26" s="5"/>
      <c r="J26" s="220"/>
      <c r="K26" s="5"/>
      <c r="L26" s="37"/>
      <c r="M26" s="38"/>
      <c r="N26" s="212"/>
      <c r="O26" s="212"/>
      <c r="P26" s="219"/>
      <c r="Q26" s="34"/>
      <c r="R26" s="48"/>
      <c r="S26" s="208"/>
      <c r="T26" s="129"/>
      <c r="V26" s="42"/>
      <c r="W26" s="43"/>
      <c r="X26" s="42"/>
      <c r="Y26" s="44"/>
      <c r="Z26" s="45"/>
      <c r="AA26" s="44"/>
      <c r="AB26" s="32"/>
      <c r="AC26" s="32"/>
      <c r="AF26" s="32"/>
      <c r="AG26" s="32"/>
    </row>
    <row r="27" spans="1:33" s="2" customFormat="1" ht="24.95" customHeight="1">
      <c r="A27" s="218"/>
      <c r="B27" s="218"/>
      <c r="C27" s="218"/>
      <c r="D27" s="218"/>
      <c r="E27" s="218"/>
      <c r="F27" s="217"/>
      <c r="G27" s="217"/>
      <c r="H27" s="220"/>
      <c r="I27" s="5"/>
      <c r="J27" s="220"/>
      <c r="K27" s="5"/>
      <c r="L27" s="37"/>
      <c r="M27" s="38"/>
      <c r="N27" s="212"/>
      <c r="O27" s="212"/>
      <c r="P27" s="219"/>
      <c r="Q27" s="34"/>
      <c r="R27" s="48"/>
      <c r="S27" s="208"/>
      <c r="T27" s="129"/>
      <c r="V27" s="42"/>
      <c r="W27" s="43"/>
      <c r="X27" s="42"/>
      <c r="Y27" s="44"/>
      <c r="Z27" s="45"/>
      <c r="AA27" s="44"/>
      <c r="AB27" s="32"/>
      <c r="AC27" s="32"/>
      <c r="AF27" s="32"/>
      <c r="AG27" s="32"/>
    </row>
    <row r="28" spans="1:33" s="2" customFormat="1" ht="24.95" customHeight="1">
      <c r="A28" s="218"/>
      <c r="B28" s="218"/>
      <c r="C28" s="218"/>
      <c r="D28" s="218"/>
      <c r="E28" s="218"/>
      <c r="F28" s="217"/>
      <c r="G28" s="217"/>
      <c r="H28" s="220"/>
      <c r="I28" s="5"/>
      <c r="J28" s="220"/>
      <c r="K28" s="5"/>
      <c r="L28" s="37"/>
      <c r="M28" s="38"/>
      <c r="N28" s="212"/>
      <c r="O28" s="212"/>
      <c r="P28" s="219"/>
      <c r="Q28" s="34"/>
      <c r="R28" s="48"/>
      <c r="S28" s="208"/>
      <c r="T28" s="129"/>
      <c r="V28" s="42"/>
      <c r="W28" s="43"/>
      <c r="X28" s="42"/>
      <c r="Y28" s="44"/>
      <c r="Z28" s="45"/>
      <c r="AA28" s="44"/>
      <c r="AB28" s="32"/>
      <c r="AC28" s="32"/>
      <c r="AF28" s="32"/>
      <c r="AG28" s="32"/>
    </row>
    <row r="29" spans="1:33" s="2" customFormat="1" ht="24.95" customHeight="1">
      <c r="A29" s="218"/>
      <c r="B29" s="218"/>
      <c r="C29" s="218"/>
      <c r="D29" s="218"/>
      <c r="E29" s="218"/>
      <c r="F29" s="217"/>
      <c r="G29" s="217"/>
      <c r="H29" s="220"/>
      <c r="I29" s="5"/>
      <c r="J29" s="220"/>
      <c r="K29" s="5"/>
      <c r="L29" s="37"/>
      <c r="M29" s="38"/>
      <c r="N29" s="212"/>
      <c r="O29" s="212"/>
      <c r="P29" s="219"/>
      <c r="Q29" s="34"/>
      <c r="R29" s="48"/>
      <c r="S29" s="208"/>
      <c r="T29" s="129"/>
      <c r="V29" s="42"/>
      <c r="W29" s="43"/>
      <c r="X29" s="42"/>
      <c r="Y29" s="44"/>
      <c r="Z29" s="45"/>
      <c r="AA29" s="44"/>
      <c r="AB29" s="32"/>
      <c r="AC29" s="32"/>
      <c r="AF29" s="32"/>
      <c r="AG29" s="32"/>
    </row>
    <row r="30" spans="1:33" s="2" customFormat="1" ht="24.95" customHeight="1">
      <c r="A30" s="286" t="s">
        <v>413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34"/>
      <c r="R30" s="48"/>
      <c r="S30" s="208"/>
      <c r="T30" s="129"/>
      <c r="V30" s="42"/>
      <c r="W30" s="43"/>
      <c r="X30" s="42"/>
      <c r="Y30" s="44"/>
      <c r="Z30" s="45"/>
      <c r="AA30" s="44"/>
      <c r="AB30" s="32"/>
      <c r="AC30" s="32"/>
      <c r="AF30" s="32"/>
      <c r="AG30" s="32"/>
    </row>
    <row r="31" spans="1:33" s="2" customFormat="1" ht="24.95" customHeight="1">
      <c r="A31" s="287" t="s">
        <v>414</v>
      </c>
      <c r="B31" s="287"/>
      <c r="C31" s="287"/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  <c r="Q31" s="34"/>
      <c r="R31" s="48"/>
      <c r="S31" s="208"/>
      <c r="T31" s="129"/>
      <c r="V31" s="42"/>
      <c r="W31" s="43"/>
      <c r="X31" s="42"/>
      <c r="Y31" s="44"/>
      <c r="Z31" s="45"/>
      <c r="AA31" s="44"/>
      <c r="AB31" s="32"/>
      <c r="AC31" s="32"/>
      <c r="AF31" s="32"/>
      <c r="AG31" s="32"/>
    </row>
    <row r="32" spans="1:33" s="2" customFormat="1" ht="24.95" customHeight="1">
      <c r="A32" s="288" t="s">
        <v>495</v>
      </c>
      <c r="B32" s="288"/>
      <c r="C32" s="288"/>
      <c r="D32" s="288"/>
      <c r="E32" s="288"/>
      <c r="F32" s="288"/>
      <c r="G32" s="288"/>
      <c r="H32" s="288"/>
      <c r="I32" s="288"/>
      <c r="J32" s="288"/>
      <c r="K32" s="288"/>
      <c r="L32" s="288"/>
      <c r="M32" s="288"/>
      <c r="N32" s="288"/>
      <c r="O32" s="288"/>
      <c r="P32" s="288"/>
      <c r="Q32" s="34"/>
      <c r="R32" s="48"/>
      <c r="S32" s="208"/>
      <c r="T32" s="129"/>
      <c r="V32" s="42"/>
      <c r="W32" s="43"/>
      <c r="X32" s="42"/>
      <c r="Y32" s="44"/>
      <c r="Z32" s="45"/>
      <c r="AA32" s="44"/>
      <c r="AB32" s="32"/>
      <c r="AC32" s="32"/>
      <c r="AF32" s="32"/>
      <c r="AG32" s="32"/>
    </row>
    <row r="33" spans="1:33" s="2" customFormat="1" ht="24.95" customHeight="1">
      <c r="A33" s="232" t="s">
        <v>498</v>
      </c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34"/>
      <c r="R33" s="48"/>
      <c r="S33" s="208"/>
      <c r="T33" s="129"/>
      <c r="V33" s="42"/>
      <c r="W33" s="43"/>
      <c r="X33" s="42"/>
      <c r="Y33" s="44"/>
      <c r="Z33" s="45"/>
      <c r="AA33" s="44"/>
      <c r="AB33" s="32"/>
      <c r="AC33" s="32"/>
      <c r="AF33" s="32"/>
      <c r="AG33" s="32"/>
    </row>
    <row r="34" spans="1:33" s="2" customFormat="1" ht="13.5" customHeight="1" thickBot="1">
      <c r="A34" s="3"/>
      <c r="B34" s="3"/>
      <c r="C34" s="4"/>
      <c r="D34" s="4"/>
      <c r="E34" s="1"/>
      <c r="L34" s="1"/>
      <c r="M34" s="1"/>
      <c r="N34" s="1"/>
      <c r="O34" s="1"/>
      <c r="P34" s="12"/>
      <c r="Q34" s="34"/>
      <c r="R34" s="48"/>
      <c r="S34" s="208"/>
      <c r="T34" s="129"/>
      <c r="V34" s="42"/>
      <c r="W34" s="43"/>
      <c r="X34" s="42"/>
      <c r="Y34" s="44"/>
      <c r="Z34" s="45"/>
      <c r="AA34" s="44"/>
      <c r="AB34" s="32"/>
      <c r="AC34" s="32"/>
      <c r="AF34" s="32"/>
      <c r="AG34" s="32"/>
    </row>
    <row r="35" spans="1:33" s="2" customFormat="1" ht="24.95" customHeight="1">
      <c r="A35" s="259" t="s">
        <v>497</v>
      </c>
      <c r="B35" s="262" t="s">
        <v>1</v>
      </c>
      <c r="C35" s="262" t="s">
        <v>2</v>
      </c>
      <c r="D35" s="262" t="s">
        <v>3</v>
      </c>
      <c r="E35" s="262" t="s">
        <v>4</v>
      </c>
      <c r="F35" s="265" t="s">
        <v>5</v>
      </c>
      <c r="G35" s="262" t="s">
        <v>423</v>
      </c>
      <c r="H35" s="280" t="s">
        <v>6</v>
      </c>
      <c r="I35" s="281"/>
      <c r="J35" s="280" t="s">
        <v>7</v>
      </c>
      <c r="K35" s="281"/>
      <c r="L35" s="326" t="s">
        <v>505</v>
      </c>
      <c r="M35" s="272"/>
      <c r="N35" s="262" t="s">
        <v>411</v>
      </c>
      <c r="O35" s="262" t="s">
        <v>424</v>
      </c>
      <c r="P35" s="262" t="s">
        <v>483</v>
      </c>
      <c r="Q35" s="34"/>
      <c r="R35" s="48"/>
      <c r="S35" s="208"/>
      <c r="T35" s="129"/>
      <c r="V35" s="42"/>
      <c r="W35" s="43"/>
      <c r="X35" s="42"/>
      <c r="Y35" s="44"/>
      <c r="Z35" s="45"/>
      <c r="AA35" s="44"/>
      <c r="AB35" s="32"/>
      <c r="AC35" s="32"/>
      <c r="AF35" s="32"/>
      <c r="AG35" s="32"/>
    </row>
    <row r="36" spans="1:33" s="2" customFormat="1" ht="24.95" customHeight="1">
      <c r="A36" s="260"/>
      <c r="B36" s="263"/>
      <c r="C36" s="263"/>
      <c r="D36" s="263"/>
      <c r="E36" s="263"/>
      <c r="F36" s="266"/>
      <c r="G36" s="263"/>
      <c r="H36" s="282"/>
      <c r="I36" s="283"/>
      <c r="J36" s="282"/>
      <c r="K36" s="283"/>
      <c r="L36" s="273"/>
      <c r="M36" s="274"/>
      <c r="N36" s="263"/>
      <c r="O36" s="263"/>
      <c r="P36" s="263"/>
      <c r="Q36" s="34"/>
      <c r="R36" s="48"/>
      <c r="S36" s="208"/>
      <c r="T36" s="129"/>
      <c r="V36" s="42"/>
      <c r="W36" s="43"/>
      <c r="X36" s="42"/>
      <c r="Y36" s="44"/>
      <c r="Z36" s="45"/>
      <c r="AA36" s="44"/>
      <c r="AB36" s="32"/>
      <c r="AC36" s="32"/>
      <c r="AF36" s="32"/>
      <c r="AG36" s="32"/>
    </row>
    <row r="37" spans="1:33" s="2" customFormat="1" ht="27" customHeight="1" thickBot="1">
      <c r="A37" s="261"/>
      <c r="B37" s="264"/>
      <c r="C37" s="264"/>
      <c r="D37" s="264"/>
      <c r="E37" s="264"/>
      <c r="F37" s="267"/>
      <c r="G37" s="270"/>
      <c r="H37" s="100" t="s">
        <v>8</v>
      </c>
      <c r="I37" s="101" t="s">
        <v>9</v>
      </c>
      <c r="J37" s="100" t="s">
        <v>8</v>
      </c>
      <c r="K37" s="101" t="s">
        <v>9</v>
      </c>
      <c r="L37" s="100" t="s">
        <v>8</v>
      </c>
      <c r="M37" s="102" t="s">
        <v>9</v>
      </c>
      <c r="N37" s="264"/>
      <c r="O37" s="264"/>
      <c r="P37" s="264"/>
      <c r="Q37" s="34"/>
      <c r="R37" s="48"/>
      <c r="S37" s="208"/>
      <c r="T37" s="129"/>
      <c r="V37" s="42"/>
      <c r="W37" s="43"/>
      <c r="X37" s="42"/>
      <c r="Y37" s="44"/>
      <c r="Z37" s="45"/>
      <c r="AA37" s="44"/>
      <c r="AB37" s="32"/>
      <c r="AC37" s="32"/>
      <c r="AF37" s="32"/>
      <c r="AG37" s="32"/>
    </row>
    <row r="38" spans="1:33" s="2" customFormat="1" ht="24.95" customHeight="1">
      <c r="A38" s="268">
        <v>66</v>
      </c>
      <c r="B38" s="268" t="s">
        <v>145</v>
      </c>
      <c r="C38" s="268" t="s">
        <v>157</v>
      </c>
      <c r="D38" s="268" t="s">
        <v>158</v>
      </c>
      <c r="E38" s="268" t="s">
        <v>159</v>
      </c>
      <c r="F38" s="63">
        <v>1</v>
      </c>
      <c r="G38" s="63">
        <v>45.83</v>
      </c>
      <c r="H38" s="67">
        <v>0.52</v>
      </c>
      <c r="I38" s="5">
        <v>4.21</v>
      </c>
      <c r="J38" s="67">
        <v>10.84</v>
      </c>
      <c r="K38" s="5">
        <v>54.99</v>
      </c>
      <c r="L38" s="37">
        <f t="shared" ref="L38:L39" si="23">Z38</f>
        <v>0.92448600000000003</v>
      </c>
      <c r="M38" s="38">
        <f t="shared" ref="M38:M39" si="24">Z38</f>
        <v>0.92448600000000003</v>
      </c>
      <c r="N38" s="249" t="s">
        <v>416</v>
      </c>
      <c r="O38" s="249" t="s">
        <v>425</v>
      </c>
      <c r="P38" s="299" t="s">
        <v>466</v>
      </c>
      <c r="Q38" s="34"/>
      <c r="R38" s="48">
        <v>1</v>
      </c>
      <c r="S38" s="50"/>
      <c r="T38" s="34"/>
      <c r="V38" s="42">
        <f t="shared" ref="V38:V71" si="25">LOOKUP(W38,$AC$6:$AY$6,$AC$6:$AY$6)</f>
        <v>45</v>
      </c>
      <c r="W38" s="43">
        <f t="shared" ref="W38:W71" si="26">G38</f>
        <v>45.83</v>
      </c>
      <c r="X38" s="42">
        <f t="shared" ref="X38:X71" si="27">INDEX($AC$6:$AY$6,MATCH(V38,$AC$6:$AY$6)+1)</f>
        <v>50</v>
      </c>
      <c r="Y38" s="44">
        <f t="shared" ref="Y38:Y71" si="28">LOOKUP(V38,$AC$6:$AY$6,$AC$7:$AY$7)</f>
        <v>0.92100000000000004</v>
      </c>
      <c r="Z38" s="45">
        <f t="shared" ref="Z38:Z72" si="29">((W38-V38)/(X38-V38))*(AA38-Y38)+Y38</f>
        <v>0.92448600000000003</v>
      </c>
      <c r="AA38" s="44">
        <f t="shared" ref="AA38:AA71" si="30">LOOKUP(X38,$AC$6:$AY$6,$AC$7:$AY$7)</f>
        <v>0.94199999999999995</v>
      </c>
    </row>
    <row r="39" spans="1:33" s="2" customFormat="1" ht="24.95" customHeight="1">
      <c r="A39" s="268"/>
      <c r="B39" s="268"/>
      <c r="C39" s="268"/>
      <c r="D39" s="268"/>
      <c r="E39" s="268"/>
      <c r="F39" s="63">
        <v>2</v>
      </c>
      <c r="G39" s="63">
        <v>23.43</v>
      </c>
      <c r="H39" s="6">
        <v>6.2</v>
      </c>
      <c r="I39" s="5">
        <v>7.43</v>
      </c>
      <c r="J39" s="67">
        <v>37.28</v>
      </c>
      <c r="K39" s="5">
        <v>86.46</v>
      </c>
      <c r="L39" s="37">
        <f t="shared" si="23"/>
        <v>0.97070499999999993</v>
      </c>
      <c r="M39" s="38">
        <f t="shared" si="24"/>
        <v>0.97070499999999993</v>
      </c>
      <c r="N39" s="249"/>
      <c r="O39" s="249"/>
      <c r="P39" s="249"/>
      <c r="Q39" s="34"/>
      <c r="R39" s="48"/>
      <c r="S39" s="50"/>
      <c r="T39" s="34"/>
      <c r="V39" s="42">
        <f t="shared" si="25"/>
        <v>22</v>
      </c>
      <c r="W39" s="43">
        <f t="shared" si="26"/>
        <v>23.43</v>
      </c>
      <c r="X39" s="42">
        <f t="shared" si="27"/>
        <v>24</v>
      </c>
      <c r="Y39" s="44">
        <f t="shared" si="28"/>
        <v>0.98</v>
      </c>
      <c r="Z39" s="45">
        <f t="shared" si="29"/>
        <v>0.97070499999999993</v>
      </c>
      <c r="AA39" s="44">
        <f t="shared" si="30"/>
        <v>0.96699999999999997</v>
      </c>
    </row>
    <row r="40" spans="1:33" s="2" customFormat="1" ht="24.95" customHeight="1">
      <c r="A40" s="279">
        <v>57</v>
      </c>
      <c r="B40" s="279" t="s">
        <v>117</v>
      </c>
      <c r="C40" s="279" t="s">
        <v>133</v>
      </c>
      <c r="D40" s="279" t="s">
        <v>134</v>
      </c>
      <c r="E40" s="279" t="s">
        <v>135</v>
      </c>
      <c r="F40" s="66">
        <v>1</v>
      </c>
      <c r="G40" s="66">
        <v>8.61</v>
      </c>
      <c r="H40" s="8">
        <v>0.75</v>
      </c>
      <c r="I40" s="9">
        <v>0.77</v>
      </c>
      <c r="J40" s="8">
        <v>26.06</v>
      </c>
      <c r="K40" s="68">
        <v>30.3</v>
      </c>
      <c r="L40" s="37">
        <f t="shared" ref="L40:L72" si="31">Z40</f>
        <v>0.93249000000000004</v>
      </c>
      <c r="M40" s="38">
        <f t="shared" ref="M40:M42" si="32">Z40</f>
        <v>0.93249000000000004</v>
      </c>
      <c r="N40" s="299" t="s">
        <v>416</v>
      </c>
      <c r="O40" s="299" t="s">
        <v>425</v>
      </c>
      <c r="P40" s="301" t="s">
        <v>466</v>
      </c>
      <c r="Q40" s="34"/>
      <c r="R40" s="48"/>
      <c r="S40" s="50"/>
      <c r="T40" s="34"/>
      <c r="V40" s="42">
        <f t="shared" si="25"/>
        <v>8</v>
      </c>
      <c r="W40" s="43">
        <f t="shared" si="26"/>
        <v>8.61</v>
      </c>
      <c r="X40" s="42">
        <f t="shared" si="27"/>
        <v>10</v>
      </c>
      <c r="Y40" s="44">
        <f t="shared" si="28"/>
        <v>0.92700000000000005</v>
      </c>
      <c r="Z40" s="45">
        <f t="shared" si="29"/>
        <v>0.93249000000000004</v>
      </c>
      <c r="AA40" s="44">
        <f t="shared" si="30"/>
        <v>0.94499999999999995</v>
      </c>
    </row>
    <row r="41" spans="1:33" s="2" customFormat="1" ht="24.95" customHeight="1">
      <c r="A41" s="268"/>
      <c r="B41" s="268"/>
      <c r="C41" s="268"/>
      <c r="D41" s="268"/>
      <c r="E41" s="268"/>
      <c r="F41" s="63">
        <v>2</v>
      </c>
      <c r="G41" s="63">
        <v>48.85</v>
      </c>
      <c r="H41" s="67">
        <v>0.77</v>
      </c>
      <c r="I41" s="5" t="s">
        <v>136</v>
      </c>
      <c r="J41" s="67">
        <v>12.29</v>
      </c>
      <c r="K41" s="5" t="s">
        <v>136</v>
      </c>
      <c r="L41" s="37">
        <f t="shared" si="31"/>
        <v>0.93716999999999995</v>
      </c>
      <c r="M41" s="38">
        <f t="shared" si="32"/>
        <v>0.93716999999999995</v>
      </c>
      <c r="N41" s="249"/>
      <c r="O41" s="249"/>
      <c r="P41" s="307"/>
      <c r="Q41" s="34"/>
      <c r="R41" s="48">
        <v>1</v>
      </c>
      <c r="S41" s="50"/>
      <c r="T41" s="34"/>
      <c r="V41" s="42">
        <f t="shared" si="25"/>
        <v>45</v>
      </c>
      <c r="W41" s="43">
        <f t="shared" si="26"/>
        <v>48.85</v>
      </c>
      <c r="X41" s="42">
        <f t="shared" si="27"/>
        <v>50</v>
      </c>
      <c r="Y41" s="44">
        <f t="shared" si="28"/>
        <v>0.92100000000000004</v>
      </c>
      <c r="Z41" s="45">
        <f t="shared" si="29"/>
        <v>0.93716999999999995</v>
      </c>
      <c r="AA41" s="44">
        <f t="shared" si="30"/>
        <v>0.94199999999999995</v>
      </c>
    </row>
    <row r="42" spans="1:33" s="2" customFormat="1" ht="24.95" customHeight="1">
      <c r="A42" s="268"/>
      <c r="B42" s="268"/>
      <c r="C42" s="268"/>
      <c r="D42" s="268"/>
      <c r="E42" s="268"/>
      <c r="F42" s="63">
        <v>3</v>
      </c>
      <c r="G42" s="63">
        <v>8.61</v>
      </c>
      <c r="H42" s="67">
        <v>0.75</v>
      </c>
      <c r="I42" s="5">
        <v>0.77</v>
      </c>
      <c r="J42" s="67">
        <v>26.06</v>
      </c>
      <c r="K42" s="7">
        <v>30.3</v>
      </c>
      <c r="L42" s="37">
        <f t="shared" si="31"/>
        <v>0.93249000000000004</v>
      </c>
      <c r="M42" s="38">
        <f t="shared" si="32"/>
        <v>0.93249000000000004</v>
      </c>
      <c r="N42" s="249"/>
      <c r="O42" s="249"/>
      <c r="P42" s="308"/>
      <c r="Q42" s="34"/>
      <c r="R42" s="48"/>
      <c r="S42" s="50"/>
      <c r="T42" s="34"/>
      <c r="V42" s="42">
        <f t="shared" si="25"/>
        <v>8</v>
      </c>
      <c r="W42" s="43">
        <f t="shared" si="26"/>
        <v>8.61</v>
      </c>
      <c r="X42" s="42">
        <f t="shared" si="27"/>
        <v>10</v>
      </c>
      <c r="Y42" s="44">
        <f t="shared" si="28"/>
        <v>0.92700000000000005</v>
      </c>
      <c r="Z42" s="45">
        <f t="shared" si="29"/>
        <v>0.93249000000000004</v>
      </c>
      <c r="AA42" s="44">
        <f t="shared" si="30"/>
        <v>0.94499999999999995</v>
      </c>
    </row>
    <row r="43" spans="1:33" s="2" customFormat="1" ht="24.95" customHeight="1">
      <c r="A43" s="269">
        <v>54</v>
      </c>
      <c r="B43" s="269" t="s">
        <v>117</v>
      </c>
      <c r="C43" s="269" t="s">
        <v>125</v>
      </c>
      <c r="D43" s="269" t="s">
        <v>126</v>
      </c>
      <c r="E43" s="269" t="s">
        <v>127</v>
      </c>
      <c r="F43" s="63">
        <v>1</v>
      </c>
      <c r="G43" s="63">
        <v>8.27</v>
      </c>
      <c r="H43" s="67">
        <v>0.88</v>
      </c>
      <c r="I43" s="5">
        <v>1.35</v>
      </c>
      <c r="J43" s="67">
        <v>32.450000000000003</v>
      </c>
      <c r="K43" s="5">
        <v>59.49</v>
      </c>
      <c r="L43" s="56">
        <f t="shared" si="31"/>
        <v>0.92942999999999998</v>
      </c>
      <c r="M43" s="57">
        <f t="shared" ref="M43:M72" si="33">Z43</f>
        <v>0.92942999999999998</v>
      </c>
      <c r="N43" s="250" t="s">
        <v>416</v>
      </c>
      <c r="O43" s="250" t="s">
        <v>425</v>
      </c>
      <c r="P43" s="250" t="s">
        <v>466</v>
      </c>
      <c r="Q43" s="34"/>
      <c r="R43" s="48"/>
      <c r="S43" s="50"/>
      <c r="T43" s="34"/>
      <c r="V43" s="42">
        <f t="shared" si="25"/>
        <v>8</v>
      </c>
      <c r="W43" s="43">
        <f t="shared" si="26"/>
        <v>8.27</v>
      </c>
      <c r="X43" s="42">
        <f t="shared" si="27"/>
        <v>10</v>
      </c>
      <c r="Y43" s="44">
        <f t="shared" si="28"/>
        <v>0.92700000000000005</v>
      </c>
      <c r="Z43" s="45">
        <f t="shared" si="29"/>
        <v>0.92942999999999998</v>
      </c>
      <c r="AA43" s="44">
        <f t="shared" si="30"/>
        <v>0.94499999999999995</v>
      </c>
    </row>
    <row r="44" spans="1:33" s="2" customFormat="1" ht="24.95" customHeight="1">
      <c r="A44" s="269"/>
      <c r="B44" s="269"/>
      <c r="C44" s="269"/>
      <c r="D44" s="269"/>
      <c r="E44" s="269"/>
      <c r="F44" s="63">
        <v>2</v>
      </c>
      <c r="G44" s="63">
        <v>18.27</v>
      </c>
      <c r="H44" s="67">
        <v>2.36</v>
      </c>
      <c r="I44" s="5">
        <v>1.1299999999999999</v>
      </c>
      <c r="J44" s="67">
        <v>42.44</v>
      </c>
      <c r="K44" s="7">
        <v>22.4</v>
      </c>
      <c r="L44" s="56">
        <f t="shared" si="31"/>
        <v>0.99067499999999997</v>
      </c>
      <c r="M44" s="57">
        <f t="shared" si="33"/>
        <v>0.99067499999999997</v>
      </c>
      <c r="N44" s="250"/>
      <c r="O44" s="250"/>
      <c r="P44" s="250"/>
      <c r="Q44" s="34"/>
      <c r="R44" s="48">
        <v>1</v>
      </c>
      <c r="S44" s="50"/>
      <c r="T44" s="34"/>
      <c r="V44" s="42">
        <f t="shared" si="25"/>
        <v>18</v>
      </c>
      <c r="W44" s="43">
        <f t="shared" si="26"/>
        <v>18.27</v>
      </c>
      <c r="X44" s="42">
        <f t="shared" si="27"/>
        <v>20</v>
      </c>
      <c r="Y44" s="44">
        <f t="shared" si="28"/>
        <v>0.99</v>
      </c>
      <c r="Z44" s="45">
        <f t="shared" si="29"/>
        <v>0.99067499999999997</v>
      </c>
      <c r="AA44" s="44">
        <f t="shared" si="30"/>
        <v>0.995</v>
      </c>
    </row>
    <row r="45" spans="1:33" s="2" customFormat="1" ht="24.95" customHeight="1">
      <c r="A45" s="269"/>
      <c r="B45" s="269"/>
      <c r="C45" s="269"/>
      <c r="D45" s="269"/>
      <c r="E45" s="269"/>
      <c r="F45" s="63">
        <v>3</v>
      </c>
      <c r="G45" s="63">
        <v>8.27</v>
      </c>
      <c r="H45" s="67">
        <v>0.88</v>
      </c>
      <c r="I45" s="5">
        <v>1.35</v>
      </c>
      <c r="J45" s="67">
        <v>32.450000000000003</v>
      </c>
      <c r="K45" s="5">
        <v>59.49</v>
      </c>
      <c r="L45" s="56">
        <f t="shared" si="31"/>
        <v>0.92942999999999998</v>
      </c>
      <c r="M45" s="57">
        <f t="shared" si="33"/>
        <v>0.92942999999999998</v>
      </c>
      <c r="N45" s="250"/>
      <c r="O45" s="250"/>
      <c r="P45" s="250"/>
      <c r="Q45" s="34"/>
      <c r="R45" s="48"/>
      <c r="S45" s="50"/>
      <c r="T45" s="34"/>
      <c r="V45" s="42">
        <f t="shared" si="25"/>
        <v>8</v>
      </c>
      <c r="W45" s="43">
        <f t="shared" si="26"/>
        <v>8.27</v>
      </c>
      <c r="X45" s="42">
        <f t="shared" si="27"/>
        <v>10</v>
      </c>
      <c r="Y45" s="44">
        <f t="shared" si="28"/>
        <v>0.92700000000000005</v>
      </c>
      <c r="Z45" s="45">
        <f t="shared" si="29"/>
        <v>0.92942999999999998</v>
      </c>
      <c r="AA45" s="44">
        <f t="shared" si="30"/>
        <v>0.94499999999999995</v>
      </c>
    </row>
    <row r="46" spans="1:33" s="2" customFormat="1" ht="24.95" customHeight="1">
      <c r="A46" s="269">
        <v>56</v>
      </c>
      <c r="B46" s="269" t="s">
        <v>117</v>
      </c>
      <c r="C46" s="269" t="s">
        <v>130</v>
      </c>
      <c r="D46" s="269" t="s">
        <v>131</v>
      </c>
      <c r="E46" s="269" t="s">
        <v>132</v>
      </c>
      <c r="F46" s="63">
        <v>1</v>
      </c>
      <c r="G46" s="63">
        <v>8.5500000000000007</v>
      </c>
      <c r="H46" s="67">
        <v>0.88</v>
      </c>
      <c r="I46" s="5">
        <v>1.35</v>
      </c>
      <c r="J46" s="67">
        <v>32.450000000000003</v>
      </c>
      <c r="K46" s="5">
        <v>59.49</v>
      </c>
      <c r="L46" s="65">
        <f t="shared" si="31"/>
        <v>0.93195000000000006</v>
      </c>
      <c r="M46" s="42">
        <f t="shared" si="33"/>
        <v>0.93195000000000006</v>
      </c>
      <c r="N46" s="250" t="s">
        <v>416</v>
      </c>
      <c r="O46" s="250" t="s">
        <v>425</v>
      </c>
      <c r="P46" s="250" t="s">
        <v>466</v>
      </c>
      <c r="Q46" s="34"/>
      <c r="R46" s="48"/>
      <c r="S46" s="50"/>
      <c r="T46" s="34"/>
      <c r="V46" s="42">
        <f t="shared" si="25"/>
        <v>8</v>
      </c>
      <c r="W46" s="43">
        <f t="shared" si="26"/>
        <v>8.5500000000000007</v>
      </c>
      <c r="X46" s="42">
        <f t="shared" si="27"/>
        <v>10</v>
      </c>
      <c r="Y46" s="44">
        <f t="shared" si="28"/>
        <v>0.92700000000000005</v>
      </c>
      <c r="Z46" s="45">
        <f t="shared" si="29"/>
        <v>0.93195000000000006</v>
      </c>
      <c r="AA46" s="44">
        <f t="shared" si="30"/>
        <v>0.94499999999999995</v>
      </c>
    </row>
    <row r="47" spans="1:33" s="2" customFormat="1" ht="24.95" customHeight="1">
      <c r="A47" s="269"/>
      <c r="B47" s="269"/>
      <c r="C47" s="269"/>
      <c r="D47" s="269"/>
      <c r="E47" s="269"/>
      <c r="F47" s="63">
        <v>2</v>
      </c>
      <c r="G47" s="63">
        <v>8.5500000000000007</v>
      </c>
      <c r="H47" s="67">
        <v>0.88</v>
      </c>
      <c r="I47" s="5">
        <v>1.35</v>
      </c>
      <c r="J47" s="67">
        <v>32.450000000000003</v>
      </c>
      <c r="K47" s="5">
        <v>59.49</v>
      </c>
      <c r="L47" s="56">
        <f t="shared" si="31"/>
        <v>0.93195000000000006</v>
      </c>
      <c r="M47" s="57">
        <f t="shared" si="33"/>
        <v>0.93195000000000006</v>
      </c>
      <c r="N47" s="250"/>
      <c r="O47" s="250"/>
      <c r="P47" s="250"/>
      <c r="Q47" s="34"/>
      <c r="R47" s="48">
        <v>1</v>
      </c>
      <c r="S47" s="50"/>
      <c r="T47" s="34"/>
      <c r="V47" s="42">
        <f t="shared" si="25"/>
        <v>8</v>
      </c>
      <c r="W47" s="43">
        <f t="shared" si="26"/>
        <v>8.5500000000000007</v>
      </c>
      <c r="X47" s="42">
        <f t="shared" si="27"/>
        <v>10</v>
      </c>
      <c r="Y47" s="44">
        <f t="shared" si="28"/>
        <v>0.92700000000000005</v>
      </c>
      <c r="Z47" s="45">
        <f t="shared" si="29"/>
        <v>0.93195000000000006</v>
      </c>
      <c r="AA47" s="44">
        <f t="shared" si="30"/>
        <v>0.94499999999999995</v>
      </c>
    </row>
    <row r="48" spans="1:33" s="2" customFormat="1" ht="24.95" customHeight="1">
      <c r="A48" s="269"/>
      <c r="B48" s="269"/>
      <c r="C48" s="269"/>
      <c r="D48" s="269"/>
      <c r="E48" s="269"/>
      <c r="F48" s="63">
        <v>3</v>
      </c>
      <c r="G48" s="63">
        <v>8.5500000000000007</v>
      </c>
      <c r="H48" s="67">
        <v>0.88</v>
      </c>
      <c r="I48" s="5">
        <v>1.35</v>
      </c>
      <c r="J48" s="67">
        <v>32.450000000000003</v>
      </c>
      <c r="K48" s="5">
        <v>59.49</v>
      </c>
      <c r="L48" s="56">
        <f t="shared" si="31"/>
        <v>0.93195000000000006</v>
      </c>
      <c r="M48" s="57">
        <f t="shared" si="33"/>
        <v>0.93195000000000006</v>
      </c>
      <c r="N48" s="250"/>
      <c r="O48" s="250"/>
      <c r="P48" s="250"/>
      <c r="Q48" s="34"/>
      <c r="R48" s="48"/>
      <c r="S48" s="50"/>
      <c r="T48" s="34"/>
      <c r="V48" s="42">
        <f t="shared" si="25"/>
        <v>8</v>
      </c>
      <c r="W48" s="43">
        <f t="shared" si="26"/>
        <v>8.5500000000000007</v>
      </c>
      <c r="X48" s="42">
        <f t="shared" si="27"/>
        <v>10</v>
      </c>
      <c r="Y48" s="44">
        <f t="shared" si="28"/>
        <v>0.92700000000000005</v>
      </c>
      <c r="Z48" s="45">
        <f t="shared" si="29"/>
        <v>0.93195000000000006</v>
      </c>
      <c r="AA48" s="44">
        <f t="shared" si="30"/>
        <v>0.94499999999999995</v>
      </c>
    </row>
    <row r="49" spans="1:27" s="2" customFormat="1" ht="24.95" customHeight="1">
      <c r="A49" s="254">
        <v>58</v>
      </c>
      <c r="B49" s="254" t="s">
        <v>117</v>
      </c>
      <c r="C49" s="254" t="s">
        <v>137</v>
      </c>
      <c r="D49" s="254" t="s">
        <v>138</v>
      </c>
      <c r="E49" s="254" t="s">
        <v>132</v>
      </c>
      <c r="F49" s="66">
        <v>1</v>
      </c>
      <c r="G49" s="66">
        <v>8.65</v>
      </c>
      <c r="H49" s="8">
        <v>0.88</v>
      </c>
      <c r="I49" s="9">
        <v>1.35</v>
      </c>
      <c r="J49" s="8">
        <v>32.450000000000003</v>
      </c>
      <c r="K49" s="9">
        <v>59.49</v>
      </c>
      <c r="L49" s="56">
        <f t="shared" si="31"/>
        <v>0.93285000000000007</v>
      </c>
      <c r="M49" s="57">
        <f t="shared" si="33"/>
        <v>0.93285000000000007</v>
      </c>
      <c r="N49" s="251" t="s">
        <v>416</v>
      </c>
      <c r="O49" s="251" t="s">
        <v>425</v>
      </c>
      <c r="P49" s="251" t="s">
        <v>466</v>
      </c>
      <c r="Q49" s="34"/>
      <c r="R49" s="48"/>
      <c r="S49" s="50"/>
      <c r="T49" s="34"/>
      <c r="V49" s="42">
        <f t="shared" si="25"/>
        <v>8</v>
      </c>
      <c r="W49" s="43">
        <f t="shared" si="26"/>
        <v>8.65</v>
      </c>
      <c r="X49" s="42">
        <f t="shared" si="27"/>
        <v>10</v>
      </c>
      <c r="Y49" s="44">
        <f t="shared" si="28"/>
        <v>0.92700000000000005</v>
      </c>
      <c r="Z49" s="45">
        <f t="shared" si="29"/>
        <v>0.93285000000000007</v>
      </c>
      <c r="AA49" s="44">
        <f t="shared" si="30"/>
        <v>0.94499999999999995</v>
      </c>
    </row>
    <row r="50" spans="1:27" s="2" customFormat="1" ht="24.95" customHeight="1">
      <c r="A50" s="269"/>
      <c r="B50" s="269"/>
      <c r="C50" s="269"/>
      <c r="D50" s="269"/>
      <c r="E50" s="269"/>
      <c r="F50" s="63">
        <v>2</v>
      </c>
      <c r="G50" s="63">
        <v>8.65</v>
      </c>
      <c r="H50" s="67">
        <v>0.88</v>
      </c>
      <c r="I50" s="5">
        <v>1.35</v>
      </c>
      <c r="J50" s="67">
        <v>32.450000000000003</v>
      </c>
      <c r="K50" s="5">
        <v>59.49</v>
      </c>
      <c r="L50" s="56">
        <f t="shared" si="31"/>
        <v>0.93285000000000007</v>
      </c>
      <c r="M50" s="57">
        <f t="shared" si="33"/>
        <v>0.93285000000000007</v>
      </c>
      <c r="N50" s="250"/>
      <c r="O50" s="250"/>
      <c r="P50" s="250"/>
      <c r="Q50" s="34"/>
      <c r="R50" s="48">
        <v>1</v>
      </c>
      <c r="S50" s="50"/>
      <c r="T50" s="34"/>
      <c r="V50" s="42">
        <f t="shared" si="25"/>
        <v>8</v>
      </c>
      <c r="W50" s="43">
        <f t="shared" si="26"/>
        <v>8.65</v>
      </c>
      <c r="X50" s="42">
        <f t="shared" si="27"/>
        <v>10</v>
      </c>
      <c r="Y50" s="44">
        <f t="shared" si="28"/>
        <v>0.92700000000000005</v>
      </c>
      <c r="Z50" s="45">
        <f t="shared" si="29"/>
        <v>0.93285000000000007</v>
      </c>
      <c r="AA50" s="44">
        <f t="shared" si="30"/>
        <v>0.94499999999999995</v>
      </c>
    </row>
    <row r="51" spans="1:27" s="2" customFormat="1" ht="24.95" customHeight="1">
      <c r="A51" s="269"/>
      <c r="B51" s="269"/>
      <c r="C51" s="269"/>
      <c r="D51" s="269"/>
      <c r="E51" s="269"/>
      <c r="F51" s="63">
        <v>3</v>
      </c>
      <c r="G51" s="63">
        <v>8.65</v>
      </c>
      <c r="H51" s="67">
        <v>0.88</v>
      </c>
      <c r="I51" s="5">
        <v>1.35</v>
      </c>
      <c r="J51" s="67">
        <v>32.450000000000003</v>
      </c>
      <c r="K51" s="5">
        <v>59.49</v>
      </c>
      <c r="L51" s="56">
        <f t="shared" si="31"/>
        <v>0.93285000000000007</v>
      </c>
      <c r="M51" s="57">
        <f t="shared" si="33"/>
        <v>0.93285000000000007</v>
      </c>
      <c r="N51" s="250"/>
      <c r="O51" s="250"/>
      <c r="P51" s="250"/>
      <c r="Q51" s="34"/>
      <c r="R51" s="48"/>
      <c r="S51" s="50"/>
      <c r="T51" s="34"/>
      <c r="V51" s="42">
        <f t="shared" si="25"/>
        <v>8</v>
      </c>
      <c r="W51" s="43">
        <f t="shared" si="26"/>
        <v>8.65</v>
      </c>
      <c r="X51" s="42">
        <f t="shared" si="27"/>
        <v>10</v>
      </c>
      <c r="Y51" s="44">
        <f t="shared" si="28"/>
        <v>0.92700000000000005</v>
      </c>
      <c r="Z51" s="45">
        <f t="shared" si="29"/>
        <v>0.93285000000000007</v>
      </c>
      <c r="AA51" s="44">
        <f t="shared" si="30"/>
        <v>0.94499999999999995</v>
      </c>
    </row>
    <row r="52" spans="1:27" s="2" customFormat="1" ht="24.95" customHeight="1">
      <c r="A52" s="269">
        <v>59</v>
      </c>
      <c r="B52" s="269" t="s">
        <v>117</v>
      </c>
      <c r="C52" s="269" t="s">
        <v>139</v>
      </c>
      <c r="D52" s="269" t="s">
        <v>140</v>
      </c>
      <c r="E52" s="269" t="s">
        <v>141</v>
      </c>
      <c r="F52" s="63">
        <v>1</v>
      </c>
      <c r="G52" s="63">
        <v>8.85</v>
      </c>
      <c r="H52" s="67">
        <v>0.88</v>
      </c>
      <c r="I52" s="5">
        <v>1.35</v>
      </c>
      <c r="J52" s="67">
        <v>32.450000000000003</v>
      </c>
      <c r="K52" s="5">
        <v>59.49</v>
      </c>
      <c r="L52" s="56">
        <f t="shared" si="31"/>
        <v>0.93464999999999998</v>
      </c>
      <c r="M52" s="57">
        <f t="shared" si="33"/>
        <v>0.93464999999999998</v>
      </c>
      <c r="N52" s="250" t="s">
        <v>416</v>
      </c>
      <c r="O52" s="250" t="s">
        <v>425</v>
      </c>
      <c r="P52" s="250" t="s">
        <v>466</v>
      </c>
      <c r="Q52" s="34"/>
      <c r="R52" s="48"/>
      <c r="S52" s="50"/>
      <c r="T52" s="34"/>
      <c r="V52" s="42">
        <f t="shared" si="25"/>
        <v>8</v>
      </c>
      <c r="W52" s="43">
        <f t="shared" si="26"/>
        <v>8.85</v>
      </c>
      <c r="X52" s="42">
        <f t="shared" si="27"/>
        <v>10</v>
      </c>
      <c r="Y52" s="44">
        <f t="shared" si="28"/>
        <v>0.92700000000000005</v>
      </c>
      <c r="Z52" s="45">
        <f t="shared" si="29"/>
        <v>0.93464999999999998</v>
      </c>
      <c r="AA52" s="44">
        <f t="shared" si="30"/>
        <v>0.94499999999999995</v>
      </c>
    </row>
    <row r="53" spans="1:27" s="2" customFormat="1" ht="24.95" customHeight="1">
      <c r="A53" s="269"/>
      <c r="B53" s="269"/>
      <c r="C53" s="269"/>
      <c r="D53" s="269"/>
      <c r="E53" s="269"/>
      <c r="F53" s="63">
        <v>2</v>
      </c>
      <c r="G53" s="63">
        <v>8.85</v>
      </c>
      <c r="H53" s="67">
        <v>0.88</v>
      </c>
      <c r="I53" s="5">
        <v>1.35</v>
      </c>
      <c r="J53" s="67">
        <v>32.450000000000003</v>
      </c>
      <c r="K53" s="5">
        <v>59.49</v>
      </c>
      <c r="L53" s="56">
        <f t="shared" si="31"/>
        <v>0.93464999999999998</v>
      </c>
      <c r="M53" s="57">
        <f t="shared" si="33"/>
        <v>0.93464999999999998</v>
      </c>
      <c r="N53" s="250"/>
      <c r="O53" s="250"/>
      <c r="P53" s="250"/>
      <c r="Q53" s="34"/>
      <c r="R53" s="48"/>
      <c r="S53" s="50"/>
      <c r="T53" s="34"/>
      <c r="V53" s="42">
        <f t="shared" si="25"/>
        <v>8</v>
      </c>
      <c r="W53" s="43">
        <f t="shared" si="26"/>
        <v>8.85</v>
      </c>
      <c r="X53" s="42">
        <f t="shared" si="27"/>
        <v>10</v>
      </c>
      <c r="Y53" s="44">
        <f t="shared" si="28"/>
        <v>0.92700000000000005</v>
      </c>
      <c r="Z53" s="45">
        <f t="shared" si="29"/>
        <v>0.93464999999999998</v>
      </c>
      <c r="AA53" s="44">
        <f t="shared" si="30"/>
        <v>0.94499999999999995</v>
      </c>
    </row>
    <row r="54" spans="1:27" s="2" customFormat="1" ht="24.95" customHeight="1">
      <c r="A54" s="269"/>
      <c r="B54" s="269"/>
      <c r="C54" s="269"/>
      <c r="D54" s="269"/>
      <c r="E54" s="269"/>
      <c r="F54" s="63">
        <v>3</v>
      </c>
      <c r="G54" s="63">
        <v>8.85</v>
      </c>
      <c r="H54" s="67">
        <v>0.88</v>
      </c>
      <c r="I54" s="5">
        <v>1.35</v>
      </c>
      <c r="J54" s="67">
        <v>32.450000000000003</v>
      </c>
      <c r="K54" s="5">
        <v>59.49</v>
      </c>
      <c r="L54" s="56">
        <f t="shared" si="31"/>
        <v>0.93464999999999998</v>
      </c>
      <c r="M54" s="57">
        <f t="shared" si="33"/>
        <v>0.93464999999999998</v>
      </c>
      <c r="N54" s="250"/>
      <c r="O54" s="250"/>
      <c r="P54" s="250"/>
      <c r="Q54" s="34"/>
      <c r="R54" s="48">
        <v>1</v>
      </c>
      <c r="S54" s="50"/>
      <c r="T54" s="34"/>
      <c r="V54" s="42">
        <f t="shared" si="25"/>
        <v>8</v>
      </c>
      <c r="W54" s="43">
        <f t="shared" si="26"/>
        <v>8.85</v>
      </c>
      <c r="X54" s="42">
        <f t="shared" si="27"/>
        <v>10</v>
      </c>
      <c r="Y54" s="44">
        <f t="shared" si="28"/>
        <v>0.92700000000000005</v>
      </c>
      <c r="Z54" s="45">
        <f t="shared" si="29"/>
        <v>0.93464999999999998</v>
      </c>
      <c r="AA54" s="44">
        <f t="shared" si="30"/>
        <v>0.94499999999999995</v>
      </c>
    </row>
    <row r="55" spans="1:27" s="2" customFormat="1" ht="24.95" customHeight="1">
      <c r="A55" s="269"/>
      <c r="B55" s="269"/>
      <c r="C55" s="269"/>
      <c r="D55" s="269"/>
      <c r="E55" s="269"/>
      <c r="F55" s="63">
        <v>4</v>
      </c>
      <c r="G55" s="63">
        <v>8.85</v>
      </c>
      <c r="H55" s="67">
        <v>0.88</v>
      </c>
      <c r="I55" s="5">
        <v>1.35</v>
      </c>
      <c r="J55" s="67">
        <v>32.450000000000003</v>
      </c>
      <c r="K55" s="5">
        <v>59.49</v>
      </c>
      <c r="L55" s="56">
        <f t="shared" si="31"/>
        <v>0.93464999999999998</v>
      </c>
      <c r="M55" s="57">
        <f t="shared" si="33"/>
        <v>0.93464999999999998</v>
      </c>
      <c r="N55" s="250"/>
      <c r="O55" s="250"/>
      <c r="P55" s="250"/>
      <c r="Q55" s="34"/>
      <c r="R55" s="48"/>
      <c r="S55" s="50"/>
      <c r="T55" s="34"/>
      <c r="V55" s="42">
        <f t="shared" si="25"/>
        <v>8</v>
      </c>
      <c r="W55" s="43">
        <f t="shared" si="26"/>
        <v>8.85</v>
      </c>
      <c r="X55" s="42">
        <f t="shared" si="27"/>
        <v>10</v>
      </c>
      <c r="Y55" s="44">
        <f t="shared" si="28"/>
        <v>0.92700000000000005</v>
      </c>
      <c r="Z55" s="45">
        <f t="shared" si="29"/>
        <v>0.93464999999999998</v>
      </c>
      <c r="AA55" s="44">
        <f t="shared" si="30"/>
        <v>0.94499999999999995</v>
      </c>
    </row>
    <row r="56" spans="1:27" s="2" customFormat="1" ht="24.95" customHeight="1">
      <c r="A56" s="269"/>
      <c r="B56" s="269"/>
      <c r="C56" s="269"/>
      <c r="D56" s="269"/>
      <c r="E56" s="269"/>
      <c r="F56" s="63">
        <v>5</v>
      </c>
      <c r="G56" s="63">
        <v>8.85</v>
      </c>
      <c r="H56" s="67">
        <v>0.88</v>
      </c>
      <c r="I56" s="5">
        <v>1.35</v>
      </c>
      <c r="J56" s="67">
        <v>32.450000000000003</v>
      </c>
      <c r="K56" s="5">
        <v>59.49</v>
      </c>
      <c r="L56" s="56">
        <f t="shared" si="31"/>
        <v>0.93464999999999998</v>
      </c>
      <c r="M56" s="57">
        <f t="shared" si="33"/>
        <v>0.93464999999999998</v>
      </c>
      <c r="N56" s="250"/>
      <c r="O56" s="250"/>
      <c r="P56" s="250"/>
      <c r="Q56" s="34"/>
      <c r="R56" s="48"/>
      <c r="S56" s="50"/>
      <c r="T56" s="34"/>
      <c r="V56" s="42">
        <f t="shared" si="25"/>
        <v>8</v>
      </c>
      <c r="W56" s="43">
        <f t="shared" si="26"/>
        <v>8.85</v>
      </c>
      <c r="X56" s="42">
        <f t="shared" si="27"/>
        <v>10</v>
      </c>
      <c r="Y56" s="44">
        <f t="shared" si="28"/>
        <v>0.92700000000000005</v>
      </c>
      <c r="Z56" s="45">
        <f t="shared" si="29"/>
        <v>0.93464999999999998</v>
      </c>
      <c r="AA56" s="44">
        <f t="shared" si="30"/>
        <v>0.94499999999999995</v>
      </c>
    </row>
    <row r="57" spans="1:27" s="2" customFormat="1" ht="24.95" customHeight="1">
      <c r="A57" s="217"/>
      <c r="B57" s="217"/>
      <c r="C57" s="217"/>
      <c r="D57" s="217"/>
      <c r="E57" s="217"/>
      <c r="F57" s="217"/>
      <c r="G57" s="217"/>
      <c r="H57" s="220"/>
      <c r="I57" s="5"/>
      <c r="J57" s="220"/>
      <c r="K57" s="5"/>
      <c r="L57" s="56"/>
      <c r="M57" s="57"/>
      <c r="N57" s="213"/>
      <c r="O57" s="213"/>
      <c r="P57" s="213"/>
      <c r="Q57" s="34"/>
      <c r="R57" s="48"/>
      <c r="S57" s="50"/>
      <c r="T57" s="34"/>
      <c r="V57" s="42"/>
      <c r="W57" s="43"/>
      <c r="X57" s="42"/>
      <c r="Y57" s="44"/>
      <c r="Z57" s="45"/>
      <c r="AA57" s="44"/>
    </row>
    <row r="58" spans="1:27" s="2" customFormat="1" ht="24.95" customHeight="1">
      <c r="A58" s="217"/>
      <c r="B58" s="217"/>
      <c r="C58" s="217"/>
      <c r="D58" s="217"/>
      <c r="E58" s="217"/>
      <c r="F58" s="217"/>
      <c r="G58" s="217"/>
      <c r="H58" s="220"/>
      <c r="I58" s="5"/>
      <c r="J58" s="220"/>
      <c r="K58" s="5"/>
      <c r="L58" s="65"/>
      <c r="M58" s="42"/>
      <c r="N58" s="213"/>
      <c r="O58" s="213"/>
      <c r="P58" s="213"/>
      <c r="Q58" s="34"/>
      <c r="R58" s="48"/>
      <c r="S58" s="50"/>
      <c r="T58" s="34"/>
      <c r="V58" s="42"/>
      <c r="W58" s="43"/>
      <c r="X58" s="42"/>
      <c r="Y58" s="44"/>
      <c r="Z58" s="45"/>
      <c r="AA58" s="44"/>
    </row>
    <row r="59" spans="1:27" s="2" customFormat="1" ht="24.95" customHeight="1">
      <c r="A59" s="269">
        <v>60</v>
      </c>
      <c r="B59" s="269" t="s">
        <v>117</v>
      </c>
      <c r="C59" s="269" t="s">
        <v>142</v>
      </c>
      <c r="D59" s="269" t="s">
        <v>143</v>
      </c>
      <c r="E59" s="269" t="s">
        <v>144</v>
      </c>
      <c r="F59" s="63">
        <v>1</v>
      </c>
      <c r="G59" s="63">
        <v>8.75</v>
      </c>
      <c r="H59" s="67">
        <v>0.88</v>
      </c>
      <c r="I59" s="5">
        <v>1.35</v>
      </c>
      <c r="J59" s="67">
        <v>32.450000000000003</v>
      </c>
      <c r="K59" s="5">
        <v>59.49</v>
      </c>
      <c r="L59" s="56">
        <f t="shared" si="31"/>
        <v>0.93374999999999997</v>
      </c>
      <c r="M59" s="57">
        <f t="shared" si="33"/>
        <v>0.93374999999999997</v>
      </c>
      <c r="N59" s="250" t="s">
        <v>416</v>
      </c>
      <c r="O59" s="250" t="s">
        <v>425</v>
      </c>
      <c r="P59" s="250" t="s">
        <v>466</v>
      </c>
      <c r="Q59" s="34"/>
      <c r="R59" s="48"/>
      <c r="S59" s="50"/>
      <c r="T59" s="34"/>
      <c r="V59" s="42">
        <f t="shared" si="25"/>
        <v>8</v>
      </c>
      <c r="W59" s="43">
        <f t="shared" si="26"/>
        <v>8.75</v>
      </c>
      <c r="X59" s="42">
        <f t="shared" si="27"/>
        <v>10</v>
      </c>
      <c r="Y59" s="44">
        <f t="shared" si="28"/>
        <v>0.92700000000000005</v>
      </c>
      <c r="Z59" s="45">
        <f t="shared" si="29"/>
        <v>0.93374999999999997</v>
      </c>
      <c r="AA59" s="44">
        <f t="shared" si="30"/>
        <v>0.94499999999999995</v>
      </c>
    </row>
    <row r="60" spans="1:27" s="2" customFormat="1" ht="24.95" customHeight="1">
      <c r="A60" s="269"/>
      <c r="B60" s="269"/>
      <c r="C60" s="269"/>
      <c r="D60" s="269"/>
      <c r="E60" s="269"/>
      <c r="F60" s="63">
        <v>2</v>
      </c>
      <c r="G60" s="63">
        <v>8.75</v>
      </c>
      <c r="H60" s="67">
        <v>0.88</v>
      </c>
      <c r="I60" s="5">
        <v>1.35</v>
      </c>
      <c r="J60" s="67">
        <v>32.450000000000003</v>
      </c>
      <c r="K60" s="5">
        <v>59.49</v>
      </c>
      <c r="L60" s="56">
        <f t="shared" si="31"/>
        <v>0.93374999999999997</v>
      </c>
      <c r="M60" s="57">
        <f t="shared" si="33"/>
        <v>0.93374999999999997</v>
      </c>
      <c r="N60" s="250"/>
      <c r="O60" s="250"/>
      <c r="P60" s="250"/>
      <c r="Q60" s="34"/>
      <c r="R60" s="48">
        <v>1</v>
      </c>
      <c r="S60" s="50"/>
      <c r="T60" s="34"/>
      <c r="V60" s="42">
        <f t="shared" si="25"/>
        <v>8</v>
      </c>
      <c r="W60" s="43">
        <f t="shared" si="26"/>
        <v>8.75</v>
      </c>
      <c r="X60" s="42">
        <f t="shared" si="27"/>
        <v>10</v>
      </c>
      <c r="Y60" s="44">
        <f t="shared" si="28"/>
        <v>0.92700000000000005</v>
      </c>
      <c r="Z60" s="45">
        <f t="shared" si="29"/>
        <v>0.93374999999999997</v>
      </c>
      <c r="AA60" s="44">
        <f t="shared" si="30"/>
        <v>0.94499999999999995</v>
      </c>
    </row>
    <row r="61" spans="1:27" s="2" customFormat="1" ht="24.95" customHeight="1">
      <c r="A61" s="269"/>
      <c r="B61" s="269"/>
      <c r="C61" s="269"/>
      <c r="D61" s="269"/>
      <c r="E61" s="269"/>
      <c r="F61" s="63">
        <v>3</v>
      </c>
      <c r="G61" s="63">
        <v>8.75</v>
      </c>
      <c r="H61" s="67">
        <v>0.88</v>
      </c>
      <c r="I61" s="5">
        <v>1.35</v>
      </c>
      <c r="J61" s="67">
        <v>32.450000000000003</v>
      </c>
      <c r="K61" s="5">
        <v>59.49</v>
      </c>
      <c r="L61" s="56">
        <f t="shared" si="31"/>
        <v>0.93374999999999997</v>
      </c>
      <c r="M61" s="57">
        <f t="shared" si="33"/>
        <v>0.93374999999999997</v>
      </c>
      <c r="N61" s="250"/>
      <c r="O61" s="250"/>
      <c r="P61" s="250"/>
      <c r="Q61" s="34"/>
      <c r="R61" s="48"/>
      <c r="S61" s="50"/>
      <c r="T61" s="34"/>
      <c r="V61" s="42">
        <f t="shared" si="25"/>
        <v>8</v>
      </c>
      <c r="W61" s="43">
        <f t="shared" si="26"/>
        <v>8.75</v>
      </c>
      <c r="X61" s="42">
        <f t="shared" si="27"/>
        <v>10</v>
      </c>
      <c r="Y61" s="44">
        <f t="shared" si="28"/>
        <v>0.92700000000000005</v>
      </c>
      <c r="Z61" s="45">
        <f t="shared" si="29"/>
        <v>0.93374999999999997</v>
      </c>
      <c r="AA61" s="44">
        <f t="shared" si="30"/>
        <v>0.94499999999999995</v>
      </c>
    </row>
    <row r="62" spans="1:27" s="2" customFormat="1" ht="24.95" customHeight="1">
      <c r="A62" s="269"/>
      <c r="B62" s="269"/>
      <c r="C62" s="269"/>
      <c r="D62" s="269"/>
      <c r="E62" s="269"/>
      <c r="F62" s="63">
        <v>4</v>
      </c>
      <c r="G62" s="63">
        <v>24.65</v>
      </c>
      <c r="H62" s="67">
        <v>2.38</v>
      </c>
      <c r="I62" s="5">
        <v>1.34</v>
      </c>
      <c r="J62" s="67">
        <v>46.37</v>
      </c>
      <c r="K62" s="5">
        <v>23.49</v>
      </c>
      <c r="L62" s="56">
        <f t="shared" si="31"/>
        <v>0.96602500000000002</v>
      </c>
      <c r="M62" s="57">
        <f t="shared" si="33"/>
        <v>0.96602500000000002</v>
      </c>
      <c r="N62" s="250"/>
      <c r="O62" s="250"/>
      <c r="P62" s="250"/>
      <c r="Q62" s="34"/>
      <c r="R62" s="48"/>
      <c r="S62" s="50"/>
      <c r="T62" s="34"/>
      <c r="V62" s="42">
        <f t="shared" si="25"/>
        <v>24</v>
      </c>
      <c r="W62" s="43">
        <f t="shared" si="26"/>
        <v>24.65</v>
      </c>
      <c r="X62" s="42">
        <f t="shared" si="27"/>
        <v>26</v>
      </c>
      <c r="Y62" s="44">
        <f t="shared" si="28"/>
        <v>0.96699999999999997</v>
      </c>
      <c r="Z62" s="45">
        <f t="shared" si="29"/>
        <v>0.96602500000000002</v>
      </c>
      <c r="AA62" s="44">
        <f t="shared" si="30"/>
        <v>0.96399999999999997</v>
      </c>
    </row>
    <row r="63" spans="1:27" s="2" customFormat="1" ht="24.95" customHeight="1">
      <c r="A63" s="269"/>
      <c r="B63" s="269"/>
      <c r="C63" s="269"/>
      <c r="D63" s="269"/>
      <c r="E63" s="269"/>
      <c r="F63" s="63">
        <v>5</v>
      </c>
      <c r="G63" s="63">
        <v>8.75</v>
      </c>
      <c r="H63" s="67">
        <v>0.88</v>
      </c>
      <c r="I63" s="5">
        <v>1.35</v>
      </c>
      <c r="J63" s="67">
        <v>32.450000000000003</v>
      </c>
      <c r="K63" s="5">
        <v>59.49</v>
      </c>
      <c r="L63" s="56">
        <f t="shared" si="31"/>
        <v>0.93374999999999997</v>
      </c>
      <c r="M63" s="57">
        <f t="shared" si="33"/>
        <v>0.93374999999999997</v>
      </c>
      <c r="N63" s="250"/>
      <c r="O63" s="250"/>
      <c r="P63" s="250"/>
      <c r="Q63" s="34"/>
      <c r="R63" s="48"/>
      <c r="S63" s="50"/>
      <c r="T63" s="34"/>
      <c r="V63" s="42">
        <f t="shared" si="25"/>
        <v>8</v>
      </c>
      <c r="W63" s="43">
        <f t="shared" si="26"/>
        <v>8.75</v>
      </c>
      <c r="X63" s="42">
        <f t="shared" si="27"/>
        <v>10</v>
      </c>
      <c r="Y63" s="44">
        <f t="shared" si="28"/>
        <v>0.92700000000000005</v>
      </c>
      <c r="Z63" s="45">
        <f t="shared" si="29"/>
        <v>0.93374999999999997</v>
      </c>
      <c r="AA63" s="44">
        <f t="shared" si="30"/>
        <v>0.94499999999999995</v>
      </c>
    </row>
    <row r="64" spans="1:27" s="2" customFormat="1" ht="24.95" customHeight="1">
      <c r="A64" s="269"/>
      <c r="B64" s="269"/>
      <c r="C64" s="269"/>
      <c r="D64" s="269"/>
      <c r="E64" s="269"/>
      <c r="F64" s="63">
        <v>6</v>
      </c>
      <c r="G64" s="63">
        <v>8.75</v>
      </c>
      <c r="H64" s="67">
        <v>0.88</v>
      </c>
      <c r="I64" s="5">
        <v>1.35</v>
      </c>
      <c r="J64" s="67">
        <v>32.450000000000003</v>
      </c>
      <c r="K64" s="5">
        <v>59.49</v>
      </c>
      <c r="L64" s="56">
        <f t="shared" si="31"/>
        <v>0.93374999999999997</v>
      </c>
      <c r="M64" s="57">
        <f t="shared" si="33"/>
        <v>0.93374999999999997</v>
      </c>
      <c r="N64" s="250"/>
      <c r="O64" s="250"/>
      <c r="P64" s="250"/>
      <c r="Q64" s="34"/>
      <c r="R64" s="48"/>
      <c r="S64" s="50"/>
      <c r="T64" s="34"/>
      <c r="V64" s="42">
        <f t="shared" si="25"/>
        <v>8</v>
      </c>
      <c r="W64" s="43">
        <f t="shared" si="26"/>
        <v>8.75</v>
      </c>
      <c r="X64" s="42">
        <f t="shared" si="27"/>
        <v>10</v>
      </c>
      <c r="Y64" s="44">
        <f t="shared" si="28"/>
        <v>0.92700000000000005</v>
      </c>
      <c r="Z64" s="45">
        <f t="shared" si="29"/>
        <v>0.93374999999999997</v>
      </c>
      <c r="AA64" s="44">
        <f t="shared" si="30"/>
        <v>0.94499999999999995</v>
      </c>
    </row>
    <row r="65" spans="1:27" s="2" customFormat="1" ht="24.95" customHeight="1">
      <c r="A65" s="269"/>
      <c r="B65" s="269"/>
      <c r="C65" s="269"/>
      <c r="D65" s="269"/>
      <c r="E65" s="269"/>
      <c r="F65" s="63">
        <v>7</v>
      </c>
      <c r="G65" s="63">
        <v>8.75</v>
      </c>
      <c r="H65" s="67">
        <v>0.88</v>
      </c>
      <c r="I65" s="5">
        <v>1.35</v>
      </c>
      <c r="J65" s="67">
        <v>32.450000000000003</v>
      </c>
      <c r="K65" s="5">
        <v>59.49</v>
      </c>
      <c r="L65" s="56">
        <f t="shared" si="31"/>
        <v>0.93374999999999997</v>
      </c>
      <c r="M65" s="57">
        <f t="shared" si="33"/>
        <v>0.93374999999999997</v>
      </c>
      <c r="N65" s="250"/>
      <c r="O65" s="250"/>
      <c r="P65" s="250"/>
      <c r="Q65" s="34"/>
      <c r="R65" s="48"/>
      <c r="S65" s="50"/>
      <c r="T65" s="34"/>
      <c r="V65" s="42">
        <f t="shared" si="25"/>
        <v>8</v>
      </c>
      <c r="W65" s="43">
        <f t="shared" si="26"/>
        <v>8.75</v>
      </c>
      <c r="X65" s="42">
        <f t="shared" si="27"/>
        <v>10</v>
      </c>
      <c r="Y65" s="44">
        <f t="shared" si="28"/>
        <v>0.92700000000000005</v>
      </c>
      <c r="Z65" s="45">
        <f t="shared" si="29"/>
        <v>0.93374999999999997</v>
      </c>
      <c r="AA65" s="44">
        <f t="shared" si="30"/>
        <v>0.94499999999999995</v>
      </c>
    </row>
    <row r="66" spans="1:27" s="2" customFormat="1" ht="24.95" customHeight="1">
      <c r="A66" s="269">
        <v>63</v>
      </c>
      <c r="B66" s="269" t="s">
        <v>145</v>
      </c>
      <c r="C66" s="269" t="s">
        <v>150</v>
      </c>
      <c r="D66" s="269" t="s">
        <v>151</v>
      </c>
      <c r="E66" s="269" t="s">
        <v>141</v>
      </c>
      <c r="F66" s="63">
        <v>1</v>
      </c>
      <c r="G66" s="63">
        <v>8.6999999999999993</v>
      </c>
      <c r="H66" s="67">
        <v>0.88</v>
      </c>
      <c r="I66" s="5">
        <v>1.35</v>
      </c>
      <c r="J66" s="67">
        <v>32.450000000000003</v>
      </c>
      <c r="K66" s="5">
        <v>59.49</v>
      </c>
      <c r="L66" s="65">
        <f t="shared" si="31"/>
        <v>0.93330000000000002</v>
      </c>
      <c r="M66" s="42">
        <f t="shared" si="33"/>
        <v>0.93330000000000002</v>
      </c>
      <c r="N66" s="250" t="s">
        <v>416</v>
      </c>
      <c r="O66" s="250" t="s">
        <v>425</v>
      </c>
      <c r="P66" s="250" t="s">
        <v>466</v>
      </c>
      <c r="Q66" s="34"/>
      <c r="R66" s="48"/>
      <c r="S66" s="50"/>
      <c r="T66" s="34"/>
      <c r="V66" s="42">
        <f t="shared" si="25"/>
        <v>8</v>
      </c>
      <c r="W66" s="43">
        <f t="shared" si="26"/>
        <v>8.6999999999999993</v>
      </c>
      <c r="X66" s="42">
        <f t="shared" si="27"/>
        <v>10</v>
      </c>
      <c r="Y66" s="44">
        <f t="shared" si="28"/>
        <v>0.92700000000000005</v>
      </c>
      <c r="Z66" s="45">
        <f t="shared" si="29"/>
        <v>0.93330000000000002</v>
      </c>
      <c r="AA66" s="44">
        <f t="shared" si="30"/>
        <v>0.94499999999999995</v>
      </c>
    </row>
    <row r="67" spans="1:27" s="2" customFormat="1" ht="24.95" customHeight="1">
      <c r="A67" s="269"/>
      <c r="B67" s="269"/>
      <c r="C67" s="269"/>
      <c r="D67" s="269"/>
      <c r="E67" s="269"/>
      <c r="F67" s="63">
        <v>2</v>
      </c>
      <c r="G67" s="63">
        <v>8.6999999999999993</v>
      </c>
      <c r="H67" s="67">
        <v>0.88</v>
      </c>
      <c r="I67" s="5">
        <v>1.35</v>
      </c>
      <c r="J67" s="67">
        <v>32.450000000000003</v>
      </c>
      <c r="K67" s="5">
        <v>59.49</v>
      </c>
      <c r="L67" s="56">
        <f t="shared" si="31"/>
        <v>0.93330000000000002</v>
      </c>
      <c r="M67" s="57">
        <f t="shared" si="33"/>
        <v>0.93330000000000002</v>
      </c>
      <c r="N67" s="250"/>
      <c r="O67" s="250"/>
      <c r="P67" s="250"/>
      <c r="Q67" s="34"/>
      <c r="R67" s="48"/>
      <c r="S67" s="50"/>
      <c r="T67" s="34"/>
      <c r="V67" s="42">
        <f t="shared" si="25"/>
        <v>8</v>
      </c>
      <c r="W67" s="43">
        <f t="shared" si="26"/>
        <v>8.6999999999999993</v>
      </c>
      <c r="X67" s="42">
        <f t="shared" si="27"/>
        <v>10</v>
      </c>
      <c r="Y67" s="44">
        <f t="shared" si="28"/>
        <v>0.92700000000000005</v>
      </c>
      <c r="Z67" s="45">
        <f t="shared" si="29"/>
        <v>0.93330000000000002</v>
      </c>
      <c r="AA67" s="44">
        <f t="shared" si="30"/>
        <v>0.94499999999999995</v>
      </c>
    </row>
    <row r="68" spans="1:27" s="2" customFormat="1" ht="24.95" customHeight="1">
      <c r="A68" s="269"/>
      <c r="B68" s="269"/>
      <c r="C68" s="269"/>
      <c r="D68" s="269"/>
      <c r="E68" s="269"/>
      <c r="F68" s="63">
        <v>3</v>
      </c>
      <c r="G68" s="63">
        <v>8.6999999999999993</v>
      </c>
      <c r="H68" s="67">
        <v>0.88</v>
      </c>
      <c r="I68" s="5">
        <v>1.35</v>
      </c>
      <c r="J68" s="67">
        <v>32.450000000000003</v>
      </c>
      <c r="K68" s="5">
        <v>59.49</v>
      </c>
      <c r="L68" s="56">
        <f t="shared" si="31"/>
        <v>0.93330000000000002</v>
      </c>
      <c r="M68" s="57">
        <f t="shared" si="33"/>
        <v>0.93330000000000002</v>
      </c>
      <c r="N68" s="250"/>
      <c r="O68" s="250"/>
      <c r="P68" s="250"/>
      <c r="Q68" s="34"/>
      <c r="R68" s="48">
        <v>1</v>
      </c>
      <c r="S68" s="50"/>
      <c r="T68" s="34"/>
      <c r="V68" s="42">
        <f t="shared" si="25"/>
        <v>8</v>
      </c>
      <c r="W68" s="43">
        <f t="shared" si="26"/>
        <v>8.6999999999999993</v>
      </c>
      <c r="X68" s="42">
        <f t="shared" si="27"/>
        <v>10</v>
      </c>
      <c r="Y68" s="44">
        <f t="shared" si="28"/>
        <v>0.92700000000000005</v>
      </c>
      <c r="Z68" s="45">
        <f t="shared" si="29"/>
        <v>0.93330000000000002</v>
      </c>
      <c r="AA68" s="44">
        <f t="shared" si="30"/>
        <v>0.94499999999999995</v>
      </c>
    </row>
    <row r="69" spans="1:27" s="2" customFormat="1" ht="24.95" customHeight="1">
      <c r="A69" s="269"/>
      <c r="B69" s="269"/>
      <c r="C69" s="269"/>
      <c r="D69" s="269"/>
      <c r="E69" s="269"/>
      <c r="F69" s="63">
        <v>4</v>
      </c>
      <c r="G69" s="63">
        <v>8.6999999999999993</v>
      </c>
      <c r="H69" s="67">
        <v>0.88</v>
      </c>
      <c r="I69" s="5">
        <v>1.35</v>
      </c>
      <c r="J69" s="67">
        <v>32.450000000000003</v>
      </c>
      <c r="K69" s="5">
        <v>59.49</v>
      </c>
      <c r="L69" s="56">
        <f t="shared" si="31"/>
        <v>0.93330000000000002</v>
      </c>
      <c r="M69" s="57">
        <f t="shared" si="33"/>
        <v>0.93330000000000002</v>
      </c>
      <c r="N69" s="250"/>
      <c r="O69" s="250"/>
      <c r="P69" s="250"/>
      <c r="Q69" s="34"/>
      <c r="R69" s="48"/>
      <c r="S69" s="50"/>
      <c r="T69" s="34"/>
      <c r="V69" s="42">
        <f t="shared" si="25"/>
        <v>8</v>
      </c>
      <c r="W69" s="43">
        <f t="shared" si="26"/>
        <v>8.6999999999999993</v>
      </c>
      <c r="X69" s="42">
        <f t="shared" si="27"/>
        <v>10</v>
      </c>
      <c r="Y69" s="44">
        <f t="shared" si="28"/>
        <v>0.92700000000000005</v>
      </c>
      <c r="Z69" s="45">
        <f t="shared" si="29"/>
        <v>0.93330000000000002</v>
      </c>
      <c r="AA69" s="44">
        <f t="shared" si="30"/>
        <v>0.94499999999999995</v>
      </c>
    </row>
    <row r="70" spans="1:27" s="2" customFormat="1" ht="24.95" customHeight="1">
      <c r="A70" s="269"/>
      <c r="B70" s="269"/>
      <c r="C70" s="269"/>
      <c r="D70" s="269"/>
      <c r="E70" s="269"/>
      <c r="F70" s="63">
        <v>5</v>
      </c>
      <c r="G70" s="63">
        <v>8.6999999999999993</v>
      </c>
      <c r="H70" s="67">
        <v>0.88</v>
      </c>
      <c r="I70" s="5">
        <v>1.35</v>
      </c>
      <c r="J70" s="67">
        <v>32.450000000000003</v>
      </c>
      <c r="K70" s="5">
        <v>59.49</v>
      </c>
      <c r="L70" s="56">
        <f t="shared" si="31"/>
        <v>0.93330000000000002</v>
      </c>
      <c r="M70" s="57">
        <f t="shared" si="33"/>
        <v>0.93330000000000002</v>
      </c>
      <c r="N70" s="250"/>
      <c r="O70" s="250"/>
      <c r="P70" s="250"/>
      <c r="Q70" s="34"/>
      <c r="R70" s="48"/>
      <c r="S70" s="50"/>
      <c r="T70" s="34"/>
      <c r="V70" s="42">
        <f t="shared" si="25"/>
        <v>8</v>
      </c>
      <c r="W70" s="43">
        <f t="shared" si="26"/>
        <v>8.6999999999999993</v>
      </c>
      <c r="X70" s="42">
        <f t="shared" si="27"/>
        <v>10</v>
      </c>
      <c r="Y70" s="44">
        <f t="shared" si="28"/>
        <v>0.92700000000000005</v>
      </c>
      <c r="Z70" s="45">
        <f t="shared" si="29"/>
        <v>0.93330000000000002</v>
      </c>
      <c r="AA70" s="44">
        <f t="shared" si="30"/>
        <v>0.94499999999999995</v>
      </c>
    </row>
    <row r="71" spans="1:27" s="2" customFormat="1" ht="24.95" customHeight="1">
      <c r="A71" s="254">
        <v>43</v>
      </c>
      <c r="B71" s="254" t="s">
        <v>10</v>
      </c>
      <c r="C71" s="254" t="s">
        <v>100</v>
      </c>
      <c r="D71" s="254" t="s">
        <v>101</v>
      </c>
      <c r="E71" s="254" t="s">
        <v>102</v>
      </c>
      <c r="F71" s="66">
        <v>1</v>
      </c>
      <c r="G71" s="66">
        <v>16.93</v>
      </c>
      <c r="H71" s="8">
        <v>0.89</v>
      </c>
      <c r="I71" s="9">
        <v>1.08</v>
      </c>
      <c r="J71" s="8">
        <v>11.79</v>
      </c>
      <c r="K71" s="9">
        <v>15.72</v>
      </c>
      <c r="L71" s="56">
        <f t="shared" si="31"/>
        <v>0.98465000000000003</v>
      </c>
      <c r="M71" s="57">
        <f t="shared" si="33"/>
        <v>0.98465000000000003</v>
      </c>
      <c r="N71" s="251" t="s">
        <v>416</v>
      </c>
      <c r="O71" s="251" t="s">
        <v>425</v>
      </c>
      <c r="P71" s="251" t="s">
        <v>466</v>
      </c>
      <c r="Q71" s="34"/>
      <c r="R71" s="48">
        <v>1</v>
      </c>
      <c r="S71" s="50"/>
      <c r="T71" s="34"/>
      <c r="V71" s="42">
        <f t="shared" si="25"/>
        <v>16</v>
      </c>
      <c r="W71" s="43">
        <f t="shared" si="26"/>
        <v>16.93</v>
      </c>
      <c r="X71" s="42">
        <f t="shared" si="27"/>
        <v>18</v>
      </c>
      <c r="Y71" s="44">
        <f t="shared" si="28"/>
        <v>0.98</v>
      </c>
      <c r="Z71" s="45">
        <f t="shared" si="29"/>
        <v>0.98465000000000003</v>
      </c>
      <c r="AA71" s="44">
        <f t="shared" si="30"/>
        <v>0.99</v>
      </c>
    </row>
    <row r="72" spans="1:27" s="2" customFormat="1" ht="24.95" customHeight="1">
      <c r="A72" s="269"/>
      <c r="B72" s="269"/>
      <c r="C72" s="269"/>
      <c r="D72" s="269"/>
      <c r="E72" s="269"/>
      <c r="F72" s="63">
        <v>2</v>
      </c>
      <c r="G72" s="63">
        <v>31.93</v>
      </c>
      <c r="H72" s="67">
        <v>0.89</v>
      </c>
      <c r="I72" s="5">
        <v>0.97</v>
      </c>
      <c r="J72" s="67">
        <v>11.79</v>
      </c>
      <c r="K72" s="5">
        <v>12.78</v>
      </c>
      <c r="L72" s="56">
        <f t="shared" si="31"/>
        <v>0.9452799999999999</v>
      </c>
      <c r="M72" s="57">
        <f t="shared" si="33"/>
        <v>0.9452799999999999</v>
      </c>
      <c r="N72" s="250"/>
      <c r="O72" s="250"/>
      <c r="P72" s="250"/>
      <c r="Q72" s="34"/>
      <c r="R72" s="48"/>
      <c r="S72" s="50"/>
      <c r="T72" s="34"/>
      <c r="V72" s="42">
        <f t="shared" ref="V72:V106" si="34">LOOKUP(W72,$AC$6:$AY$6,$AC$6:$AY$6)</f>
        <v>30</v>
      </c>
      <c r="W72" s="43">
        <f t="shared" ref="W72:W106" si="35">G72</f>
        <v>31.93</v>
      </c>
      <c r="X72" s="42">
        <f t="shared" ref="X72:X106" si="36">INDEX($AC$6:$AY$6,MATCH(V72,$AC$6:$AY$6)+1)</f>
        <v>32</v>
      </c>
      <c r="Y72" s="44">
        <f t="shared" ref="Y72:Y106" si="37">LOOKUP(V72,$AC$6:$AY$6,$AC$7:$AY$7)</f>
        <v>0.95299999999999996</v>
      </c>
      <c r="Z72" s="45">
        <f t="shared" si="29"/>
        <v>0.9452799999999999</v>
      </c>
      <c r="AA72" s="44">
        <f t="shared" ref="AA72:AA106" si="38">LOOKUP(X72,$AC$6:$AY$6,$AC$7:$AY$7)</f>
        <v>0.94499999999999995</v>
      </c>
    </row>
    <row r="73" spans="1:27" s="2" customFormat="1" ht="24.95" customHeight="1">
      <c r="A73" s="269">
        <v>44</v>
      </c>
      <c r="B73" s="269" t="s">
        <v>10</v>
      </c>
      <c r="C73" s="269" t="s">
        <v>103</v>
      </c>
      <c r="D73" s="269" t="s">
        <v>101</v>
      </c>
      <c r="E73" s="269" t="s">
        <v>102</v>
      </c>
      <c r="F73" s="27">
        <v>1</v>
      </c>
      <c r="G73" s="27">
        <v>16.93</v>
      </c>
      <c r="H73" s="28">
        <v>0.89</v>
      </c>
      <c r="I73" s="5">
        <v>1.08</v>
      </c>
      <c r="J73" s="28">
        <v>11.79</v>
      </c>
      <c r="K73" s="5">
        <v>15.72</v>
      </c>
      <c r="L73" s="56">
        <f t="shared" si="16"/>
        <v>0.98465000000000003</v>
      </c>
      <c r="M73" s="57">
        <f t="shared" si="17"/>
        <v>0.98465000000000003</v>
      </c>
      <c r="N73" s="250" t="s">
        <v>416</v>
      </c>
      <c r="O73" s="250" t="s">
        <v>425</v>
      </c>
      <c r="P73" s="250" t="s">
        <v>466</v>
      </c>
      <c r="Q73" s="34"/>
      <c r="R73" s="48">
        <v>1</v>
      </c>
      <c r="S73" s="50"/>
      <c r="T73" s="34"/>
      <c r="V73" s="42">
        <f t="shared" si="34"/>
        <v>16</v>
      </c>
      <c r="W73" s="43">
        <f t="shared" si="35"/>
        <v>16.93</v>
      </c>
      <c r="X73" s="42">
        <f t="shared" si="36"/>
        <v>18</v>
      </c>
      <c r="Y73" s="44">
        <f t="shared" si="37"/>
        <v>0.98</v>
      </c>
      <c r="Z73" s="45">
        <f t="shared" si="18"/>
        <v>0.98465000000000003</v>
      </c>
      <c r="AA73" s="44">
        <f t="shared" si="38"/>
        <v>0.99</v>
      </c>
    </row>
    <row r="74" spans="1:27" s="2" customFormat="1" ht="24.95" customHeight="1">
      <c r="A74" s="269"/>
      <c r="B74" s="269"/>
      <c r="C74" s="269"/>
      <c r="D74" s="269"/>
      <c r="E74" s="269"/>
      <c r="F74" s="27">
        <v>2</v>
      </c>
      <c r="G74" s="27">
        <v>31.93</v>
      </c>
      <c r="H74" s="28">
        <v>0.89</v>
      </c>
      <c r="I74" s="5">
        <v>0.97</v>
      </c>
      <c r="J74" s="28">
        <v>11.79</v>
      </c>
      <c r="K74" s="5">
        <v>12.78</v>
      </c>
      <c r="L74" s="56">
        <f t="shared" si="16"/>
        <v>0.9452799999999999</v>
      </c>
      <c r="M74" s="57">
        <f t="shared" si="17"/>
        <v>0.9452799999999999</v>
      </c>
      <c r="N74" s="250"/>
      <c r="O74" s="250"/>
      <c r="P74" s="250"/>
      <c r="Q74" s="34"/>
      <c r="R74" s="48"/>
      <c r="S74" s="50"/>
      <c r="T74" s="34"/>
      <c r="V74" s="42">
        <f t="shared" si="34"/>
        <v>30</v>
      </c>
      <c r="W74" s="43">
        <f t="shared" si="35"/>
        <v>31.93</v>
      </c>
      <c r="X74" s="42">
        <f t="shared" si="36"/>
        <v>32</v>
      </c>
      <c r="Y74" s="44">
        <f t="shared" si="37"/>
        <v>0.95299999999999996</v>
      </c>
      <c r="Z74" s="45">
        <f t="shared" si="18"/>
        <v>0.9452799999999999</v>
      </c>
      <c r="AA74" s="44">
        <f t="shared" si="38"/>
        <v>0.94499999999999995</v>
      </c>
    </row>
    <row r="75" spans="1:27" ht="24.95" customHeight="1">
      <c r="A75" s="269">
        <v>49</v>
      </c>
      <c r="B75" s="268" t="s">
        <v>104</v>
      </c>
      <c r="C75" s="268" t="s">
        <v>113</v>
      </c>
      <c r="D75" s="268" t="s">
        <v>114</v>
      </c>
      <c r="E75" s="268" t="s">
        <v>115</v>
      </c>
      <c r="F75" s="27">
        <v>1</v>
      </c>
      <c r="G75" s="27">
        <v>11.63</v>
      </c>
      <c r="H75" s="28">
        <v>1.07</v>
      </c>
      <c r="I75" s="5">
        <v>0.95</v>
      </c>
      <c r="J75" s="28">
        <v>26.87</v>
      </c>
      <c r="K75" s="5">
        <v>30.84</v>
      </c>
      <c r="L75" s="37">
        <f t="shared" si="16"/>
        <v>0.96129999999999993</v>
      </c>
      <c r="M75" s="38">
        <f t="shared" si="17"/>
        <v>0.96129999999999993</v>
      </c>
      <c r="N75" s="249" t="s">
        <v>416</v>
      </c>
      <c r="O75" s="249" t="s">
        <v>425</v>
      </c>
      <c r="P75" s="300" t="s">
        <v>466</v>
      </c>
      <c r="Q75" s="14"/>
      <c r="R75" s="49"/>
      <c r="S75" s="51"/>
      <c r="T75" s="14"/>
      <c r="V75" s="36">
        <f t="shared" si="34"/>
        <v>10</v>
      </c>
      <c r="W75" s="39">
        <f t="shared" si="35"/>
        <v>11.63</v>
      </c>
      <c r="X75" s="36">
        <f t="shared" si="36"/>
        <v>12</v>
      </c>
      <c r="Y75" s="40">
        <f t="shared" si="37"/>
        <v>0.94499999999999995</v>
      </c>
      <c r="Z75" s="41">
        <f t="shared" si="18"/>
        <v>0.96129999999999993</v>
      </c>
      <c r="AA75" s="40">
        <f t="shared" si="38"/>
        <v>0.96499999999999997</v>
      </c>
    </row>
    <row r="76" spans="1:27" ht="24.95" customHeight="1">
      <c r="A76" s="269"/>
      <c r="B76" s="268"/>
      <c r="C76" s="268"/>
      <c r="D76" s="268"/>
      <c r="E76" s="268"/>
      <c r="F76" s="27">
        <v>2</v>
      </c>
      <c r="G76" s="27">
        <v>11.63</v>
      </c>
      <c r="H76" s="28">
        <v>1.07</v>
      </c>
      <c r="I76" s="5">
        <v>0.95</v>
      </c>
      <c r="J76" s="28">
        <v>26.87</v>
      </c>
      <c r="K76" s="5">
        <v>30.84</v>
      </c>
      <c r="L76" s="37">
        <f t="shared" si="16"/>
        <v>0.96129999999999993</v>
      </c>
      <c r="M76" s="38">
        <f t="shared" si="17"/>
        <v>0.96129999999999993</v>
      </c>
      <c r="N76" s="249"/>
      <c r="O76" s="249"/>
      <c r="P76" s="299"/>
      <c r="Q76" s="14"/>
      <c r="R76" s="49">
        <v>1</v>
      </c>
      <c r="S76" s="51"/>
      <c r="T76" s="14"/>
      <c r="V76" s="36">
        <f t="shared" si="34"/>
        <v>10</v>
      </c>
      <c r="W76" s="39">
        <f t="shared" si="35"/>
        <v>11.63</v>
      </c>
      <c r="X76" s="36">
        <f t="shared" si="36"/>
        <v>12</v>
      </c>
      <c r="Y76" s="40">
        <f t="shared" si="37"/>
        <v>0.94499999999999995</v>
      </c>
      <c r="Z76" s="41">
        <f t="shared" si="18"/>
        <v>0.96129999999999993</v>
      </c>
      <c r="AA76" s="40">
        <f t="shared" si="38"/>
        <v>0.96499999999999997</v>
      </c>
    </row>
    <row r="77" spans="1:27" ht="24.95" customHeight="1">
      <c r="A77" s="269">
        <v>50</v>
      </c>
      <c r="B77" s="268" t="s">
        <v>104</v>
      </c>
      <c r="C77" s="268" t="s">
        <v>116</v>
      </c>
      <c r="D77" s="268" t="s">
        <v>114</v>
      </c>
      <c r="E77" s="268" t="s">
        <v>115</v>
      </c>
      <c r="F77" s="27">
        <v>1</v>
      </c>
      <c r="G77" s="27">
        <v>11.63</v>
      </c>
      <c r="H77" s="28">
        <v>1.07</v>
      </c>
      <c r="I77" s="5">
        <v>0.95</v>
      </c>
      <c r="J77" s="28">
        <v>26.87</v>
      </c>
      <c r="K77" s="5">
        <v>30.84</v>
      </c>
      <c r="L77" s="37">
        <f t="shared" si="16"/>
        <v>0.96129999999999993</v>
      </c>
      <c r="M77" s="38">
        <f t="shared" si="17"/>
        <v>0.96129999999999993</v>
      </c>
      <c r="N77" s="249" t="s">
        <v>416</v>
      </c>
      <c r="O77" s="249" t="s">
        <v>425</v>
      </c>
      <c r="P77" s="300" t="s">
        <v>466</v>
      </c>
      <c r="Q77" s="14"/>
      <c r="R77" s="49">
        <v>1</v>
      </c>
      <c r="S77" s="51"/>
      <c r="T77" s="14"/>
      <c r="V77" s="36">
        <f t="shared" si="34"/>
        <v>10</v>
      </c>
      <c r="W77" s="39">
        <f t="shared" si="35"/>
        <v>11.63</v>
      </c>
      <c r="X77" s="36">
        <f t="shared" si="36"/>
        <v>12</v>
      </c>
      <c r="Y77" s="40">
        <f t="shared" si="37"/>
        <v>0.94499999999999995</v>
      </c>
      <c r="Z77" s="41">
        <f t="shared" si="18"/>
        <v>0.96129999999999993</v>
      </c>
      <c r="AA77" s="40">
        <f t="shared" si="38"/>
        <v>0.96499999999999997</v>
      </c>
    </row>
    <row r="78" spans="1:27" ht="24.95" customHeight="1">
      <c r="A78" s="269"/>
      <c r="B78" s="268"/>
      <c r="C78" s="268"/>
      <c r="D78" s="268"/>
      <c r="E78" s="268"/>
      <c r="F78" s="27">
        <v>2</v>
      </c>
      <c r="G78" s="27">
        <v>11.63</v>
      </c>
      <c r="H78" s="28">
        <v>1.07</v>
      </c>
      <c r="I78" s="5">
        <v>0.95</v>
      </c>
      <c r="J78" s="28">
        <v>26.87</v>
      </c>
      <c r="K78" s="5">
        <v>30.84</v>
      </c>
      <c r="L78" s="37">
        <f t="shared" si="16"/>
        <v>0.96129999999999993</v>
      </c>
      <c r="M78" s="38">
        <f t="shared" si="17"/>
        <v>0.96129999999999993</v>
      </c>
      <c r="N78" s="249"/>
      <c r="O78" s="249"/>
      <c r="P78" s="299"/>
      <c r="Q78" s="14"/>
      <c r="R78" s="49"/>
      <c r="S78" s="51"/>
      <c r="T78" s="14"/>
      <c r="V78" s="36">
        <f t="shared" si="34"/>
        <v>10</v>
      </c>
      <c r="W78" s="39">
        <f t="shared" si="35"/>
        <v>11.63</v>
      </c>
      <c r="X78" s="36">
        <f t="shared" si="36"/>
        <v>12</v>
      </c>
      <c r="Y78" s="40">
        <f t="shared" si="37"/>
        <v>0.94499999999999995</v>
      </c>
      <c r="Z78" s="41">
        <f t="shared" si="18"/>
        <v>0.96129999999999993</v>
      </c>
      <c r="AA78" s="40">
        <f t="shared" si="38"/>
        <v>0.96499999999999997</v>
      </c>
    </row>
    <row r="79" spans="1:27" s="2" customFormat="1" ht="20.100000000000001" customHeight="1" thickBot="1">
      <c r="A79" s="217">
        <v>67</v>
      </c>
      <c r="B79" s="217" t="s">
        <v>145</v>
      </c>
      <c r="C79" s="217" t="s">
        <v>160</v>
      </c>
      <c r="D79" s="217" t="s">
        <v>161</v>
      </c>
      <c r="E79" s="217" t="s">
        <v>19</v>
      </c>
      <c r="F79" s="217">
        <v>1</v>
      </c>
      <c r="G79" s="217">
        <v>19.670000000000002</v>
      </c>
      <c r="H79" s="220">
        <v>0.94</v>
      </c>
      <c r="I79" s="5">
        <v>2.0299999999999998</v>
      </c>
      <c r="J79" s="220">
        <v>17.16</v>
      </c>
      <c r="K79" s="5">
        <v>34.619999999999997</v>
      </c>
      <c r="L79" s="65">
        <f t="shared" ref="L79:L103" si="39">Z79</f>
        <v>0.99417500000000003</v>
      </c>
      <c r="M79" s="42">
        <f t="shared" ref="M79:M118" si="40">Z79</f>
        <v>0.99417500000000003</v>
      </c>
      <c r="N79" s="213" t="s">
        <v>416</v>
      </c>
      <c r="O79" s="213" t="s">
        <v>425</v>
      </c>
      <c r="P79" s="217" t="s">
        <v>466</v>
      </c>
      <c r="Q79" s="34"/>
      <c r="R79" s="48">
        <v>1</v>
      </c>
      <c r="S79" s="207">
        <f>SUM(R38:R79)</f>
        <v>13</v>
      </c>
      <c r="T79" s="47" t="s">
        <v>416</v>
      </c>
      <c r="V79" s="42">
        <f t="shared" si="34"/>
        <v>18</v>
      </c>
      <c r="W79" s="43">
        <f t="shared" si="35"/>
        <v>19.670000000000002</v>
      </c>
      <c r="X79" s="42">
        <f t="shared" si="36"/>
        <v>20</v>
      </c>
      <c r="Y79" s="44">
        <f t="shared" si="37"/>
        <v>0.99</v>
      </c>
      <c r="Z79" s="45">
        <f t="shared" ref="Z79:Z118" si="41">((W79-V79)/(X79-V79))*(AA79-Y79)+Y79</f>
        <v>0.99417500000000003</v>
      </c>
      <c r="AA79" s="44">
        <f t="shared" si="38"/>
        <v>0.995</v>
      </c>
    </row>
    <row r="80" spans="1:27" s="2" customFormat="1" ht="20.100000000000001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31"/>
      <c r="M80" s="131"/>
      <c r="N80" s="34"/>
      <c r="O80" s="34"/>
      <c r="P80" s="10"/>
      <c r="Q80" s="34"/>
      <c r="R80" s="48"/>
      <c r="S80" s="208"/>
      <c r="T80" s="129"/>
      <c r="V80" s="42"/>
      <c r="W80" s="43"/>
      <c r="X80" s="42"/>
      <c r="Y80" s="44"/>
      <c r="Z80" s="45"/>
      <c r="AA80" s="44"/>
    </row>
    <row r="81" spans="1:27" s="2" customFormat="1" ht="20.100000000000001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31"/>
      <c r="M81" s="131"/>
      <c r="N81" s="34"/>
      <c r="O81" s="34"/>
      <c r="P81" s="10"/>
      <c r="Q81" s="34"/>
      <c r="R81" s="48"/>
      <c r="S81" s="208"/>
      <c r="T81" s="129"/>
      <c r="V81" s="42"/>
      <c r="W81" s="43"/>
      <c r="X81" s="42"/>
      <c r="Y81" s="44"/>
      <c r="Z81" s="45"/>
      <c r="AA81" s="44"/>
    </row>
    <row r="82" spans="1:27" s="2" customFormat="1" ht="20.100000000000001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31"/>
      <c r="M82" s="131"/>
      <c r="N82" s="34"/>
      <c r="O82" s="34"/>
      <c r="P82" s="10"/>
      <c r="Q82" s="34"/>
      <c r="R82" s="48"/>
      <c r="S82" s="208"/>
      <c r="T82" s="129"/>
      <c r="V82" s="42"/>
      <c r="W82" s="43"/>
      <c r="X82" s="42"/>
      <c r="Y82" s="44"/>
      <c r="Z82" s="45"/>
      <c r="AA82" s="44"/>
    </row>
    <row r="83" spans="1:27" s="2" customFormat="1" ht="20.100000000000001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31"/>
      <c r="M83" s="131"/>
      <c r="N83" s="34"/>
      <c r="O83" s="34"/>
      <c r="P83" s="10"/>
      <c r="Q83" s="34"/>
      <c r="R83" s="48"/>
      <c r="S83" s="208"/>
      <c r="T83" s="129"/>
      <c r="V83" s="42"/>
      <c r="W83" s="43"/>
      <c r="X83" s="42"/>
      <c r="Y83" s="44"/>
      <c r="Z83" s="45"/>
      <c r="AA83" s="44"/>
    </row>
    <row r="84" spans="1:27" s="2" customFormat="1" ht="20.100000000000001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31"/>
      <c r="M84" s="131"/>
      <c r="N84" s="34"/>
      <c r="O84" s="34"/>
      <c r="P84" s="10"/>
      <c r="Q84" s="34"/>
      <c r="R84" s="48"/>
      <c r="S84" s="208"/>
      <c r="T84" s="129"/>
      <c r="V84" s="42"/>
      <c r="W84" s="43"/>
      <c r="X84" s="42"/>
      <c r="Y84" s="44"/>
      <c r="Z84" s="45"/>
      <c r="AA84" s="44"/>
    </row>
    <row r="85" spans="1:27" s="2" customFormat="1" ht="20.100000000000001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31"/>
      <c r="M85" s="131"/>
      <c r="N85" s="34"/>
      <c r="O85" s="34"/>
      <c r="P85" s="10"/>
      <c r="Q85" s="34"/>
      <c r="R85" s="48"/>
      <c r="S85" s="208"/>
      <c r="T85" s="129"/>
      <c r="V85" s="42"/>
      <c r="W85" s="43"/>
      <c r="X85" s="42"/>
      <c r="Y85" s="44"/>
      <c r="Z85" s="45"/>
      <c r="AA85" s="44"/>
    </row>
    <row r="86" spans="1:27" s="2" customFormat="1" ht="20.100000000000001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31"/>
      <c r="M86" s="131"/>
      <c r="N86" s="34"/>
      <c r="O86" s="34"/>
      <c r="P86" s="10"/>
      <c r="Q86" s="34"/>
      <c r="R86" s="48"/>
      <c r="S86" s="208"/>
      <c r="T86" s="129"/>
      <c r="V86" s="42"/>
      <c r="W86" s="43"/>
      <c r="X86" s="42"/>
      <c r="Y86" s="44"/>
      <c r="Z86" s="45"/>
      <c r="AA86" s="44"/>
    </row>
    <row r="87" spans="1:27" s="2" customFormat="1" ht="20.100000000000001" customHeigh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31"/>
      <c r="M87" s="131"/>
      <c r="N87" s="34"/>
      <c r="O87" s="34"/>
      <c r="P87" s="10"/>
      <c r="Q87" s="34"/>
      <c r="R87" s="48"/>
      <c r="S87" s="208"/>
      <c r="T87" s="129"/>
      <c r="V87" s="42"/>
      <c r="W87" s="43"/>
      <c r="X87" s="42"/>
      <c r="Y87" s="44"/>
      <c r="Z87" s="45"/>
      <c r="AA87" s="44"/>
    </row>
    <row r="88" spans="1:27" s="2" customFormat="1" ht="20.100000000000001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31"/>
      <c r="M88" s="131"/>
      <c r="N88" s="34"/>
      <c r="O88" s="34"/>
      <c r="P88" s="10"/>
      <c r="Q88" s="34"/>
      <c r="R88" s="48"/>
      <c r="S88" s="208"/>
      <c r="T88" s="129"/>
      <c r="V88" s="42"/>
      <c r="W88" s="43"/>
      <c r="X88" s="42"/>
      <c r="Y88" s="44"/>
      <c r="Z88" s="45"/>
      <c r="AA88" s="44"/>
    </row>
    <row r="89" spans="1:27" s="2" customFormat="1" ht="20.100000000000001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31"/>
      <c r="M89" s="131"/>
      <c r="N89" s="34"/>
      <c r="O89" s="34"/>
      <c r="P89" s="10"/>
      <c r="Q89" s="34"/>
      <c r="R89" s="48"/>
      <c r="S89" s="208"/>
      <c r="T89" s="129"/>
      <c r="V89" s="42"/>
      <c r="W89" s="43"/>
      <c r="X89" s="42"/>
      <c r="Y89" s="44"/>
      <c r="Z89" s="45"/>
      <c r="AA89" s="44"/>
    </row>
    <row r="90" spans="1:27" s="2" customFormat="1" ht="20.100000000000001" customHeight="1">
      <c r="A90" s="286" t="s">
        <v>413</v>
      </c>
      <c r="B90" s="286"/>
      <c r="C90" s="286"/>
      <c r="D90" s="286"/>
      <c r="E90" s="286"/>
      <c r="F90" s="286"/>
      <c r="G90" s="286"/>
      <c r="H90" s="286"/>
      <c r="I90" s="286"/>
      <c r="J90" s="286"/>
      <c r="K90" s="286"/>
      <c r="L90" s="286"/>
      <c r="M90" s="286"/>
      <c r="N90" s="286"/>
      <c r="O90" s="286"/>
      <c r="P90" s="286"/>
      <c r="Q90" s="34"/>
      <c r="R90" s="48"/>
      <c r="S90" s="208"/>
      <c r="T90" s="129"/>
      <c r="V90" s="42"/>
      <c r="W90" s="43"/>
      <c r="X90" s="42"/>
      <c r="Y90" s="44"/>
      <c r="Z90" s="45"/>
      <c r="AA90" s="44"/>
    </row>
    <row r="91" spans="1:27" s="2" customFormat="1" ht="20.100000000000001" customHeight="1">
      <c r="A91" s="287" t="s">
        <v>414</v>
      </c>
      <c r="B91" s="287"/>
      <c r="C91" s="287"/>
      <c r="D91" s="287"/>
      <c r="E91" s="287"/>
      <c r="F91" s="287"/>
      <c r="G91" s="287"/>
      <c r="H91" s="287"/>
      <c r="I91" s="287"/>
      <c r="J91" s="287"/>
      <c r="K91" s="287"/>
      <c r="L91" s="287"/>
      <c r="M91" s="287"/>
      <c r="N91" s="287"/>
      <c r="O91" s="287"/>
      <c r="P91" s="287"/>
      <c r="Q91" s="34"/>
      <c r="R91" s="48"/>
      <c r="S91" s="208"/>
      <c r="T91" s="129"/>
      <c r="V91" s="42"/>
      <c r="W91" s="43"/>
      <c r="X91" s="42"/>
      <c r="Y91" s="44"/>
      <c r="Z91" s="45"/>
      <c r="AA91" s="44"/>
    </row>
    <row r="92" spans="1:27" s="2" customFormat="1" ht="20.100000000000001" customHeight="1">
      <c r="A92" s="288" t="s">
        <v>495</v>
      </c>
      <c r="B92" s="288"/>
      <c r="C92" s="288"/>
      <c r="D92" s="288"/>
      <c r="E92" s="288"/>
      <c r="F92" s="288"/>
      <c r="G92" s="288"/>
      <c r="H92" s="288"/>
      <c r="I92" s="288"/>
      <c r="J92" s="288"/>
      <c r="K92" s="288"/>
      <c r="L92" s="288"/>
      <c r="M92" s="288"/>
      <c r="N92" s="288"/>
      <c r="O92" s="288"/>
      <c r="P92" s="288"/>
      <c r="Q92" s="34"/>
      <c r="R92" s="48"/>
      <c r="S92" s="208"/>
      <c r="T92" s="129"/>
      <c r="V92" s="42"/>
      <c r="W92" s="43"/>
      <c r="X92" s="42"/>
      <c r="Y92" s="44"/>
      <c r="Z92" s="45"/>
      <c r="AA92" s="44"/>
    </row>
    <row r="93" spans="1:27" s="2" customFormat="1" ht="20.100000000000001" customHeight="1">
      <c r="A93" s="232" t="s">
        <v>499</v>
      </c>
      <c r="B93" s="211"/>
      <c r="C93" s="211"/>
      <c r="D93" s="211"/>
      <c r="E93" s="211"/>
      <c r="F93" s="211"/>
      <c r="G93" s="211"/>
      <c r="H93" s="211"/>
      <c r="I93" s="211"/>
      <c r="J93" s="211"/>
      <c r="K93" s="211"/>
      <c r="L93" s="211"/>
      <c r="M93" s="211"/>
      <c r="N93" s="211"/>
      <c r="O93" s="211"/>
      <c r="P93" s="211"/>
      <c r="Q93" s="34"/>
      <c r="R93" s="48"/>
      <c r="S93" s="208"/>
      <c r="T93" s="129"/>
      <c r="V93" s="42"/>
      <c r="W93" s="43"/>
      <c r="X93" s="42"/>
      <c r="Y93" s="44"/>
      <c r="Z93" s="45"/>
      <c r="AA93" s="44"/>
    </row>
    <row r="94" spans="1:27" s="2" customFormat="1" ht="13.5" customHeight="1" thickBot="1">
      <c r="A94" s="3"/>
      <c r="B94" s="3"/>
      <c r="C94" s="4"/>
      <c r="D94" s="4"/>
      <c r="E94" s="1"/>
      <c r="L94" s="1"/>
      <c r="M94" s="1"/>
      <c r="N94" s="1"/>
      <c r="O94" s="1"/>
      <c r="P94" s="12"/>
      <c r="Q94" s="34"/>
      <c r="R94" s="48"/>
      <c r="S94" s="208"/>
      <c r="T94" s="129"/>
      <c r="V94" s="42"/>
      <c r="W94" s="43"/>
      <c r="X94" s="42"/>
      <c r="Y94" s="44"/>
      <c r="Z94" s="45"/>
      <c r="AA94" s="44"/>
    </row>
    <row r="95" spans="1:27" s="2" customFormat="1" ht="20.100000000000001" customHeight="1">
      <c r="A95" s="259" t="s">
        <v>497</v>
      </c>
      <c r="B95" s="262" t="s">
        <v>1</v>
      </c>
      <c r="C95" s="262" t="s">
        <v>2</v>
      </c>
      <c r="D95" s="262" t="s">
        <v>3</v>
      </c>
      <c r="E95" s="262" t="s">
        <v>4</v>
      </c>
      <c r="F95" s="265" t="s">
        <v>5</v>
      </c>
      <c r="G95" s="262" t="s">
        <v>423</v>
      </c>
      <c r="H95" s="280" t="s">
        <v>6</v>
      </c>
      <c r="I95" s="281"/>
      <c r="J95" s="280" t="s">
        <v>7</v>
      </c>
      <c r="K95" s="281"/>
      <c r="L95" s="326" t="s">
        <v>505</v>
      </c>
      <c r="M95" s="272"/>
      <c r="N95" s="262" t="s">
        <v>411</v>
      </c>
      <c r="O95" s="262" t="s">
        <v>424</v>
      </c>
      <c r="P95" s="262" t="s">
        <v>483</v>
      </c>
      <c r="Q95" s="34"/>
      <c r="R95" s="48"/>
      <c r="S95" s="208"/>
      <c r="T95" s="129"/>
      <c r="V95" s="42"/>
      <c r="W95" s="43"/>
      <c r="X95" s="42"/>
      <c r="Y95" s="44"/>
      <c r="Z95" s="45"/>
      <c r="AA95" s="44"/>
    </row>
    <row r="96" spans="1:27" s="2" customFormat="1" ht="20.100000000000001" customHeight="1">
      <c r="A96" s="260"/>
      <c r="B96" s="263"/>
      <c r="C96" s="263"/>
      <c r="D96" s="263"/>
      <c r="E96" s="263"/>
      <c r="F96" s="266"/>
      <c r="G96" s="263"/>
      <c r="H96" s="282"/>
      <c r="I96" s="283"/>
      <c r="J96" s="282"/>
      <c r="K96" s="283"/>
      <c r="L96" s="273"/>
      <c r="M96" s="274"/>
      <c r="N96" s="263"/>
      <c r="O96" s="263"/>
      <c r="P96" s="263"/>
      <c r="Q96" s="34"/>
      <c r="R96" s="48"/>
      <c r="S96" s="208"/>
      <c r="T96" s="129"/>
      <c r="V96" s="42"/>
      <c r="W96" s="43"/>
      <c r="X96" s="42"/>
      <c r="Y96" s="44"/>
      <c r="Z96" s="45"/>
      <c r="AA96" s="44"/>
    </row>
    <row r="97" spans="1:27" s="2" customFormat="1" ht="27" customHeight="1" thickBot="1">
      <c r="A97" s="261"/>
      <c r="B97" s="264"/>
      <c r="C97" s="264"/>
      <c r="D97" s="264"/>
      <c r="E97" s="264"/>
      <c r="F97" s="267"/>
      <c r="G97" s="270"/>
      <c r="H97" s="100" t="s">
        <v>8</v>
      </c>
      <c r="I97" s="101" t="s">
        <v>9</v>
      </c>
      <c r="J97" s="100" t="s">
        <v>8</v>
      </c>
      <c r="K97" s="101" t="s">
        <v>9</v>
      </c>
      <c r="L97" s="100" t="s">
        <v>8</v>
      </c>
      <c r="M97" s="102" t="s">
        <v>9</v>
      </c>
      <c r="N97" s="264"/>
      <c r="O97" s="264"/>
      <c r="P97" s="264"/>
      <c r="Q97" s="34"/>
      <c r="R97" s="48"/>
      <c r="S97" s="208"/>
      <c r="T97" s="129"/>
      <c r="V97" s="42"/>
      <c r="W97" s="43"/>
      <c r="X97" s="42"/>
      <c r="Y97" s="44"/>
      <c r="Z97" s="45"/>
      <c r="AA97" s="44"/>
    </row>
    <row r="98" spans="1:27" ht="21.95" customHeight="1">
      <c r="A98" s="268">
        <v>74</v>
      </c>
      <c r="B98" s="268" t="s">
        <v>174</v>
      </c>
      <c r="C98" s="268" t="s">
        <v>179</v>
      </c>
      <c r="D98" s="268" t="s">
        <v>180</v>
      </c>
      <c r="E98" s="268" t="s">
        <v>181</v>
      </c>
      <c r="F98" s="63">
        <v>1</v>
      </c>
      <c r="G98" s="63">
        <v>24.9</v>
      </c>
      <c r="H98" s="67">
        <v>1.06</v>
      </c>
      <c r="I98" s="5">
        <v>3.49</v>
      </c>
      <c r="J98" s="67">
        <v>17.95</v>
      </c>
      <c r="K98" s="5">
        <v>49.55</v>
      </c>
      <c r="L98" s="70">
        <f t="shared" si="39"/>
        <v>0.96565000000000001</v>
      </c>
      <c r="M98" s="36">
        <f t="shared" si="40"/>
        <v>0.96565000000000001</v>
      </c>
      <c r="N98" s="249" t="s">
        <v>417</v>
      </c>
      <c r="O98" s="249" t="s">
        <v>425</v>
      </c>
      <c r="P98" s="249" t="s">
        <v>466</v>
      </c>
      <c r="Q98" s="14"/>
      <c r="R98" s="49"/>
      <c r="S98" s="51"/>
      <c r="T98" s="14"/>
      <c r="V98" s="36">
        <f t="shared" si="34"/>
        <v>24</v>
      </c>
      <c r="W98" s="39">
        <f t="shared" si="35"/>
        <v>24.9</v>
      </c>
      <c r="X98" s="36">
        <f t="shared" si="36"/>
        <v>26</v>
      </c>
      <c r="Y98" s="40">
        <f t="shared" si="37"/>
        <v>0.96699999999999997</v>
      </c>
      <c r="Z98" s="41">
        <f t="shared" si="41"/>
        <v>0.96565000000000001</v>
      </c>
      <c r="AA98" s="40">
        <f t="shared" si="38"/>
        <v>0.96399999999999997</v>
      </c>
    </row>
    <row r="99" spans="1:27" ht="21.95" customHeight="1">
      <c r="A99" s="268"/>
      <c r="B99" s="268"/>
      <c r="C99" s="268"/>
      <c r="D99" s="268"/>
      <c r="E99" s="268"/>
      <c r="F99" s="63">
        <v>2</v>
      </c>
      <c r="G99" s="63">
        <v>40.200000000000003</v>
      </c>
      <c r="H99" s="67">
        <v>1.06</v>
      </c>
      <c r="I99" s="5">
        <v>3.36</v>
      </c>
      <c r="J99" s="67">
        <v>18.12</v>
      </c>
      <c r="K99" s="5">
        <v>42.44</v>
      </c>
      <c r="L99" s="37">
        <f t="shared" si="39"/>
        <v>0.90276000000000001</v>
      </c>
      <c r="M99" s="38">
        <f t="shared" si="40"/>
        <v>0.90276000000000001</v>
      </c>
      <c r="N99" s="249"/>
      <c r="O99" s="249"/>
      <c r="P99" s="249"/>
      <c r="Q99" s="14"/>
      <c r="R99" s="49"/>
      <c r="S99" s="51"/>
      <c r="T99" s="14"/>
      <c r="V99" s="36">
        <f t="shared" si="34"/>
        <v>40</v>
      </c>
      <c r="W99" s="39">
        <f t="shared" si="35"/>
        <v>40.200000000000003</v>
      </c>
      <c r="X99" s="36">
        <f t="shared" si="36"/>
        <v>45</v>
      </c>
      <c r="Y99" s="40">
        <f t="shared" si="37"/>
        <v>0.90200000000000002</v>
      </c>
      <c r="Z99" s="41">
        <f t="shared" si="41"/>
        <v>0.90276000000000001</v>
      </c>
      <c r="AA99" s="40">
        <f t="shared" si="38"/>
        <v>0.92100000000000004</v>
      </c>
    </row>
    <row r="100" spans="1:27" ht="21.95" customHeight="1">
      <c r="A100" s="268"/>
      <c r="B100" s="268"/>
      <c r="C100" s="268"/>
      <c r="D100" s="268"/>
      <c r="E100" s="268"/>
      <c r="F100" s="63">
        <v>3</v>
      </c>
      <c r="G100" s="63">
        <v>25.2</v>
      </c>
      <c r="H100" s="67">
        <v>1.06</v>
      </c>
      <c r="I100" s="5">
        <v>3.49</v>
      </c>
      <c r="J100" s="67">
        <v>17.95</v>
      </c>
      <c r="K100" s="5">
        <v>49.55</v>
      </c>
      <c r="L100" s="37">
        <f t="shared" si="39"/>
        <v>0.96519999999999995</v>
      </c>
      <c r="M100" s="38">
        <f t="shared" si="40"/>
        <v>0.96519999999999995</v>
      </c>
      <c r="N100" s="249"/>
      <c r="O100" s="249"/>
      <c r="P100" s="249"/>
      <c r="Q100" s="14"/>
      <c r="R100" s="49"/>
      <c r="S100" s="51"/>
      <c r="T100" s="14"/>
      <c r="V100" s="36">
        <f t="shared" si="34"/>
        <v>24</v>
      </c>
      <c r="W100" s="39">
        <f t="shared" si="35"/>
        <v>25.2</v>
      </c>
      <c r="X100" s="36">
        <f t="shared" si="36"/>
        <v>26</v>
      </c>
      <c r="Y100" s="40">
        <f t="shared" si="37"/>
        <v>0.96699999999999997</v>
      </c>
      <c r="Z100" s="41">
        <f t="shared" si="41"/>
        <v>0.96519999999999995</v>
      </c>
      <c r="AA100" s="40">
        <f t="shared" si="38"/>
        <v>0.96399999999999997</v>
      </c>
    </row>
    <row r="101" spans="1:27" ht="21.95" customHeight="1">
      <c r="A101" s="268"/>
      <c r="B101" s="268"/>
      <c r="C101" s="268"/>
      <c r="D101" s="268"/>
      <c r="E101" s="268"/>
      <c r="F101" s="63">
        <v>4</v>
      </c>
      <c r="G101" s="63">
        <v>72.7</v>
      </c>
      <c r="H101" s="67">
        <v>0.52</v>
      </c>
      <c r="I101" s="5" t="s">
        <v>136</v>
      </c>
      <c r="J101" s="6">
        <v>9</v>
      </c>
      <c r="K101" s="5" t="s">
        <v>136</v>
      </c>
      <c r="L101" s="37">
        <f t="shared" si="39"/>
        <v>0.94199999999999995</v>
      </c>
      <c r="M101" s="38">
        <f t="shared" si="40"/>
        <v>0.94199999999999995</v>
      </c>
      <c r="N101" s="249"/>
      <c r="O101" s="249"/>
      <c r="P101" s="249"/>
      <c r="Q101" s="14"/>
      <c r="R101" s="49"/>
      <c r="S101" s="51"/>
      <c r="T101" s="14"/>
      <c r="V101" s="36">
        <f t="shared" si="34"/>
        <v>50</v>
      </c>
      <c r="W101" s="39">
        <f t="shared" si="35"/>
        <v>72.7</v>
      </c>
      <c r="X101" s="36">
        <f t="shared" si="36"/>
        <v>150</v>
      </c>
      <c r="Y101" s="40">
        <f t="shared" si="37"/>
        <v>0.94199999999999995</v>
      </c>
      <c r="Z101" s="41">
        <f t="shared" si="41"/>
        <v>0.94199999999999995</v>
      </c>
      <c r="AA101" s="40">
        <f t="shared" si="38"/>
        <v>0.94199999999999995</v>
      </c>
    </row>
    <row r="102" spans="1:27" ht="21.95" customHeight="1">
      <c r="A102" s="268"/>
      <c r="B102" s="268"/>
      <c r="C102" s="268"/>
      <c r="D102" s="268"/>
      <c r="E102" s="268"/>
      <c r="F102" s="63">
        <v>5</v>
      </c>
      <c r="G102" s="63">
        <v>144.5</v>
      </c>
      <c r="H102" s="6">
        <v>0.8</v>
      </c>
      <c r="I102" s="5" t="s">
        <v>136</v>
      </c>
      <c r="J102" s="6">
        <v>13.2</v>
      </c>
      <c r="K102" s="5" t="s">
        <v>136</v>
      </c>
      <c r="L102" s="37">
        <f t="shared" si="39"/>
        <v>0.94199999999999995</v>
      </c>
      <c r="M102" s="38">
        <f t="shared" si="40"/>
        <v>0.94199999999999995</v>
      </c>
      <c r="N102" s="249"/>
      <c r="O102" s="249"/>
      <c r="P102" s="249"/>
      <c r="Q102" s="14"/>
      <c r="R102" s="49">
        <v>1</v>
      </c>
      <c r="S102" s="51"/>
      <c r="T102" s="14"/>
      <c r="V102" s="36">
        <f t="shared" si="34"/>
        <v>50</v>
      </c>
      <c r="W102" s="39">
        <f t="shared" si="35"/>
        <v>144.5</v>
      </c>
      <c r="X102" s="36">
        <f t="shared" si="36"/>
        <v>150</v>
      </c>
      <c r="Y102" s="40">
        <f t="shared" si="37"/>
        <v>0.94199999999999995</v>
      </c>
      <c r="Z102" s="41">
        <f t="shared" si="41"/>
        <v>0.94199999999999995</v>
      </c>
      <c r="AA102" s="40">
        <f t="shared" si="38"/>
        <v>0.94199999999999995</v>
      </c>
    </row>
    <row r="103" spans="1:27" ht="21.95" customHeight="1">
      <c r="A103" s="268"/>
      <c r="B103" s="268"/>
      <c r="C103" s="268"/>
      <c r="D103" s="268"/>
      <c r="E103" s="268"/>
      <c r="F103" s="63">
        <v>6</v>
      </c>
      <c r="G103" s="63">
        <v>72.7</v>
      </c>
      <c r="H103" s="67">
        <v>0.52</v>
      </c>
      <c r="I103" s="5" t="s">
        <v>136</v>
      </c>
      <c r="J103" s="6">
        <v>9</v>
      </c>
      <c r="K103" s="5" t="s">
        <v>136</v>
      </c>
      <c r="L103" s="37">
        <f t="shared" si="39"/>
        <v>0.94199999999999995</v>
      </c>
      <c r="M103" s="38">
        <f t="shared" si="40"/>
        <v>0.94199999999999995</v>
      </c>
      <c r="N103" s="249"/>
      <c r="O103" s="249"/>
      <c r="P103" s="249"/>
      <c r="Q103" s="14"/>
      <c r="R103" s="49"/>
      <c r="S103" s="51"/>
      <c r="T103" s="14"/>
      <c r="V103" s="36">
        <f t="shared" si="34"/>
        <v>50</v>
      </c>
      <c r="W103" s="39">
        <f t="shared" si="35"/>
        <v>72.7</v>
      </c>
      <c r="X103" s="36">
        <f t="shared" si="36"/>
        <v>150</v>
      </c>
      <c r="Y103" s="40">
        <f t="shared" si="37"/>
        <v>0.94199999999999995</v>
      </c>
      <c r="Z103" s="41">
        <f t="shared" si="41"/>
        <v>0.94199999999999995</v>
      </c>
      <c r="AA103" s="40">
        <f t="shared" si="38"/>
        <v>0.94199999999999995</v>
      </c>
    </row>
    <row r="104" spans="1:27" ht="21.95" customHeight="1">
      <c r="A104" s="268"/>
      <c r="B104" s="268"/>
      <c r="C104" s="268"/>
      <c r="D104" s="268"/>
      <c r="E104" s="268"/>
      <c r="F104" s="63">
        <v>7</v>
      </c>
      <c r="G104" s="63">
        <v>25.1</v>
      </c>
      <c r="H104" s="67">
        <v>1.06</v>
      </c>
      <c r="I104" s="5">
        <v>3.49</v>
      </c>
      <c r="J104" s="67">
        <v>17.95</v>
      </c>
      <c r="K104" s="5">
        <v>49.55</v>
      </c>
      <c r="L104" s="37">
        <f t="shared" ref="L104:L146" si="42">Z104</f>
        <v>0.96534999999999993</v>
      </c>
      <c r="M104" s="38">
        <f t="shared" si="40"/>
        <v>0.96534999999999993</v>
      </c>
      <c r="N104" s="249"/>
      <c r="O104" s="249"/>
      <c r="P104" s="249"/>
      <c r="Q104" s="14"/>
      <c r="R104" s="49"/>
      <c r="S104" s="51"/>
      <c r="T104" s="14"/>
      <c r="V104" s="36">
        <f t="shared" si="34"/>
        <v>24</v>
      </c>
      <c r="W104" s="39">
        <f t="shared" si="35"/>
        <v>25.1</v>
      </c>
      <c r="X104" s="36">
        <f t="shared" si="36"/>
        <v>26</v>
      </c>
      <c r="Y104" s="40">
        <f t="shared" si="37"/>
        <v>0.96699999999999997</v>
      </c>
      <c r="Z104" s="41">
        <f t="shared" si="41"/>
        <v>0.96534999999999993</v>
      </c>
      <c r="AA104" s="40">
        <f t="shared" si="38"/>
        <v>0.96399999999999997</v>
      </c>
    </row>
    <row r="105" spans="1:27" ht="21.95" customHeight="1">
      <c r="A105" s="268"/>
      <c r="B105" s="268"/>
      <c r="C105" s="268"/>
      <c r="D105" s="268"/>
      <c r="E105" s="268"/>
      <c r="F105" s="63">
        <v>8</v>
      </c>
      <c r="G105" s="63">
        <v>40.1</v>
      </c>
      <c r="H105" s="67">
        <v>1.06</v>
      </c>
      <c r="I105" s="5">
        <v>3.36</v>
      </c>
      <c r="J105" s="67">
        <v>18.12</v>
      </c>
      <c r="K105" s="5">
        <v>42.44</v>
      </c>
      <c r="L105" s="37">
        <f t="shared" si="42"/>
        <v>0.90238000000000007</v>
      </c>
      <c r="M105" s="38">
        <f t="shared" si="40"/>
        <v>0.90238000000000007</v>
      </c>
      <c r="N105" s="249"/>
      <c r="O105" s="249"/>
      <c r="P105" s="249"/>
      <c r="Q105" s="14"/>
      <c r="R105" s="49"/>
      <c r="S105" s="51"/>
      <c r="T105" s="14"/>
      <c r="V105" s="36">
        <f t="shared" si="34"/>
        <v>40</v>
      </c>
      <c r="W105" s="39">
        <f t="shared" si="35"/>
        <v>40.1</v>
      </c>
      <c r="X105" s="36">
        <f t="shared" si="36"/>
        <v>45</v>
      </c>
      <c r="Y105" s="40">
        <f t="shared" si="37"/>
        <v>0.90200000000000002</v>
      </c>
      <c r="Z105" s="41">
        <f t="shared" si="41"/>
        <v>0.90238000000000007</v>
      </c>
      <c r="AA105" s="40">
        <f t="shared" si="38"/>
        <v>0.92100000000000004</v>
      </c>
    </row>
    <row r="106" spans="1:27" ht="21.95" customHeight="1">
      <c r="A106" s="268"/>
      <c r="B106" s="268"/>
      <c r="C106" s="268"/>
      <c r="D106" s="268"/>
      <c r="E106" s="268"/>
      <c r="F106" s="63">
        <v>9</v>
      </c>
      <c r="G106" s="63">
        <v>24.8</v>
      </c>
      <c r="H106" s="67">
        <v>1.06</v>
      </c>
      <c r="I106" s="5">
        <v>3.49</v>
      </c>
      <c r="J106" s="67">
        <v>17.95</v>
      </c>
      <c r="K106" s="5">
        <v>49.55</v>
      </c>
      <c r="L106" s="37">
        <f t="shared" si="42"/>
        <v>0.96579999999999999</v>
      </c>
      <c r="M106" s="38">
        <f t="shared" si="40"/>
        <v>0.96579999999999999</v>
      </c>
      <c r="N106" s="249"/>
      <c r="O106" s="249"/>
      <c r="P106" s="249"/>
      <c r="Q106" s="14"/>
      <c r="R106" s="49"/>
      <c r="S106" s="51"/>
      <c r="T106" s="14"/>
      <c r="V106" s="36">
        <f t="shared" si="34"/>
        <v>24</v>
      </c>
      <c r="W106" s="39">
        <f t="shared" si="35"/>
        <v>24.8</v>
      </c>
      <c r="X106" s="36">
        <f t="shared" si="36"/>
        <v>26</v>
      </c>
      <c r="Y106" s="40">
        <f t="shared" si="37"/>
        <v>0.96699999999999997</v>
      </c>
      <c r="Z106" s="41">
        <f t="shared" si="41"/>
        <v>0.96579999999999999</v>
      </c>
      <c r="AA106" s="40">
        <f t="shared" si="38"/>
        <v>0.96399999999999997</v>
      </c>
    </row>
    <row r="107" spans="1:27" ht="21.95" customHeight="1">
      <c r="A107" s="254">
        <v>108</v>
      </c>
      <c r="B107" s="254" t="s">
        <v>236</v>
      </c>
      <c r="C107" s="254" t="s">
        <v>257</v>
      </c>
      <c r="D107" s="254" t="s">
        <v>258</v>
      </c>
      <c r="E107" s="254" t="s">
        <v>259</v>
      </c>
      <c r="F107" s="66">
        <v>1</v>
      </c>
      <c r="G107" s="66">
        <v>9.32</v>
      </c>
      <c r="H107" s="8">
        <v>0.82</v>
      </c>
      <c r="I107" s="9">
        <v>0.92</v>
      </c>
      <c r="J107" s="8">
        <v>21.46</v>
      </c>
      <c r="K107" s="9">
        <v>21.56</v>
      </c>
      <c r="L107" s="56">
        <f t="shared" ref="L107:L115" si="43">Z107</f>
        <v>0.93887999999999994</v>
      </c>
      <c r="M107" s="57">
        <f t="shared" si="40"/>
        <v>0.93887999999999994</v>
      </c>
      <c r="N107" s="258" t="s">
        <v>417</v>
      </c>
      <c r="O107" s="250" t="s">
        <v>425</v>
      </c>
      <c r="P107" s="251" t="s">
        <v>466</v>
      </c>
      <c r="Q107" s="14"/>
      <c r="R107" s="49"/>
      <c r="S107" s="51"/>
      <c r="T107" s="14"/>
      <c r="V107" s="36">
        <f t="shared" ref="V107:V115" si="44">LOOKUP(W107,$AC$6:$AY$6,$AC$6:$AY$6)</f>
        <v>8</v>
      </c>
      <c r="W107" s="39">
        <f t="shared" ref="W107:W115" si="45">G107</f>
        <v>9.32</v>
      </c>
      <c r="X107" s="36">
        <f t="shared" ref="X107:X115" si="46">INDEX($AC$6:$AY$6,MATCH(V107,$AC$6:$AY$6)+1)</f>
        <v>10</v>
      </c>
      <c r="Y107" s="40">
        <f t="shared" ref="Y107:Y115" si="47">LOOKUP(V107,$AC$6:$AY$6,$AC$7:$AY$7)</f>
        <v>0.92700000000000005</v>
      </c>
      <c r="Z107" s="41">
        <f t="shared" ref="Z107:Z115" si="48">((W107-V107)/(X107-V107))*(AA107-Y107)+Y107</f>
        <v>0.93887999999999994</v>
      </c>
      <c r="AA107" s="40">
        <f t="shared" ref="AA107:AA115" si="49">LOOKUP(X107,$AC$6:$AY$6,$AC$7:$AY$7)</f>
        <v>0.94499999999999995</v>
      </c>
    </row>
    <row r="108" spans="1:27" ht="21.95" customHeight="1">
      <c r="A108" s="269"/>
      <c r="B108" s="269"/>
      <c r="C108" s="269"/>
      <c r="D108" s="269"/>
      <c r="E108" s="269"/>
      <c r="F108" s="63">
        <v>2</v>
      </c>
      <c r="G108" s="63">
        <v>9.32</v>
      </c>
      <c r="H108" s="67">
        <v>0.82</v>
      </c>
      <c r="I108" s="5">
        <v>0.97</v>
      </c>
      <c r="J108" s="67">
        <v>21.47</v>
      </c>
      <c r="K108" s="5">
        <v>21.71</v>
      </c>
      <c r="L108" s="56">
        <f t="shared" si="43"/>
        <v>0.93887999999999994</v>
      </c>
      <c r="M108" s="57">
        <f t="shared" si="40"/>
        <v>0.93887999999999994</v>
      </c>
      <c r="N108" s="257"/>
      <c r="O108" s="250"/>
      <c r="P108" s="250"/>
      <c r="Q108" s="14"/>
      <c r="R108" s="49">
        <v>1</v>
      </c>
      <c r="S108" s="51"/>
      <c r="T108" s="14"/>
      <c r="V108" s="36">
        <f t="shared" si="44"/>
        <v>8</v>
      </c>
      <c r="W108" s="39">
        <f t="shared" si="45"/>
        <v>9.32</v>
      </c>
      <c r="X108" s="36">
        <f t="shared" si="46"/>
        <v>10</v>
      </c>
      <c r="Y108" s="40">
        <f t="shared" si="47"/>
        <v>0.92700000000000005</v>
      </c>
      <c r="Z108" s="41">
        <f t="shared" si="48"/>
        <v>0.93887999999999994</v>
      </c>
      <c r="AA108" s="40">
        <f t="shared" si="49"/>
        <v>0.94499999999999995</v>
      </c>
    </row>
    <row r="109" spans="1:27" ht="21.95" customHeight="1">
      <c r="A109" s="269"/>
      <c r="B109" s="269"/>
      <c r="C109" s="269"/>
      <c r="D109" s="269"/>
      <c r="E109" s="269"/>
      <c r="F109" s="63">
        <v>3</v>
      </c>
      <c r="G109" s="63">
        <v>9.32</v>
      </c>
      <c r="H109" s="67">
        <v>0.82</v>
      </c>
      <c r="I109" s="5">
        <v>0.92</v>
      </c>
      <c r="J109" s="67">
        <v>21.46</v>
      </c>
      <c r="K109" s="5">
        <v>21.56</v>
      </c>
      <c r="L109" s="56">
        <f t="shared" si="43"/>
        <v>0.93887999999999994</v>
      </c>
      <c r="M109" s="57">
        <f t="shared" si="40"/>
        <v>0.93887999999999994</v>
      </c>
      <c r="N109" s="257"/>
      <c r="O109" s="250"/>
      <c r="P109" s="250"/>
      <c r="Q109" s="14"/>
      <c r="R109" s="49"/>
      <c r="S109" s="51"/>
      <c r="T109" s="14"/>
      <c r="V109" s="36">
        <f t="shared" si="44"/>
        <v>8</v>
      </c>
      <c r="W109" s="39">
        <f t="shared" si="45"/>
        <v>9.32</v>
      </c>
      <c r="X109" s="36">
        <f t="shared" si="46"/>
        <v>10</v>
      </c>
      <c r="Y109" s="40">
        <f t="shared" si="47"/>
        <v>0.92700000000000005</v>
      </c>
      <c r="Z109" s="41">
        <f t="shared" si="48"/>
        <v>0.93887999999999994</v>
      </c>
      <c r="AA109" s="40">
        <f t="shared" si="49"/>
        <v>0.94499999999999995</v>
      </c>
    </row>
    <row r="110" spans="1:27" ht="21.95" customHeight="1">
      <c r="A110" s="269">
        <v>90</v>
      </c>
      <c r="B110" s="269" t="s">
        <v>213</v>
      </c>
      <c r="C110" s="269" t="s">
        <v>218</v>
      </c>
      <c r="D110" s="269" t="s">
        <v>219</v>
      </c>
      <c r="E110" s="269" t="s">
        <v>220</v>
      </c>
      <c r="F110" s="63">
        <v>1</v>
      </c>
      <c r="G110" s="58">
        <v>31</v>
      </c>
      <c r="H110" s="67">
        <v>1.04</v>
      </c>
      <c r="I110" s="5">
        <v>1.1499999999999999</v>
      </c>
      <c r="J110" s="67">
        <v>13.66</v>
      </c>
      <c r="K110" s="5">
        <v>14.44</v>
      </c>
      <c r="L110" s="56">
        <f t="shared" si="43"/>
        <v>0.94899999999999995</v>
      </c>
      <c r="M110" s="57">
        <f t="shared" ref="M110:M115" si="50">Z110</f>
        <v>0.94899999999999995</v>
      </c>
      <c r="N110" s="250" t="s">
        <v>417</v>
      </c>
      <c r="O110" s="250" t="s">
        <v>425</v>
      </c>
      <c r="P110" s="250" t="s">
        <v>466</v>
      </c>
      <c r="Q110" s="14"/>
      <c r="R110" s="49"/>
      <c r="S110" s="51"/>
      <c r="T110" s="14"/>
      <c r="V110" s="36">
        <f t="shared" si="44"/>
        <v>30</v>
      </c>
      <c r="W110" s="39">
        <f t="shared" si="45"/>
        <v>31</v>
      </c>
      <c r="X110" s="36">
        <f t="shared" si="46"/>
        <v>32</v>
      </c>
      <c r="Y110" s="40">
        <f t="shared" si="47"/>
        <v>0.95299999999999996</v>
      </c>
      <c r="Z110" s="41">
        <f t="shared" si="48"/>
        <v>0.94899999999999995</v>
      </c>
      <c r="AA110" s="40">
        <f t="shared" si="49"/>
        <v>0.94499999999999995</v>
      </c>
    </row>
    <row r="111" spans="1:27" ht="21.95" customHeight="1">
      <c r="A111" s="269"/>
      <c r="B111" s="269"/>
      <c r="C111" s="269"/>
      <c r="D111" s="269"/>
      <c r="E111" s="269"/>
      <c r="F111" s="63">
        <v>2</v>
      </c>
      <c r="G111" s="63">
        <v>59.81</v>
      </c>
      <c r="H111" s="67">
        <v>0.85</v>
      </c>
      <c r="I111" s="5">
        <v>0.86</v>
      </c>
      <c r="J111" s="67">
        <v>11.45</v>
      </c>
      <c r="K111" s="5">
        <v>10.97</v>
      </c>
      <c r="L111" s="56">
        <f t="shared" si="43"/>
        <v>0.94199999999999995</v>
      </c>
      <c r="M111" s="57">
        <f t="shared" si="50"/>
        <v>0.94199999999999995</v>
      </c>
      <c r="N111" s="250"/>
      <c r="O111" s="250"/>
      <c r="P111" s="250"/>
      <c r="Q111" s="14"/>
      <c r="R111" s="49">
        <v>1</v>
      </c>
      <c r="S111" s="51"/>
      <c r="T111" s="14"/>
      <c r="V111" s="36">
        <f t="shared" si="44"/>
        <v>50</v>
      </c>
      <c r="W111" s="39">
        <f t="shared" si="45"/>
        <v>59.81</v>
      </c>
      <c r="X111" s="36">
        <f t="shared" si="46"/>
        <v>150</v>
      </c>
      <c r="Y111" s="40">
        <f t="shared" si="47"/>
        <v>0.94199999999999995</v>
      </c>
      <c r="Z111" s="41">
        <f t="shared" si="48"/>
        <v>0.94199999999999995</v>
      </c>
      <c r="AA111" s="40">
        <f t="shared" si="49"/>
        <v>0.94199999999999995</v>
      </c>
    </row>
    <row r="112" spans="1:27" ht="21.95" customHeight="1">
      <c r="A112" s="269"/>
      <c r="B112" s="269"/>
      <c r="C112" s="269"/>
      <c r="D112" s="269"/>
      <c r="E112" s="269"/>
      <c r="F112" s="63">
        <v>3</v>
      </c>
      <c r="G112" s="63">
        <v>31.21</v>
      </c>
      <c r="H112" s="67">
        <v>1.04</v>
      </c>
      <c r="I112" s="5">
        <v>1.1499999999999999</v>
      </c>
      <c r="J112" s="67">
        <v>13.66</v>
      </c>
      <c r="K112" s="5">
        <v>14.44</v>
      </c>
      <c r="L112" s="56">
        <f t="shared" si="43"/>
        <v>0.94816</v>
      </c>
      <c r="M112" s="57">
        <f t="shared" si="50"/>
        <v>0.94816</v>
      </c>
      <c r="N112" s="250"/>
      <c r="O112" s="250"/>
      <c r="P112" s="250"/>
      <c r="Q112" s="14"/>
      <c r="R112" s="49"/>
      <c r="S112" s="51"/>
      <c r="T112" s="14"/>
      <c r="V112" s="36">
        <f t="shared" si="44"/>
        <v>30</v>
      </c>
      <c r="W112" s="39">
        <f t="shared" si="45"/>
        <v>31.21</v>
      </c>
      <c r="X112" s="36">
        <f t="shared" si="46"/>
        <v>32</v>
      </c>
      <c r="Y112" s="40">
        <f t="shared" si="47"/>
        <v>0.95299999999999996</v>
      </c>
      <c r="Z112" s="41">
        <f t="shared" si="48"/>
        <v>0.94816</v>
      </c>
      <c r="AA112" s="40">
        <f t="shared" si="49"/>
        <v>0.94499999999999995</v>
      </c>
    </row>
    <row r="113" spans="1:27" ht="21.95" customHeight="1">
      <c r="A113" s="269">
        <v>105</v>
      </c>
      <c r="B113" s="269" t="s">
        <v>236</v>
      </c>
      <c r="C113" s="269" t="s">
        <v>251</v>
      </c>
      <c r="D113" s="269" t="s">
        <v>252</v>
      </c>
      <c r="E113" s="303" t="s">
        <v>173</v>
      </c>
      <c r="F113" s="5">
        <v>1</v>
      </c>
      <c r="G113" s="63">
        <v>25.5</v>
      </c>
      <c r="H113" s="67">
        <v>0.86</v>
      </c>
      <c r="I113" s="5">
        <v>1.34</v>
      </c>
      <c r="J113" s="67">
        <v>18.260000000000002</v>
      </c>
      <c r="K113" s="5">
        <v>18.14</v>
      </c>
      <c r="L113" s="56">
        <f t="shared" si="43"/>
        <v>0.96475</v>
      </c>
      <c r="M113" s="57">
        <f t="shared" si="50"/>
        <v>0.96475</v>
      </c>
      <c r="N113" s="250" t="s">
        <v>417</v>
      </c>
      <c r="O113" s="250" t="s">
        <v>425</v>
      </c>
      <c r="P113" s="252" t="s">
        <v>443</v>
      </c>
      <c r="Q113" s="14"/>
      <c r="R113" s="49"/>
      <c r="S113" s="51"/>
      <c r="T113" s="14"/>
      <c r="V113" s="36">
        <f t="shared" si="44"/>
        <v>24</v>
      </c>
      <c r="W113" s="39">
        <f t="shared" si="45"/>
        <v>25.5</v>
      </c>
      <c r="X113" s="36">
        <f t="shared" si="46"/>
        <v>26</v>
      </c>
      <c r="Y113" s="40">
        <f t="shared" si="47"/>
        <v>0.96699999999999997</v>
      </c>
      <c r="Z113" s="41">
        <f t="shared" si="48"/>
        <v>0.96475</v>
      </c>
      <c r="AA113" s="40">
        <f t="shared" si="49"/>
        <v>0.96399999999999997</v>
      </c>
    </row>
    <row r="114" spans="1:27" ht="21.95" customHeight="1">
      <c r="A114" s="269"/>
      <c r="B114" s="269"/>
      <c r="C114" s="269"/>
      <c r="D114" s="269"/>
      <c r="E114" s="303"/>
      <c r="F114" s="5">
        <v>2</v>
      </c>
      <c r="G114" s="63">
        <v>29.4</v>
      </c>
      <c r="H114" s="67">
        <v>1.24</v>
      </c>
      <c r="I114" s="5">
        <v>1.25</v>
      </c>
      <c r="J114" s="67">
        <v>24.33</v>
      </c>
      <c r="K114" s="5">
        <v>17.13</v>
      </c>
      <c r="L114" s="56">
        <f t="shared" si="43"/>
        <v>0.95479999999999998</v>
      </c>
      <c r="M114" s="57">
        <f t="shared" si="50"/>
        <v>0.95479999999999998</v>
      </c>
      <c r="N114" s="250"/>
      <c r="O114" s="250"/>
      <c r="P114" s="253"/>
      <c r="Q114" s="14"/>
      <c r="R114" s="49">
        <v>1</v>
      </c>
      <c r="S114" s="51"/>
      <c r="T114" s="14"/>
      <c r="V114" s="36">
        <f t="shared" si="44"/>
        <v>28</v>
      </c>
      <c r="W114" s="39">
        <f t="shared" si="45"/>
        <v>29.4</v>
      </c>
      <c r="X114" s="36">
        <f t="shared" si="46"/>
        <v>30</v>
      </c>
      <c r="Y114" s="40">
        <f t="shared" si="47"/>
        <v>0.95899999999999996</v>
      </c>
      <c r="Z114" s="41">
        <f t="shared" si="48"/>
        <v>0.95479999999999998</v>
      </c>
      <c r="AA114" s="40">
        <f t="shared" si="49"/>
        <v>0.95299999999999996</v>
      </c>
    </row>
    <row r="115" spans="1:27" ht="21.95" customHeight="1">
      <c r="A115" s="269"/>
      <c r="B115" s="269"/>
      <c r="C115" s="269"/>
      <c r="D115" s="269"/>
      <c r="E115" s="303"/>
      <c r="F115" s="5">
        <v>3</v>
      </c>
      <c r="G115" s="63">
        <v>25.4</v>
      </c>
      <c r="H115" s="67">
        <v>0.86</v>
      </c>
      <c r="I115" s="5">
        <v>1.34</v>
      </c>
      <c r="J115" s="67">
        <v>18.260000000000002</v>
      </c>
      <c r="K115" s="5">
        <v>18.14</v>
      </c>
      <c r="L115" s="56">
        <f t="shared" si="43"/>
        <v>0.96489999999999998</v>
      </c>
      <c r="M115" s="57">
        <f t="shared" si="50"/>
        <v>0.96489999999999998</v>
      </c>
      <c r="N115" s="250"/>
      <c r="O115" s="250"/>
      <c r="P115" s="254"/>
      <c r="Q115" s="14"/>
      <c r="R115" s="49"/>
      <c r="S115" s="51"/>
      <c r="T115" s="14"/>
      <c r="V115" s="36">
        <f t="shared" si="44"/>
        <v>24</v>
      </c>
      <c r="W115" s="39">
        <f t="shared" si="45"/>
        <v>25.4</v>
      </c>
      <c r="X115" s="36">
        <f t="shared" si="46"/>
        <v>26</v>
      </c>
      <c r="Y115" s="40">
        <f t="shared" si="47"/>
        <v>0.96699999999999997</v>
      </c>
      <c r="Z115" s="41">
        <f t="shared" si="48"/>
        <v>0.96489999999999998</v>
      </c>
      <c r="AA115" s="40">
        <f t="shared" si="49"/>
        <v>0.96399999999999997</v>
      </c>
    </row>
    <row r="116" spans="1:27" s="2" customFormat="1" ht="21.95" customHeight="1">
      <c r="A116" s="254">
        <v>79</v>
      </c>
      <c r="B116" s="254" t="s">
        <v>184</v>
      </c>
      <c r="C116" s="254" t="s">
        <v>193</v>
      </c>
      <c r="D116" s="254" t="s">
        <v>194</v>
      </c>
      <c r="E116" s="304" t="s">
        <v>132</v>
      </c>
      <c r="F116" s="5">
        <v>1</v>
      </c>
      <c r="G116" s="66">
        <v>8.35</v>
      </c>
      <c r="H116" s="8">
        <v>0.88</v>
      </c>
      <c r="I116" s="9">
        <v>1.35</v>
      </c>
      <c r="J116" s="8">
        <v>32.450000000000003</v>
      </c>
      <c r="K116" s="9">
        <v>59.49</v>
      </c>
      <c r="L116" s="56">
        <f t="shared" si="42"/>
        <v>0.93015000000000003</v>
      </c>
      <c r="M116" s="57">
        <f t="shared" si="40"/>
        <v>0.93015000000000003</v>
      </c>
      <c r="N116" s="251" t="s">
        <v>417</v>
      </c>
      <c r="O116" s="251" t="s">
        <v>425</v>
      </c>
      <c r="P116" s="251" t="s">
        <v>466</v>
      </c>
      <c r="Q116" s="34"/>
      <c r="R116" s="48"/>
      <c r="S116" s="50"/>
      <c r="T116" s="34"/>
      <c r="V116" s="42">
        <f t="shared" ref="V116:V131" si="51">LOOKUP(W116,$AC$6:$AY$6,$AC$6:$AY$6)</f>
        <v>8</v>
      </c>
      <c r="W116" s="43">
        <f t="shared" ref="W116:W122" si="52">G116</f>
        <v>8.35</v>
      </c>
      <c r="X116" s="42">
        <f t="shared" ref="X116:X122" si="53">INDEX($AC$6:$AY$6,MATCH(V116,$AC$6:$AY$6)+1)</f>
        <v>10</v>
      </c>
      <c r="Y116" s="44">
        <f t="shared" ref="Y116:Y122" si="54">LOOKUP(V116,$AC$6:$AY$6,$AC$7:$AY$7)</f>
        <v>0.92700000000000005</v>
      </c>
      <c r="Z116" s="45">
        <f t="shared" si="41"/>
        <v>0.93015000000000003</v>
      </c>
      <c r="AA116" s="44">
        <f t="shared" ref="AA116:AA122" si="55">LOOKUP(X116,$AC$6:$AY$6,$AC$7:$AY$7)</f>
        <v>0.94499999999999995</v>
      </c>
    </row>
    <row r="117" spans="1:27" s="2" customFormat="1" ht="21.95" customHeight="1">
      <c r="A117" s="269"/>
      <c r="B117" s="269"/>
      <c r="C117" s="269"/>
      <c r="D117" s="269"/>
      <c r="E117" s="275"/>
      <c r="F117" s="5">
        <v>2</v>
      </c>
      <c r="G117" s="63">
        <v>8.35</v>
      </c>
      <c r="H117" s="67">
        <v>0.88</v>
      </c>
      <c r="I117" s="5">
        <v>1.35</v>
      </c>
      <c r="J117" s="67">
        <v>32.450000000000003</v>
      </c>
      <c r="K117" s="5">
        <v>59.49</v>
      </c>
      <c r="L117" s="56">
        <f t="shared" si="42"/>
        <v>0.93015000000000003</v>
      </c>
      <c r="M117" s="57">
        <f t="shared" si="40"/>
        <v>0.93015000000000003</v>
      </c>
      <c r="N117" s="250"/>
      <c r="O117" s="250"/>
      <c r="P117" s="250"/>
      <c r="Q117" s="34"/>
      <c r="R117" s="48">
        <v>1</v>
      </c>
      <c r="S117" s="50"/>
      <c r="T117" s="34"/>
      <c r="V117" s="42">
        <f t="shared" si="51"/>
        <v>8</v>
      </c>
      <c r="W117" s="43">
        <f t="shared" si="52"/>
        <v>8.35</v>
      </c>
      <c r="X117" s="42">
        <f t="shared" si="53"/>
        <v>10</v>
      </c>
      <c r="Y117" s="44">
        <f t="shared" si="54"/>
        <v>0.92700000000000005</v>
      </c>
      <c r="Z117" s="45">
        <f t="shared" si="41"/>
        <v>0.93015000000000003</v>
      </c>
      <c r="AA117" s="44">
        <f t="shared" si="55"/>
        <v>0.94499999999999995</v>
      </c>
    </row>
    <row r="118" spans="1:27" s="2" customFormat="1" ht="21.95" customHeight="1">
      <c r="A118" s="269"/>
      <c r="B118" s="269"/>
      <c r="C118" s="269"/>
      <c r="D118" s="269"/>
      <c r="E118" s="275"/>
      <c r="F118" s="5">
        <v>3</v>
      </c>
      <c r="G118" s="63">
        <v>8.4</v>
      </c>
      <c r="H118" s="67">
        <v>0.88</v>
      </c>
      <c r="I118" s="5">
        <v>1.35</v>
      </c>
      <c r="J118" s="67">
        <v>32.450000000000003</v>
      </c>
      <c r="K118" s="5">
        <v>59.49</v>
      </c>
      <c r="L118" s="56">
        <f t="shared" si="42"/>
        <v>0.93059999999999998</v>
      </c>
      <c r="M118" s="57">
        <f t="shared" si="40"/>
        <v>0.93059999999999998</v>
      </c>
      <c r="N118" s="250"/>
      <c r="O118" s="250"/>
      <c r="P118" s="250"/>
      <c r="Q118" s="34"/>
      <c r="R118" s="48"/>
      <c r="S118" s="50"/>
      <c r="T118" s="34"/>
      <c r="V118" s="42">
        <f t="shared" si="51"/>
        <v>8</v>
      </c>
      <c r="W118" s="43">
        <f t="shared" si="52"/>
        <v>8.4</v>
      </c>
      <c r="X118" s="42">
        <f t="shared" si="53"/>
        <v>10</v>
      </c>
      <c r="Y118" s="44">
        <f t="shared" si="54"/>
        <v>0.92700000000000005</v>
      </c>
      <c r="Z118" s="45">
        <f t="shared" si="41"/>
        <v>0.93059999999999998</v>
      </c>
      <c r="AA118" s="44">
        <f t="shared" si="55"/>
        <v>0.94499999999999995</v>
      </c>
    </row>
    <row r="119" spans="1:27" s="2" customFormat="1" ht="21.95" customHeight="1">
      <c r="A119" s="269">
        <v>96</v>
      </c>
      <c r="B119" s="269" t="s">
        <v>213</v>
      </c>
      <c r="C119" s="269" t="s">
        <v>232</v>
      </c>
      <c r="D119" s="269" t="s">
        <v>233</v>
      </c>
      <c r="E119" s="303" t="s">
        <v>127</v>
      </c>
      <c r="F119" s="5">
        <v>1</v>
      </c>
      <c r="G119" s="63">
        <v>8.6</v>
      </c>
      <c r="H119" s="67">
        <v>0.88</v>
      </c>
      <c r="I119" s="5">
        <v>1.35</v>
      </c>
      <c r="J119" s="67">
        <v>32.450000000000003</v>
      </c>
      <c r="K119" s="5">
        <v>59.49</v>
      </c>
      <c r="L119" s="56">
        <f t="shared" ref="L119:L122" si="56">Z119</f>
        <v>0.93240000000000001</v>
      </c>
      <c r="M119" s="57">
        <f t="shared" ref="M119:M122" si="57">Z119</f>
        <v>0.93240000000000001</v>
      </c>
      <c r="N119" s="250" t="s">
        <v>417</v>
      </c>
      <c r="O119" s="250" t="s">
        <v>425</v>
      </c>
      <c r="P119" s="250" t="s">
        <v>466</v>
      </c>
      <c r="Q119" s="34"/>
      <c r="R119" s="48"/>
      <c r="S119" s="50"/>
      <c r="T119" s="34"/>
      <c r="V119" s="42">
        <f t="shared" si="51"/>
        <v>8</v>
      </c>
      <c r="W119" s="43">
        <f t="shared" si="52"/>
        <v>8.6</v>
      </c>
      <c r="X119" s="42">
        <f t="shared" si="53"/>
        <v>10</v>
      </c>
      <c r="Y119" s="44">
        <f t="shared" si="54"/>
        <v>0.92700000000000005</v>
      </c>
      <c r="Z119" s="45">
        <f t="shared" ref="Z119:Z122" si="58">((W119-V119)/(X119-V119))*(AA119-Y119)+Y119</f>
        <v>0.93240000000000001</v>
      </c>
      <c r="AA119" s="44">
        <f t="shared" si="55"/>
        <v>0.94499999999999995</v>
      </c>
    </row>
    <row r="120" spans="1:27" s="2" customFormat="1" ht="21.95" customHeight="1">
      <c r="A120" s="269"/>
      <c r="B120" s="269"/>
      <c r="C120" s="269"/>
      <c r="D120" s="269"/>
      <c r="E120" s="303"/>
      <c r="F120" s="5">
        <v>2</v>
      </c>
      <c r="G120" s="63">
        <v>30.5</v>
      </c>
      <c r="H120" s="67">
        <v>2.15</v>
      </c>
      <c r="I120" s="7">
        <v>2</v>
      </c>
      <c r="J120" s="67">
        <v>40.590000000000003</v>
      </c>
      <c r="K120" s="5">
        <v>21.06</v>
      </c>
      <c r="L120" s="56">
        <f t="shared" si="56"/>
        <v>0.95099999999999996</v>
      </c>
      <c r="M120" s="57">
        <f t="shared" si="57"/>
        <v>0.95099999999999996</v>
      </c>
      <c r="N120" s="250"/>
      <c r="O120" s="250"/>
      <c r="P120" s="250"/>
      <c r="Q120" s="34"/>
      <c r="R120" s="48">
        <v>1</v>
      </c>
      <c r="S120" s="50"/>
      <c r="T120" s="34"/>
      <c r="V120" s="42">
        <f t="shared" si="51"/>
        <v>30</v>
      </c>
      <c r="W120" s="43">
        <f t="shared" si="52"/>
        <v>30.5</v>
      </c>
      <c r="X120" s="42">
        <f t="shared" si="53"/>
        <v>32</v>
      </c>
      <c r="Y120" s="44">
        <f t="shared" si="54"/>
        <v>0.95299999999999996</v>
      </c>
      <c r="Z120" s="45">
        <f t="shared" si="58"/>
        <v>0.95099999999999996</v>
      </c>
      <c r="AA120" s="44">
        <f t="shared" si="55"/>
        <v>0.94499999999999995</v>
      </c>
    </row>
    <row r="121" spans="1:27" s="2" customFormat="1" ht="21.95" customHeight="1">
      <c r="A121" s="269"/>
      <c r="B121" s="269"/>
      <c r="C121" s="269"/>
      <c r="D121" s="269"/>
      <c r="E121" s="303"/>
      <c r="F121" s="5">
        <v>3</v>
      </c>
      <c r="G121" s="63">
        <v>8.6</v>
      </c>
      <c r="H121" s="67">
        <v>0.88</v>
      </c>
      <c r="I121" s="5">
        <v>1.35</v>
      </c>
      <c r="J121" s="67">
        <v>32.450000000000003</v>
      </c>
      <c r="K121" s="5">
        <v>59.49</v>
      </c>
      <c r="L121" s="56">
        <f t="shared" si="56"/>
        <v>0.93240000000000001</v>
      </c>
      <c r="M121" s="57">
        <f t="shared" si="57"/>
        <v>0.93240000000000001</v>
      </c>
      <c r="N121" s="250"/>
      <c r="O121" s="250"/>
      <c r="P121" s="250"/>
      <c r="Q121" s="34"/>
      <c r="R121" s="48"/>
      <c r="S121" s="50"/>
      <c r="T121" s="34"/>
      <c r="V121" s="42">
        <f t="shared" si="51"/>
        <v>8</v>
      </c>
      <c r="W121" s="43">
        <f t="shared" si="52"/>
        <v>8.6</v>
      </c>
      <c r="X121" s="42">
        <f t="shared" si="53"/>
        <v>10</v>
      </c>
      <c r="Y121" s="44">
        <f t="shared" si="54"/>
        <v>0.92700000000000005</v>
      </c>
      <c r="Z121" s="45">
        <f t="shared" si="58"/>
        <v>0.93240000000000001</v>
      </c>
      <c r="AA121" s="44">
        <f t="shared" si="55"/>
        <v>0.94499999999999995</v>
      </c>
    </row>
    <row r="122" spans="1:27" s="2" customFormat="1" ht="21.95" customHeight="1" thickBot="1">
      <c r="A122" s="63">
        <v>85</v>
      </c>
      <c r="B122" s="63" t="s">
        <v>184</v>
      </c>
      <c r="C122" s="63" t="s">
        <v>206</v>
      </c>
      <c r="D122" s="63" t="s">
        <v>207</v>
      </c>
      <c r="E122" s="15" t="s">
        <v>25</v>
      </c>
      <c r="F122" s="5">
        <v>1</v>
      </c>
      <c r="G122" s="63">
        <v>24.4</v>
      </c>
      <c r="H122" s="67">
        <v>0.9</v>
      </c>
      <c r="I122" s="5">
        <v>1.46</v>
      </c>
      <c r="J122" s="67">
        <v>16.39</v>
      </c>
      <c r="K122" s="5">
        <v>21.07</v>
      </c>
      <c r="L122" s="56">
        <f t="shared" si="56"/>
        <v>0.96639999999999993</v>
      </c>
      <c r="M122" s="57">
        <f t="shared" si="57"/>
        <v>0.96639999999999993</v>
      </c>
      <c r="N122" s="61" t="s">
        <v>417</v>
      </c>
      <c r="O122" s="61" t="s">
        <v>425</v>
      </c>
      <c r="P122" s="167" t="s">
        <v>466</v>
      </c>
      <c r="Q122" s="34"/>
      <c r="R122" s="48">
        <v>1</v>
      </c>
      <c r="S122" s="207">
        <f>SUM(R98:R122)</f>
        <v>7</v>
      </c>
      <c r="T122" s="47" t="s">
        <v>417</v>
      </c>
      <c r="V122" s="42">
        <f t="shared" si="51"/>
        <v>24</v>
      </c>
      <c r="W122" s="43">
        <f t="shared" si="52"/>
        <v>24.4</v>
      </c>
      <c r="X122" s="42">
        <f t="shared" si="53"/>
        <v>26</v>
      </c>
      <c r="Y122" s="44">
        <f t="shared" si="54"/>
        <v>0.96699999999999997</v>
      </c>
      <c r="Z122" s="45">
        <f t="shared" si="58"/>
        <v>0.96639999999999993</v>
      </c>
      <c r="AA122" s="44">
        <f t="shared" si="55"/>
        <v>0.96399999999999997</v>
      </c>
    </row>
    <row r="123" spans="1:27" s="2" customFormat="1" ht="21.95" customHeight="1">
      <c r="A123" s="286" t="s">
        <v>413</v>
      </c>
      <c r="B123" s="286"/>
      <c r="C123" s="286"/>
      <c r="D123" s="286"/>
      <c r="E123" s="286"/>
      <c r="F123" s="286"/>
      <c r="G123" s="286"/>
      <c r="H123" s="286"/>
      <c r="I123" s="286"/>
      <c r="J123" s="286"/>
      <c r="K123" s="286"/>
      <c r="L123" s="286"/>
      <c r="M123" s="286"/>
      <c r="N123" s="286"/>
      <c r="O123" s="286"/>
      <c r="P123" s="286"/>
      <c r="Q123" s="34"/>
      <c r="R123" s="48"/>
      <c r="S123" s="208"/>
      <c r="T123" s="129"/>
      <c r="V123" s="42"/>
      <c r="W123" s="43"/>
      <c r="X123" s="42"/>
      <c r="Y123" s="44"/>
      <c r="Z123" s="45"/>
      <c r="AA123" s="44"/>
    </row>
    <row r="124" spans="1:27" s="2" customFormat="1" ht="21.95" customHeight="1">
      <c r="A124" s="287" t="s">
        <v>414</v>
      </c>
      <c r="B124" s="287"/>
      <c r="C124" s="287"/>
      <c r="D124" s="287"/>
      <c r="E124" s="287"/>
      <c r="F124" s="287"/>
      <c r="G124" s="287"/>
      <c r="H124" s="287"/>
      <c r="I124" s="287"/>
      <c r="J124" s="287"/>
      <c r="K124" s="287"/>
      <c r="L124" s="287"/>
      <c r="M124" s="287"/>
      <c r="N124" s="287"/>
      <c r="O124" s="287"/>
      <c r="P124" s="287"/>
      <c r="Q124" s="34"/>
      <c r="R124" s="48"/>
      <c r="S124" s="208"/>
      <c r="T124" s="129"/>
      <c r="V124" s="42"/>
      <c r="W124" s="43"/>
      <c r="X124" s="42"/>
      <c r="Y124" s="44"/>
      <c r="Z124" s="45"/>
      <c r="AA124" s="44"/>
    </row>
    <row r="125" spans="1:27" s="2" customFormat="1" ht="21.95" customHeight="1">
      <c r="A125" s="288" t="s">
        <v>495</v>
      </c>
      <c r="B125" s="288"/>
      <c r="C125" s="288"/>
      <c r="D125" s="288"/>
      <c r="E125" s="288"/>
      <c r="F125" s="288"/>
      <c r="G125" s="288"/>
      <c r="H125" s="288"/>
      <c r="I125" s="288"/>
      <c r="J125" s="288"/>
      <c r="K125" s="288"/>
      <c r="L125" s="288"/>
      <c r="M125" s="288"/>
      <c r="N125" s="288"/>
      <c r="O125" s="288"/>
      <c r="P125" s="288"/>
      <c r="Q125" s="34"/>
      <c r="R125" s="48"/>
      <c r="S125" s="208"/>
      <c r="T125" s="129"/>
      <c r="V125" s="42"/>
      <c r="W125" s="43"/>
      <c r="X125" s="42"/>
      <c r="Y125" s="44"/>
      <c r="Z125" s="45"/>
      <c r="AA125" s="44"/>
    </row>
    <row r="126" spans="1:27" s="2" customFormat="1" ht="21.95" customHeight="1">
      <c r="A126" s="232" t="s">
        <v>500</v>
      </c>
      <c r="B126" s="211"/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  <c r="O126" s="211"/>
      <c r="P126" s="211"/>
      <c r="Q126" s="34"/>
      <c r="R126" s="48"/>
      <c r="S126" s="208"/>
      <c r="T126" s="129"/>
      <c r="V126" s="42"/>
      <c r="W126" s="43"/>
      <c r="X126" s="42"/>
      <c r="Y126" s="44"/>
      <c r="Z126" s="45"/>
      <c r="AA126" s="44"/>
    </row>
    <row r="127" spans="1:27" s="2" customFormat="1" ht="12.95" customHeight="1" thickBot="1">
      <c r="A127" s="3"/>
      <c r="B127" s="3"/>
      <c r="C127" s="4"/>
      <c r="D127" s="4"/>
      <c r="E127" s="1"/>
      <c r="L127" s="1"/>
      <c r="M127" s="1"/>
      <c r="N127" s="1"/>
      <c r="O127" s="1"/>
      <c r="P127" s="12"/>
      <c r="Q127" s="34"/>
      <c r="R127" s="48"/>
      <c r="S127" s="208"/>
      <c r="T127" s="129"/>
      <c r="V127" s="42"/>
      <c r="W127" s="43"/>
      <c r="X127" s="42"/>
      <c r="Y127" s="44"/>
      <c r="Z127" s="45"/>
      <c r="AA127" s="44"/>
    </row>
    <row r="128" spans="1:27" s="2" customFormat="1" ht="21.95" customHeight="1">
      <c r="A128" s="259" t="s">
        <v>497</v>
      </c>
      <c r="B128" s="262" t="s">
        <v>1</v>
      </c>
      <c r="C128" s="262" t="s">
        <v>2</v>
      </c>
      <c r="D128" s="262" t="s">
        <v>3</v>
      </c>
      <c r="E128" s="262" t="s">
        <v>4</v>
      </c>
      <c r="F128" s="265" t="s">
        <v>5</v>
      </c>
      <c r="G128" s="262" t="s">
        <v>423</v>
      </c>
      <c r="H128" s="280" t="s">
        <v>6</v>
      </c>
      <c r="I128" s="281"/>
      <c r="J128" s="280" t="s">
        <v>7</v>
      </c>
      <c r="K128" s="281"/>
      <c r="L128" s="326" t="s">
        <v>505</v>
      </c>
      <c r="M128" s="272"/>
      <c r="N128" s="262" t="s">
        <v>411</v>
      </c>
      <c r="O128" s="262" t="s">
        <v>424</v>
      </c>
      <c r="P128" s="262" t="s">
        <v>483</v>
      </c>
      <c r="Q128" s="34"/>
      <c r="R128" s="48"/>
      <c r="S128" s="208"/>
      <c r="T128" s="129"/>
      <c r="V128" s="42"/>
      <c r="W128" s="43"/>
      <c r="X128" s="42"/>
      <c r="Y128" s="44"/>
      <c r="Z128" s="45"/>
      <c r="AA128" s="44"/>
    </row>
    <row r="129" spans="1:27" s="2" customFormat="1" ht="21.95" customHeight="1">
      <c r="A129" s="260"/>
      <c r="B129" s="263"/>
      <c r="C129" s="263"/>
      <c r="D129" s="263"/>
      <c r="E129" s="263"/>
      <c r="F129" s="266"/>
      <c r="G129" s="263"/>
      <c r="H129" s="282"/>
      <c r="I129" s="283"/>
      <c r="J129" s="282"/>
      <c r="K129" s="283"/>
      <c r="L129" s="273"/>
      <c r="M129" s="274"/>
      <c r="N129" s="263"/>
      <c r="O129" s="263"/>
      <c r="P129" s="263"/>
      <c r="Q129" s="34"/>
      <c r="R129" s="48"/>
      <c r="S129" s="208"/>
      <c r="T129" s="129"/>
      <c r="V129" s="42"/>
      <c r="W129" s="43"/>
      <c r="X129" s="42"/>
      <c r="Y129" s="44"/>
      <c r="Z129" s="45"/>
      <c r="AA129" s="44"/>
    </row>
    <row r="130" spans="1:27" s="2" customFormat="1" ht="27" customHeight="1" thickBot="1">
      <c r="A130" s="261"/>
      <c r="B130" s="264"/>
      <c r="C130" s="264"/>
      <c r="D130" s="264"/>
      <c r="E130" s="264"/>
      <c r="F130" s="267"/>
      <c r="G130" s="270"/>
      <c r="H130" s="100" t="s">
        <v>8</v>
      </c>
      <c r="I130" s="101" t="s">
        <v>9</v>
      </c>
      <c r="J130" s="100" t="s">
        <v>8</v>
      </c>
      <c r="K130" s="101" t="s">
        <v>9</v>
      </c>
      <c r="L130" s="100" t="s">
        <v>8</v>
      </c>
      <c r="M130" s="102" t="s">
        <v>9</v>
      </c>
      <c r="N130" s="264"/>
      <c r="O130" s="264"/>
      <c r="P130" s="264"/>
      <c r="Q130" s="34"/>
      <c r="R130" s="48"/>
      <c r="S130" s="208"/>
      <c r="T130" s="129"/>
      <c r="V130" s="42"/>
      <c r="W130" s="43"/>
      <c r="X130" s="42"/>
      <c r="Y130" s="44"/>
      <c r="Z130" s="45"/>
      <c r="AA130" s="44"/>
    </row>
    <row r="131" spans="1:27" ht="24.95" customHeight="1">
      <c r="A131" s="268">
        <v>117</v>
      </c>
      <c r="B131" s="268" t="s">
        <v>277</v>
      </c>
      <c r="C131" s="268" t="s">
        <v>278</v>
      </c>
      <c r="D131" s="268" t="s">
        <v>279</v>
      </c>
      <c r="E131" s="268" t="s">
        <v>170</v>
      </c>
      <c r="F131" s="63">
        <v>1</v>
      </c>
      <c r="G131" s="63">
        <v>17.7</v>
      </c>
      <c r="H131" s="67">
        <v>1.37</v>
      </c>
      <c r="I131" s="5">
        <v>4.49</v>
      </c>
      <c r="J131" s="67">
        <v>17.170000000000002</v>
      </c>
      <c r="K131" s="5">
        <v>49.79</v>
      </c>
      <c r="L131" s="37">
        <f t="shared" ref="L131:L144" si="59">Z131</f>
        <v>0.98849999999999993</v>
      </c>
      <c r="M131" s="38">
        <f t="shared" ref="M131:M144" si="60">Z131</f>
        <v>0.98849999999999993</v>
      </c>
      <c r="N131" s="256" t="s">
        <v>418</v>
      </c>
      <c r="O131" s="302" t="s">
        <v>425</v>
      </c>
      <c r="P131" s="249" t="s">
        <v>466</v>
      </c>
      <c r="Q131" s="14"/>
      <c r="R131" s="49">
        <v>1</v>
      </c>
      <c r="S131" s="51"/>
      <c r="T131" s="14"/>
      <c r="V131" s="36">
        <f t="shared" si="51"/>
        <v>16</v>
      </c>
      <c r="W131" s="39">
        <f t="shared" ref="W131:W149" si="61">G131</f>
        <v>17.7</v>
      </c>
      <c r="X131" s="36">
        <f t="shared" ref="X131:X149" si="62">INDEX($AC$6:$AY$6,MATCH(V131,$AC$6:$AY$6)+1)</f>
        <v>18</v>
      </c>
      <c r="Y131" s="40">
        <f t="shared" ref="Y131:Y149" si="63">LOOKUP(V131,$AC$6:$AY$6,$AC$7:$AY$7)</f>
        <v>0.98</v>
      </c>
      <c r="Z131" s="41">
        <f t="shared" ref="Z131:Z149" si="64">((W131-V131)/(X131-V131))*(AA131-Y131)+Y131</f>
        <v>0.98849999999999993</v>
      </c>
      <c r="AA131" s="40">
        <f t="shared" ref="AA131:AA149" si="65">LOOKUP(X131,$AC$6:$AY$6,$AC$7:$AY$7)</f>
        <v>0.99</v>
      </c>
    </row>
    <row r="132" spans="1:27" ht="24.95" customHeight="1">
      <c r="A132" s="268"/>
      <c r="B132" s="268"/>
      <c r="C132" s="268"/>
      <c r="D132" s="268"/>
      <c r="E132" s="268"/>
      <c r="F132" s="63">
        <v>2</v>
      </c>
      <c r="G132" s="63">
        <v>23.8</v>
      </c>
      <c r="H132" s="67">
        <v>0.55000000000000004</v>
      </c>
      <c r="I132" s="5">
        <v>1.98</v>
      </c>
      <c r="J132" s="67">
        <v>13.88</v>
      </c>
      <c r="K132" s="5">
        <v>65.569999999999993</v>
      </c>
      <c r="L132" s="37">
        <f t="shared" si="59"/>
        <v>0.96829999999999994</v>
      </c>
      <c r="M132" s="38">
        <f t="shared" si="60"/>
        <v>0.96829999999999994</v>
      </c>
      <c r="N132" s="256"/>
      <c r="O132" s="249"/>
      <c r="P132" s="249"/>
      <c r="Q132" s="14"/>
      <c r="R132" s="49"/>
      <c r="S132" s="51"/>
      <c r="T132" s="14"/>
      <c r="V132" s="36">
        <f t="shared" ref="V132:V144" si="66">LOOKUP(W132,$AC$6:$AY$6,$AC$6:$AY$6)</f>
        <v>22</v>
      </c>
      <c r="W132" s="39">
        <f t="shared" ref="W132:W144" si="67">G132</f>
        <v>23.8</v>
      </c>
      <c r="X132" s="36">
        <f t="shared" ref="X132:X144" si="68">INDEX($AC$6:$AY$6,MATCH(V132,$AC$6:$AY$6)+1)</f>
        <v>24</v>
      </c>
      <c r="Y132" s="40">
        <f t="shared" ref="Y132:Y144" si="69">LOOKUP(V132,$AC$6:$AY$6,$AC$7:$AY$7)</f>
        <v>0.98</v>
      </c>
      <c r="Z132" s="41">
        <f t="shared" ref="Z132:Z144" si="70">((W132-V132)/(X132-V132))*(AA132-Y132)+Y132</f>
        <v>0.96829999999999994</v>
      </c>
      <c r="AA132" s="40">
        <f t="shared" ref="AA132:AA144" si="71">LOOKUP(X132,$AC$6:$AY$6,$AC$7:$AY$7)</f>
        <v>0.96699999999999997</v>
      </c>
    </row>
    <row r="133" spans="1:27" ht="24.95" customHeight="1">
      <c r="A133" s="268"/>
      <c r="B133" s="268"/>
      <c r="C133" s="268"/>
      <c r="D133" s="268"/>
      <c r="E133" s="268"/>
      <c r="F133" s="63">
        <v>3</v>
      </c>
      <c r="G133" s="63">
        <v>17.7</v>
      </c>
      <c r="H133" s="67">
        <v>1.37</v>
      </c>
      <c r="I133" s="5">
        <v>4.49</v>
      </c>
      <c r="J133" s="67">
        <v>17.170000000000002</v>
      </c>
      <c r="K133" s="5">
        <v>49.79</v>
      </c>
      <c r="L133" s="37">
        <f t="shared" si="59"/>
        <v>0.98849999999999993</v>
      </c>
      <c r="M133" s="38">
        <f t="shared" si="60"/>
        <v>0.98849999999999993</v>
      </c>
      <c r="N133" s="256"/>
      <c r="O133" s="249"/>
      <c r="P133" s="249"/>
      <c r="Q133" s="14"/>
      <c r="R133" s="49"/>
      <c r="S133" s="51"/>
      <c r="T133" s="14"/>
      <c r="V133" s="36">
        <f t="shared" si="66"/>
        <v>16</v>
      </c>
      <c r="W133" s="39">
        <f t="shared" si="67"/>
        <v>17.7</v>
      </c>
      <c r="X133" s="36">
        <f t="shared" si="68"/>
        <v>18</v>
      </c>
      <c r="Y133" s="40">
        <f t="shared" si="69"/>
        <v>0.98</v>
      </c>
      <c r="Z133" s="41">
        <f t="shared" si="70"/>
        <v>0.98849999999999993</v>
      </c>
      <c r="AA133" s="40">
        <f t="shared" si="71"/>
        <v>0.99</v>
      </c>
    </row>
    <row r="134" spans="1:27" ht="24.95" customHeight="1">
      <c r="A134" s="268">
        <v>119</v>
      </c>
      <c r="B134" s="268" t="s">
        <v>277</v>
      </c>
      <c r="C134" s="268" t="s">
        <v>283</v>
      </c>
      <c r="D134" s="268" t="s">
        <v>284</v>
      </c>
      <c r="E134" s="268" t="s">
        <v>282</v>
      </c>
      <c r="F134" s="63">
        <v>1</v>
      </c>
      <c r="G134" s="63">
        <v>24.2</v>
      </c>
      <c r="H134" s="67">
        <v>0.79</v>
      </c>
      <c r="I134" s="5">
        <v>3.13</v>
      </c>
      <c r="J134" s="67">
        <v>17.48</v>
      </c>
      <c r="K134" s="5">
        <v>75.58</v>
      </c>
      <c r="L134" s="37">
        <f t="shared" si="59"/>
        <v>0.9667</v>
      </c>
      <c r="M134" s="38">
        <f t="shared" si="60"/>
        <v>0.9667</v>
      </c>
      <c r="N134" s="256" t="s">
        <v>418</v>
      </c>
      <c r="O134" s="249" t="s">
        <v>425</v>
      </c>
      <c r="P134" s="249" t="s">
        <v>466</v>
      </c>
      <c r="Q134" s="14"/>
      <c r="R134" s="49">
        <v>1</v>
      </c>
      <c r="S134" s="51"/>
      <c r="T134" s="14"/>
      <c r="V134" s="36">
        <f t="shared" si="66"/>
        <v>24</v>
      </c>
      <c r="W134" s="39">
        <f t="shared" si="67"/>
        <v>24.2</v>
      </c>
      <c r="X134" s="36">
        <f t="shared" si="68"/>
        <v>26</v>
      </c>
      <c r="Y134" s="40">
        <f t="shared" si="69"/>
        <v>0.96699999999999997</v>
      </c>
      <c r="Z134" s="41">
        <f t="shared" si="70"/>
        <v>0.9667</v>
      </c>
      <c r="AA134" s="40">
        <f t="shared" si="71"/>
        <v>0.96399999999999997</v>
      </c>
    </row>
    <row r="135" spans="1:27" ht="24.95" customHeight="1">
      <c r="A135" s="268"/>
      <c r="B135" s="268"/>
      <c r="C135" s="268"/>
      <c r="D135" s="268"/>
      <c r="E135" s="268"/>
      <c r="F135" s="63">
        <v>2</v>
      </c>
      <c r="G135" s="63">
        <v>24.1</v>
      </c>
      <c r="H135" s="67">
        <v>0.79</v>
      </c>
      <c r="I135" s="5">
        <v>3.13</v>
      </c>
      <c r="J135" s="67">
        <v>17.48</v>
      </c>
      <c r="K135" s="5">
        <v>75.58</v>
      </c>
      <c r="L135" s="37">
        <f t="shared" si="59"/>
        <v>0.96684999999999999</v>
      </c>
      <c r="M135" s="38">
        <f t="shared" si="60"/>
        <v>0.96684999999999999</v>
      </c>
      <c r="N135" s="256"/>
      <c r="O135" s="249"/>
      <c r="P135" s="249"/>
      <c r="Q135" s="14"/>
      <c r="R135" s="49"/>
      <c r="S135" s="51"/>
      <c r="T135" s="14"/>
      <c r="V135" s="36">
        <f t="shared" si="66"/>
        <v>24</v>
      </c>
      <c r="W135" s="39">
        <f t="shared" si="67"/>
        <v>24.1</v>
      </c>
      <c r="X135" s="36">
        <f t="shared" si="68"/>
        <v>26</v>
      </c>
      <c r="Y135" s="40">
        <f t="shared" si="69"/>
        <v>0.96699999999999997</v>
      </c>
      <c r="Z135" s="41">
        <f t="shared" si="70"/>
        <v>0.96684999999999999</v>
      </c>
      <c r="AA135" s="40">
        <f t="shared" si="71"/>
        <v>0.96399999999999997</v>
      </c>
    </row>
    <row r="136" spans="1:27" ht="24.95" customHeight="1">
      <c r="A136" s="269">
        <v>123</v>
      </c>
      <c r="B136" s="269" t="s">
        <v>277</v>
      </c>
      <c r="C136" s="269" t="s">
        <v>291</v>
      </c>
      <c r="D136" s="269" t="s">
        <v>292</v>
      </c>
      <c r="E136" s="269" t="s">
        <v>187</v>
      </c>
      <c r="F136" s="63">
        <v>1</v>
      </c>
      <c r="G136" s="59">
        <v>21.1</v>
      </c>
      <c r="H136" s="67">
        <v>2.5499999999999998</v>
      </c>
      <c r="I136" s="5">
        <v>2.39</v>
      </c>
      <c r="J136" s="67">
        <v>28.72</v>
      </c>
      <c r="K136" s="5">
        <v>58.76</v>
      </c>
      <c r="L136" s="56">
        <f t="shared" si="59"/>
        <v>0.98675000000000002</v>
      </c>
      <c r="M136" s="57">
        <f t="shared" si="60"/>
        <v>0.98675000000000002</v>
      </c>
      <c r="N136" s="257" t="s">
        <v>418</v>
      </c>
      <c r="O136" s="250" t="s">
        <v>425</v>
      </c>
      <c r="P136" s="250" t="s">
        <v>466</v>
      </c>
      <c r="Q136" s="14"/>
      <c r="R136" s="49"/>
      <c r="S136" s="51"/>
      <c r="T136" s="14"/>
      <c r="V136" s="36">
        <f t="shared" si="66"/>
        <v>20</v>
      </c>
      <c r="W136" s="39">
        <f t="shared" si="67"/>
        <v>21.1</v>
      </c>
      <c r="X136" s="36">
        <f t="shared" si="68"/>
        <v>22</v>
      </c>
      <c r="Y136" s="40">
        <f t="shared" si="69"/>
        <v>0.995</v>
      </c>
      <c r="Z136" s="41">
        <f t="shared" si="70"/>
        <v>0.98675000000000002</v>
      </c>
      <c r="AA136" s="40">
        <f t="shared" si="71"/>
        <v>0.98</v>
      </c>
    </row>
    <row r="137" spans="1:27" ht="24.95" customHeight="1">
      <c r="A137" s="269"/>
      <c r="B137" s="269"/>
      <c r="C137" s="269"/>
      <c r="D137" s="269"/>
      <c r="E137" s="269"/>
      <c r="F137" s="63">
        <v>2</v>
      </c>
      <c r="G137" s="59">
        <v>30</v>
      </c>
      <c r="H137" s="67">
        <v>0.81</v>
      </c>
      <c r="I137" s="5">
        <v>1.61</v>
      </c>
      <c r="J137" s="67">
        <v>7.87</v>
      </c>
      <c r="K137" s="5">
        <v>37.46</v>
      </c>
      <c r="L137" s="56">
        <f t="shared" si="59"/>
        <v>0.95299999999999996</v>
      </c>
      <c r="M137" s="57">
        <f t="shared" si="60"/>
        <v>0.95299999999999996</v>
      </c>
      <c r="N137" s="257"/>
      <c r="O137" s="250"/>
      <c r="P137" s="250"/>
      <c r="Q137" s="14"/>
      <c r="R137" s="49">
        <v>1</v>
      </c>
      <c r="S137" s="51"/>
      <c r="T137" s="14"/>
      <c r="V137" s="36">
        <f t="shared" si="66"/>
        <v>30</v>
      </c>
      <c r="W137" s="39">
        <f t="shared" si="67"/>
        <v>30</v>
      </c>
      <c r="X137" s="36">
        <f t="shared" si="68"/>
        <v>32</v>
      </c>
      <c r="Y137" s="40">
        <f t="shared" si="69"/>
        <v>0.95299999999999996</v>
      </c>
      <c r="Z137" s="41">
        <f t="shared" si="70"/>
        <v>0.95299999999999996</v>
      </c>
      <c r="AA137" s="40">
        <f t="shared" si="71"/>
        <v>0.94499999999999995</v>
      </c>
    </row>
    <row r="138" spans="1:27" ht="24.95" customHeight="1">
      <c r="A138" s="269"/>
      <c r="B138" s="269"/>
      <c r="C138" s="269"/>
      <c r="D138" s="269"/>
      <c r="E138" s="269"/>
      <c r="F138" s="63">
        <v>3</v>
      </c>
      <c r="G138" s="59">
        <v>20</v>
      </c>
      <c r="H138" s="67">
        <v>2.5499999999999998</v>
      </c>
      <c r="I138" s="5">
        <v>2.39</v>
      </c>
      <c r="J138" s="67">
        <v>28.72</v>
      </c>
      <c r="K138" s="5">
        <v>58.76</v>
      </c>
      <c r="L138" s="56">
        <f t="shared" si="59"/>
        <v>0.995</v>
      </c>
      <c r="M138" s="57">
        <f t="shared" si="60"/>
        <v>0.995</v>
      </c>
      <c r="N138" s="257"/>
      <c r="O138" s="250"/>
      <c r="P138" s="250"/>
      <c r="Q138" s="14"/>
      <c r="R138" s="49"/>
      <c r="S138" s="51"/>
      <c r="T138" s="14"/>
      <c r="V138" s="36">
        <f t="shared" si="66"/>
        <v>20</v>
      </c>
      <c r="W138" s="39">
        <f t="shared" si="67"/>
        <v>20</v>
      </c>
      <c r="X138" s="36">
        <f t="shared" si="68"/>
        <v>22</v>
      </c>
      <c r="Y138" s="40">
        <f t="shared" si="69"/>
        <v>0.995</v>
      </c>
      <c r="Z138" s="41">
        <f t="shared" si="70"/>
        <v>0.995</v>
      </c>
      <c r="AA138" s="40">
        <f t="shared" si="71"/>
        <v>0.98</v>
      </c>
    </row>
    <row r="139" spans="1:27" ht="24.95" customHeight="1">
      <c r="A139" s="269">
        <v>116</v>
      </c>
      <c r="B139" s="269" t="s">
        <v>262</v>
      </c>
      <c r="C139" s="269" t="s">
        <v>274</v>
      </c>
      <c r="D139" s="269" t="s">
        <v>275</v>
      </c>
      <c r="E139" s="269" t="s">
        <v>276</v>
      </c>
      <c r="F139" s="63">
        <v>1</v>
      </c>
      <c r="G139" s="63">
        <v>10.15</v>
      </c>
      <c r="H139" s="67">
        <v>1.21</v>
      </c>
      <c r="I139" s="5">
        <v>1.55</v>
      </c>
      <c r="J139" s="67">
        <v>21.46</v>
      </c>
      <c r="K139" s="5">
        <v>24.46</v>
      </c>
      <c r="L139" s="56">
        <f t="shared" si="59"/>
        <v>0.94650000000000001</v>
      </c>
      <c r="M139" s="57">
        <f t="shared" si="60"/>
        <v>0.94650000000000001</v>
      </c>
      <c r="N139" s="257" t="s">
        <v>418</v>
      </c>
      <c r="O139" s="250" t="s">
        <v>425</v>
      </c>
      <c r="P139" s="250" t="s">
        <v>466</v>
      </c>
      <c r="Q139" s="14"/>
      <c r="R139" s="49"/>
      <c r="S139" s="51"/>
      <c r="T139" s="14"/>
      <c r="V139" s="36">
        <f t="shared" si="66"/>
        <v>10</v>
      </c>
      <c r="W139" s="39">
        <f t="shared" si="67"/>
        <v>10.15</v>
      </c>
      <c r="X139" s="36">
        <f t="shared" si="68"/>
        <v>12</v>
      </c>
      <c r="Y139" s="40">
        <f t="shared" si="69"/>
        <v>0.94499999999999995</v>
      </c>
      <c r="Z139" s="41">
        <f t="shared" si="70"/>
        <v>0.94650000000000001</v>
      </c>
      <c r="AA139" s="40">
        <f t="shared" si="71"/>
        <v>0.96499999999999997</v>
      </c>
    </row>
    <row r="140" spans="1:27" ht="24.95" customHeight="1">
      <c r="A140" s="269"/>
      <c r="B140" s="269"/>
      <c r="C140" s="269"/>
      <c r="D140" s="269"/>
      <c r="E140" s="269"/>
      <c r="F140" s="63">
        <v>2</v>
      </c>
      <c r="G140" s="63">
        <v>35.9</v>
      </c>
      <c r="H140" s="6">
        <v>0.9</v>
      </c>
      <c r="I140" s="5">
        <v>4.54</v>
      </c>
      <c r="J140" s="67">
        <v>15.73</v>
      </c>
      <c r="K140" s="5">
        <v>60.65</v>
      </c>
      <c r="L140" s="56">
        <f t="shared" si="59"/>
        <v>0.9255000000000001</v>
      </c>
      <c r="M140" s="57">
        <f t="shared" si="60"/>
        <v>0.9255000000000001</v>
      </c>
      <c r="N140" s="257"/>
      <c r="O140" s="250"/>
      <c r="P140" s="250"/>
      <c r="Q140" s="14"/>
      <c r="R140" s="49"/>
      <c r="S140" s="51"/>
      <c r="T140" s="14"/>
      <c r="V140" s="36">
        <f t="shared" si="66"/>
        <v>34</v>
      </c>
      <c r="W140" s="39">
        <f t="shared" si="67"/>
        <v>35.9</v>
      </c>
      <c r="X140" s="36">
        <f t="shared" si="68"/>
        <v>36</v>
      </c>
      <c r="Y140" s="40">
        <f t="shared" si="69"/>
        <v>0.93500000000000005</v>
      </c>
      <c r="Z140" s="41">
        <f t="shared" si="70"/>
        <v>0.9255000000000001</v>
      </c>
      <c r="AA140" s="40">
        <f t="shared" si="71"/>
        <v>0.92500000000000004</v>
      </c>
    </row>
    <row r="141" spans="1:27" ht="24.95" customHeight="1">
      <c r="A141" s="269"/>
      <c r="B141" s="269"/>
      <c r="C141" s="269"/>
      <c r="D141" s="269"/>
      <c r="E141" s="269"/>
      <c r="F141" s="63">
        <v>3</v>
      </c>
      <c r="G141" s="63">
        <v>35.950000000000003</v>
      </c>
      <c r="H141" s="6">
        <v>0.9</v>
      </c>
      <c r="I141" s="5">
        <v>4.54</v>
      </c>
      <c r="J141" s="67">
        <v>15.73</v>
      </c>
      <c r="K141" s="5">
        <v>60.65</v>
      </c>
      <c r="L141" s="56">
        <f t="shared" si="59"/>
        <v>0.92525000000000002</v>
      </c>
      <c r="M141" s="57">
        <f t="shared" si="60"/>
        <v>0.92525000000000002</v>
      </c>
      <c r="N141" s="257"/>
      <c r="O141" s="250"/>
      <c r="P141" s="250"/>
      <c r="Q141" s="14"/>
      <c r="R141" s="49"/>
      <c r="S141" s="51"/>
      <c r="T141" s="14"/>
      <c r="V141" s="36">
        <f t="shared" si="66"/>
        <v>34</v>
      </c>
      <c r="W141" s="39">
        <f t="shared" si="67"/>
        <v>35.950000000000003</v>
      </c>
      <c r="X141" s="36">
        <f t="shared" si="68"/>
        <v>36</v>
      </c>
      <c r="Y141" s="40">
        <f t="shared" si="69"/>
        <v>0.93500000000000005</v>
      </c>
      <c r="Z141" s="41">
        <f t="shared" si="70"/>
        <v>0.92525000000000002</v>
      </c>
      <c r="AA141" s="40">
        <f t="shared" si="71"/>
        <v>0.92500000000000004</v>
      </c>
    </row>
    <row r="142" spans="1:27" ht="24.95" customHeight="1">
      <c r="A142" s="269"/>
      <c r="B142" s="269"/>
      <c r="C142" s="269"/>
      <c r="D142" s="269"/>
      <c r="E142" s="269"/>
      <c r="F142" s="63">
        <v>4</v>
      </c>
      <c r="G142" s="63">
        <v>35.950000000000003</v>
      </c>
      <c r="H142" s="6">
        <v>0.9</v>
      </c>
      <c r="I142" s="5">
        <v>4.54</v>
      </c>
      <c r="J142" s="67">
        <v>15.73</v>
      </c>
      <c r="K142" s="5">
        <v>60.65</v>
      </c>
      <c r="L142" s="56">
        <f t="shared" si="59"/>
        <v>0.92525000000000002</v>
      </c>
      <c r="M142" s="57">
        <f t="shared" si="60"/>
        <v>0.92525000000000002</v>
      </c>
      <c r="N142" s="257"/>
      <c r="O142" s="250"/>
      <c r="P142" s="250"/>
      <c r="Q142" s="14"/>
      <c r="R142" s="49">
        <v>1</v>
      </c>
      <c r="S142" s="51"/>
      <c r="T142" s="14"/>
      <c r="V142" s="36">
        <f t="shared" si="66"/>
        <v>34</v>
      </c>
      <c r="W142" s="39">
        <f t="shared" si="67"/>
        <v>35.950000000000003</v>
      </c>
      <c r="X142" s="36">
        <f t="shared" si="68"/>
        <v>36</v>
      </c>
      <c r="Y142" s="40">
        <f t="shared" si="69"/>
        <v>0.93500000000000005</v>
      </c>
      <c r="Z142" s="41">
        <f t="shared" si="70"/>
        <v>0.92525000000000002</v>
      </c>
      <c r="AA142" s="40">
        <f t="shared" si="71"/>
        <v>0.92500000000000004</v>
      </c>
    </row>
    <row r="143" spans="1:27" ht="24.95" customHeight="1">
      <c r="A143" s="269"/>
      <c r="B143" s="269"/>
      <c r="C143" s="269"/>
      <c r="D143" s="269"/>
      <c r="E143" s="269"/>
      <c r="F143" s="63">
        <v>5</v>
      </c>
      <c r="G143" s="63">
        <v>36.6</v>
      </c>
      <c r="H143" s="6">
        <v>0.9</v>
      </c>
      <c r="I143" s="5">
        <v>4.54</v>
      </c>
      <c r="J143" s="67">
        <v>15.73</v>
      </c>
      <c r="K143" s="5">
        <v>60.65</v>
      </c>
      <c r="L143" s="56">
        <f t="shared" si="59"/>
        <v>0.92170000000000007</v>
      </c>
      <c r="M143" s="57">
        <f t="shared" si="60"/>
        <v>0.92170000000000007</v>
      </c>
      <c r="N143" s="257"/>
      <c r="O143" s="250"/>
      <c r="P143" s="250"/>
      <c r="Q143" s="14"/>
      <c r="R143" s="49"/>
      <c r="S143" s="51"/>
      <c r="T143" s="14"/>
      <c r="V143" s="36">
        <f t="shared" si="66"/>
        <v>36</v>
      </c>
      <c r="W143" s="39">
        <f t="shared" si="67"/>
        <v>36.6</v>
      </c>
      <c r="X143" s="36">
        <f t="shared" si="68"/>
        <v>38</v>
      </c>
      <c r="Y143" s="40">
        <f t="shared" si="69"/>
        <v>0.92500000000000004</v>
      </c>
      <c r="Z143" s="41">
        <f t="shared" si="70"/>
        <v>0.92170000000000007</v>
      </c>
      <c r="AA143" s="40">
        <f t="shared" si="71"/>
        <v>0.91400000000000003</v>
      </c>
    </row>
    <row r="144" spans="1:27" ht="24.95" customHeight="1">
      <c r="A144" s="269"/>
      <c r="B144" s="269"/>
      <c r="C144" s="269"/>
      <c r="D144" s="269"/>
      <c r="E144" s="269"/>
      <c r="F144" s="63">
        <v>6</v>
      </c>
      <c r="G144" s="63">
        <v>10.15</v>
      </c>
      <c r="H144" s="67">
        <v>1.21</v>
      </c>
      <c r="I144" s="5">
        <v>1.55</v>
      </c>
      <c r="J144" s="67">
        <v>21.46</v>
      </c>
      <c r="K144" s="5">
        <v>24.46</v>
      </c>
      <c r="L144" s="56">
        <f t="shared" si="59"/>
        <v>0.94650000000000001</v>
      </c>
      <c r="M144" s="57">
        <f t="shared" si="60"/>
        <v>0.94650000000000001</v>
      </c>
      <c r="N144" s="257"/>
      <c r="O144" s="250"/>
      <c r="P144" s="250"/>
      <c r="Q144" s="14"/>
      <c r="R144" s="49"/>
      <c r="S144" s="51"/>
      <c r="T144" s="14"/>
      <c r="V144" s="36">
        <f t="shared" si="66"/>
        <v>10</v>
      </c>
      <c r="W144" s="39">
        <f t="shared" si="67"/>
        <v>10.15</v>
      </c>
      <c r="X144" s="36">
        <f t="shared" si="68"/>
        <v>12</v>
      </c>
      <c r="Y144" s="40">
        <f t="shared" si="69"/>
        <v>0.94499999999999995</v>
      </c>
      <c r="Z144" s="41">
        <f t="shared" si="70"/>
        <v>0.94650000000000001</v>
      </c>
      <c r="AA144" s="40">
        <f t="shared" si="71"/>
        <v>0.96499999999999997</v>
      </c>
    </row>
    <row r="145" spans="1:27" s="2" customFormat="1" ht="24.95" customHeight="1">
      <c r="A145" s="63">
        <v>111</v>
      </c>
      <c r="B145" s="63" t="s">
        <v>262</v>
      </c>
      <c r="C145" s="63" t="s">
        <v>264</v>
      </c>
      <c r="D145" s="63" t="s">
        <v>265</v>
      </c>
      <c r="E145" s="63" t="s">
        <v>19</v>
      </c>
      <c r="F145" s="63">
        <v>1</v>
      </c>
      <c r="G145" s="63">
        <v>24.3</v>
      </c>
      <c r="H145" s="67">
        <v>0.91</v>
      </c>
      <c r="I145" s="5">
        <v>3.95</v>
      </c>
      <c r="J145" s="6">
        <v>20.100000000000001</v>
      </c>
      <c r="K145" s="5">
        <v>69.709999999999994</v>
      </c>
      <c r="L145" s="56">
        <f t="shared" si="42"/>
        <v>0.96655000000000002</v>
      </c>
      <c r="M145" s="57">
        <f t="shared" ref="M145:M149" si="72">Z145</f>
        <v>0.96655000000000002</v>
      </c>
      <c r="N145" s="231" t="s">
        <v>418</v>
      </c>
      <c r="O145" s="213" t="s">
        <v>425</v>
      </c>
      <c r="P145" s="163" t="s">
        <v>466</v>
      </c>
      <c r="Q145" s="34"/>
      <c r="R145" s="48">
        <v>1</v>
      </c>
      <c r="S145" s="50"/>
      <c r="T145" s="34"/>
      <c r="V145" s="42">
        <f>LOOKUP(W145,$AC$6:$AY$6,$AC$6:$AY$6)</f>
        <v>24</v>
      </c>
      <c r="W145" s="43">
        <f t="shared" si="61"/>
        <v>24.3</v>
      </c>
      <c r="X145" s="42">
        <f t="shared" si="62"/>
        <v>26</v>
      </c>
      <c r="Y145" s="44">
        <f t="shared" si="63"/>
        <v>0.96699999999999997</v>
      </c>
      <c r="Z145" s="45">
        <f t="shared" si="64"/>
        <v>0.96655000000000002</v>
      </c>
      <c r="AA145" s="44">
        <f t="shared" si="65"/>
        <v>0.96399999999999997</v>
      </c>
    </row>
    <row r="146" spans="1:27" s="2" customFormat="1" ht="24.95" customHeight="1">
      <c r="A146" s="63">
        <v>112</v>
      </c>
      <c r="B146" s="63" t="s">
        <v>262</v>
      </c>
      <c r="C146" s="63" t="s">
        <v>266</v>
      </c>
      <c r="D146" s="63" t="s">
        <v>267</v>
      </c>
      <c r="E146" s="63" t="s">
        <v>19</v>
      </c>
      <c r="F146" s="63">
        <v>1</v>
      </c>
      <c r="G146" s="63">
        <v>30.6</v>
      </c>
      <c r="H146" s="67">
        <v>0.91</v>
      </c>
      <c r="I146" s="5">
        <v>2.33</v>
      </c>
      <c r="J146" s="6">
        <v>20.7</v>
      </c>
      <c r="K146" s="5">
        <v>45.64</v>
      </c>
      <c r="L146" s="56">
        <f t="shared" si="42"/>
        <v>0.9506</v>
      </c>
      <c r="M146" s="57">
        <f t="shared" si="72"/>
        <v>0.9506</v>
      </c>
      <c r="N146" s="231" t="s">
        <v>418</v>
      </c>
      <c r="O146" s="213" t="s">
        <v>425</v>
      </c>
      <c r="P146" s="163" t="s">
        <v>466</v>
      </c>
      <c r="Q146" s="34"/>
      <c r="R146" s="48">
        <v>1</v>
      </c>
      <c r="S146" s="50"/>
      <c r="T146" s="34"/>
      <c r="V146" s="42">
        <f>LOOKUP(W146,$AC$6:$AY$6,$AC$6:$AY$6)</f>
        <v>30</v>
      </c>
      <c r="W146" s="43">
        <f t="shared" si="61"/>
        <v>30.6</v>
      </c>
      <c r="X146" s="42">
        <f t="shared" si="62"/>
        <v>32</v>
      </c>
      <c r="Y146" s="44">
        <f t="shared" si="63"/>
        <v>0.95299999999999996</v>
      </c>
      <c r="Z146" s="45">
        <f t="shared" si="64"/>
        <v>0.9506</v>
      </c>
      <c r="AA146" s="44">
        <f t="shared" si="65"/>
        <v>0.94499999999999995</v>
      </c>
    </row>
    <row r="147" spans="1:27" s="2" customFormat="1" ht="24.95" customHeight="1">
      <c r="A147" s="63">
        <v>114</v>
      </c>
      <c r="B147" s="63" t="s">
        <v>262</v>
      </c>
      <c r="C147" s="63" t="s">
        <v>270</v>
      </c>
      <c r="D147" s="63" t="s">
        <v>271</v>
      </c>
      <c r="E147" s="63" t="s">
        <v>19</v>
      </c>
      <c r="F147" s="63">
        <v>1</v>
      </c>
      <c r="G147" s="63">
        <v>30.7</v>
      </c>
      <c r="H147" s="67">
        <v>0.91</v>
      </c>
      <c r="I147" s="5">
        <v>2.06</v>
      </c>
      <c r="J147" s="67">
        <v>19.98</v>
      </c>
      <c r="K147" s="5">
        <v>42.62</v>
      </c>
      <c r="L147" s="56">
        <f t="shared" ref="L147:L149" si="73">Z147</f>
        <v>0.95019999999999993</v>
      </c>
      <c r="M147" s="57">
        <f t="shared" si="72"/>
        <v>0.95019999999999993</v>
      </c>
      <c r="N147" s="231" t="s">
        <v>418</v>
      </c>
      <c r="O147" s="213" t="s">
        <v>425</v>
      </c>
      <c r="P147" s="167" t="s">
        <v>466</v>
      </c>
      <c r="Q147" s="34"/>
      <c r="R147" s="48">
        <v>1</v>
      </c>
      <c r="S147" s="50"/>
      <c r="T147" s="34"/>
      <c r="V147" s="42">
        <f>LOOKUP(W147,$AC$6:$AY$6,$AC$6:$AY$6)</f>
        <v>30</v>
      </c>
      <c r="W147" s="43">
        <f t="shared" si="61"/>
        <v>30.7</v>
      </c>
      <c r="X147" s="42">
        <f t="shared" si="62"/>
        <v>32</v>
      </c>
      <c r="Y147" s="44">
        <f t="shared" si="63"/>
        <v>0.95299999999999996</v>
      </c>
      <c r="Z147" s="45">
        <f t="shared" si="64"/>
        <v>0.95019999999999993</v>
      </c>
      <c r="AA147" s="44">
        <f t="shared" si="65"/>
        <v>0.94499999999999995</v>
      </c>
    </row>
    <row r="148" spans="1:27" s="2" customFormat="1" ht="24.95" customHeight="1">
      <c r="A148" s="269">
        <v>118</v>
      </c>
      <c r="B148" s="269" t="s">
        <v>277</v>
      </c>
      <c r="C148" s="269" t="s">
        <v>280</v>
      </c>
      <c r="D148" s="269" t="s">
        <v>281</v>
      </c>
      <c r="E148" s="269" t="s">
        <v>282</v>
      </c>
      <c r="F148" s="63">
        <v>1</v>
      </c>
      <c r="G148" s="63">
        <v>18</v>
      </c>
      <c r="H148" s="67">
        <v>0.96</v>
      </c>
      <c r="I148" s="5">
        <v>3.73</v>
      </c>
      <c r="J148" s="67">
        <v>17.03</v>
      </c>
      <c r="K148" s="5">
        <v>52.73</v>
      </c>
      <c r="L148" s="56">
        <f t="shared" si="73"/>
        <v>0.99</v>
      </c>
      <c r="M148" s="57">
        <f t="shared" si="72"/>
        <v>0.99</v>
      </c>
      <c r="N148" s="257" t="s">
        <v>418</v>
      </c>
      <c r="O148" s="250" t="s">
        <v>425</v>
      </c>
      <c r="P148" s="252" t="s">
        <v>466</v>
      </c>
      <c r="Q148" s="34"/>
      <c r="R148" s="48">
        <v>1</v>
      </c>
      <c r="S148" s="50"/>
      <c r="T148" s="34"/>
      <c r="V148" s="42">
        <f t="shared" ref="V148:V194" si="74">LOOKUP(W148,$AC$6:$AY$6,$AC$6:$AY$6)</f>
        <v>18</v>
      </c>
      <c r="W148" s="43">
        <f t="shared" si="61"/>
        <v>18</v>
      </c>
      <c r="X148" s="42">
        <f t="shared" si="62"/>
        <v>20</v>
      </c>
      <c r="Y148" s="44">
        <f t="shared" si="63"/>
        <v>0.99</v>
      </c>
      <c r="Z148" s="45">
        <f t="shared" si="64"/>
        <v>0.99</v>
      </c>
      <c r="AA148" s="44">
        <f t="shared" si="65"/>
        <v>0.995</v>
      </c>
    </row>
    <row r="149" spans="1:27" s="2" customFormat="1" ht="24.95" customHeight="1">
      <c r="A149" s="269"/>
      <c r="B149" s="269"/>
      <c r="C149" s="269"/>
      <c r="D149" s="269"/>
      <c r="E149" s="269"/>
      <c r="F149" s="63">
        <v>2</v>
      </c>
      <c r="G149" s="63">
        <v>18.100000000000001</v>
      </c>
      <c r="H149" s="67">
        <v>0.94</v>
      </c>
      <c r="I149" s="5">
        <v>3.71</v>
      </c>
      <c r="J149" s="6">
        <v>16.8</v>
      </c>
      <c r="K149" s="5">
        <v>52.41</v>
      </c>
      <c r="L149" s="56">
        <f t="shared" si="73"/>
        <v>0.99024999999999996</v>
      </c>
      <c r="M149" s="57">
        <f t="shared" si="72"/>
        <v>0.99024999999999996</v>
      </c>
      <c r="N149" s="257"/>
      <c r="O149" s="250"/>
      <c r="P149" s="254"/>
      <c r="Q149" s="34"/>
      <c r="R149" s="48"/>
      <c r="S149" s="50"/>
      <c r="T149" s="34"/>
      <c r="V149" s="42">
        <f t="shared" si="74"/>
        <v>18</v>
      </c>
      <c r="W149" s="43">
        <f t="shared" si="61"/>
        <v>18.100000000000001</v>
      </c>
      <c r="X149" s="42">
        <f t="shared" si="62"/>
        <v>20</v>
      </c>
      <c r="Y149" s="44">
        <f t="shared" si="63"/>
        <v>0.99</v>
      </c>
      <c r="Z149" s="45">
        <f t="shared" si="64"/>
        <v>0.99024999999999996</v>
      </c>
      <c r="AA149" s="44">
        <f t="shared" si="65"/>
        <v>0.995</v>
      </c>
    </row>
    <row r="150" spans="1:27" s="2" customFormat="1" ht="24.95" customHeight="1">
      <c r="A150" s="110">
        <v>128</v>
      </c>
      <c r="B150" s="110" t="s">
        <v>293</v>
      </c>
      <c r="C150" s="110" t="s">
        <v>306</v>
      </c>
      <c r="D150" s="110" t="s">
        <v>307</v>
      </c>
      <c r="E150" s="110" t="s">
        <v>13</v>
      </c>
      <c r="F150" s="111">
        <v>1</v>
      </c>
      <c r="G150" s="111">
        <v>8.16</v>
      </c>
      <c r="H150" s="112" t="s">
        <v>14</v>
      </c>
      <c r="I150" s="5" t="s">
        <v>14</v>
      </c>
      <c r="J150" s="112" t="s">
        <v>14</v>
      </c>
      <c r="K150" s="5" t="s">
        <v>14</v>
      </c>
      <c r="L150" s="220" t="s">
        <v>14</v>
      </c>
      <c r="M150" s="5" t="s">
        <v>14</v>
      </c>
      <c r="N150" s="148" t="s">
        <v>418</v>
      </c>
      <c r="O150" s="212" t="s">
        <v>425</v>
      </c>
      <c r="P150" s="161" t="s">
        <v>466</v>
      </c>
      <c r="Q150" s="34"/>
      <c r="R150" s="48">
        <v>1</v>
      </c>
      <c r="S150" s="50"/>
      <c r="T150" s="34"/>
      <c r="V150" s="42"/>
      <c r="W150" s="43"/>
      <c r="X150" s="42"/>
      <c r="Y150" s="44"/>
      <c r="Z150" s="45"/>
      <c r="AA150" s="44"/>
    </row>
    <row r="151" spans="1:27" s="2" customFormat="1" ht="24.95" customHeight="1">
      <c r="A151" s="110">
        <v>129</v>
      </c>
      <c r="B151" s="110" t="s">
        <v>293</v>
      </c>
      <c r="C151" s="110" t="s">
        <v>308</v>
      </c>
      <c r="D151" s="110" t="s">
        <v>309</v>
      </c>
      <c r="E151" s="110" t="s">
        <v>13</v>
      </c>
      <c r="F151" s="111">
        <v>1</v>
      </c>
      <c r="G151" s="111">
        <v>13.04</v>
      </c>
      <c r="H151" s="112" t="s">
        <v>14</v>
      </c>
      <c r="I151" s="5" t="s">
        <v>14</v>
      </c>
      <c r="J151" s="112" t="s">
        <v>14</v>
      </c>
      <c r="K151" s="5" t="s">
        <v>14</v>
      </c>
      <c r="L151" s="220" t="s">
        <v>14</v>
      </c>
      <c r="M151" s="5" t="s">
        <v>14</v>
      </c>
      <c r="N151" s="148" t="s">
        <v>418</v>
      </c>
      <c r="O151" s="212" t="s">
        <v>425</v>
      </c>
      <c r="P151" s="161" t="s">
        <v>466</v>
      </c>
      <c r="Q151" s="34"/>
      <c r="R151" s="48">
        <v>1</v>
      </c>
      <c r="S151" s="50"/>
      <c r="T151" s="34"/>
      <c r="V151" s="42"/>
      <c r="W151" s="43"/>
      <c r="X151" s="42"/>
      <c r="Y151" s="44"/>
      <c r="Z151" s="45"/>
      <c r="AA151" s="44"/>
    </row>
    <row r="152" spans="1:27" s="2" customFormat="1" ht="24.95" customHeight="1">
      <c r="A152" s="110">
        <v>131</v>
      </c>
      <c r="B152" s="110" t="s">
        <v>293</v>
      </c>
      <c r="C152" s="110" t="s">
        <v>312</v>
      </c>
      <c r="D152" s="110" t="s">
        <v>313</v>
      </c>
      <c r="E152" s="110" t="s">
        <v>13</v>
      </c>
      <c r="F152" s="111">
        <v>1</v>
      </c>
      <c r="G152" s="111">
        <v>11.2</v>
      </c>
      <c r="H152" s="112" t="s">
        <v>14</v>
      </c>
      <c r="I152" s="5" t="s">
        <v>14</v>
      </c>
      <c r="J152" s="112" t="s">
        <v>14</v>
      </c>
      <c r="K152" s="5" t="s">
        <v>14</v>
      </c>
      <c r="L152" s="220" t="s">
        <v>14</v>
      </c>
      <c r="M152" s="5" t="s">
        <v>14</v>
      </c>
      <c r="N152" s="148" t="s">
        <v>418</v>
      </c>
      <c r="O152" s="212" t="s">
        <v>425</v>
      </c>
      <c r="P152" s="161" t="s">
        <v>466</v>
      </c>
      <c r="Q152" s="34"/>
      <c r="R152" s="48">
        <v>1</v>
      </c>
      <c r="S152" s="50"/>
      <c r="T152" s="34"/>
      <c r="V152" s="42"/>
      <c r="W152" s="43"/>
      <c r="X152" s="42"/>
      <c r="Y152" s="44"/>
      <c r="Z152" s="45"/>
      <c r="AA152" s="44"/>
    </row>
    <row r="153" spans="1:27" s="2" customFormat="1" ht="24.95" customHeight="1">
      <c r="A153" s="286" t="s">
        <v>413</v>
      </c>
      <c r="B153" s="286"/>
      <c r="C153" s="286"/>
      <c r="D153" s="286"/>
      <c r="E153" s="286"/>
      <c r="F153" s="286"/>
      <c r="G153" s="286"/>
      <c r="H153" s="286"/>
      <c r="I153" s="286"/>
      <c r="J153" s="286"/>
      <c r="K153" s="286"/>
      <c r="L153" s="286"/>
      <c r="M153" s="286"/>
      <c r="N153" s="286"/>
      <c r="O153" s="286"/>
      <c r="P153" s="286"/>
      <c r="Q153" s="34"/>
      <c r="R153" s="48"/>
      <c r="S153" s="50"/>
      <c r="T153" s="34"/>
      <c r="V153" s="42"/>
      <c r="W153" s="43"/>
      <c r="X153" s="42"/>
      <c r="Y153" s="44"/>
      <c r="Z153" s="45"/>
      <c r="AA153" s="44"/>
    </row>
    <row r="154" spans="1:27" s="2" customFormat="1" ht="24.95" customHeight="1">
      <c r="A154" s="287" t="s">
        <v>414</v>
      </c>
      <c r="B154" s="287"/>
      <c r="C154" s="287"/>
      <c r="D154" s="287"/>
      <c r="E154" s="287"/>
      <c r="F154" s="287"/>
      <c r="G154" s="287"/>
      <c r="H154" s="287"/>
      <c r="I154" s="287"/>
      <c r="J154" s="287"/>
      <c r="K154" s="287"/>
      <c r="L154" s="287"/>
      <c r="M154" s="287"/>
      <c r="N154" s="287"/>
      <c r="O154" s="287"/>
      <c r="P154" s="287"/>
      <c r="Q154" s="34"/>
      <c r="R154" s="48"/>
      <c r="S154" s="50"/>
      <c r="T154" s="34"/>
      <c r="V154" s="42"/>
      <c r="W154" s="43"/>
      <c r="X154" s="42"/>
      <c r="Y154" s="44"/>
      <c r="Z154" s="45"/>
      <c r="AA154" s="44"/>
    </row>
    <row r="155" spans="1:27" s="2" customFormat="1" ht="24.95" customHeight="1">
      <c r="A155" s="288" t="s">
        <v>495</v>
      </c>
      <c r="B155" s="288"/>
      <c r="C155" s="288"/>
      <c r="D155" s="288"/>
      <c r="E155" s="288"/>
      <c r="F155" s="288"/>
      <c r="G155" s="288"/>
      <c r="H155" s="288"/>
      <c r="I155" s="288"/>
      <c r="J155" s="288"/>
      <c r="K155" s="288"/>
      <c r="L155" s="288"/>
      <c r="M155" s="288"/>
      <c r="N155" s="288"/>
      <c r="O155" s="288"/>
      <c r="P155" s="288"/>
      <c r="Q155" s="34"/>
      <c r="R155" s="48"/>
      <c r="S155" s="50"/>
      <c r="T155" s="34"/>
      <c r="V155" s="42"/>
      <c r="W155" s="43"/>
      <c r="X155" s="42"/>
      <c r="Y155" s="44"/>
      <c r="Z155" s="45"/>
      <c r="AA155" s="44"/>
    </row>
    <row r="156" spans="1:27" s="2" customFormat="1" ht="24.95" customHeight="1">
      <c r="A156" s="232" t="s">
        <v>500</v>
      </c>
      <c r="B156" s="211"/>
      <c r="C156" s="211"/>
      <c r="D156" s="211"/>
      <c r="E156" s="211"/>
      <c r="F156" s="211"/>
      <c r="G156" s="211"/>
      <c r="H156" s="211"/>
      <c r="I156" s="211"/>
      <c r="J156" s="211"/>
      <c r="K156" s="211"/>
      <c r="L156" s="211"/>
      <c r="M156" s="211"/>
      <c r="N156" s="211"/>
      <c r="O156" s="211"/>
      <c r="P156" s="211"/>
      <c r="Q156" s="34"/>
      <c r="R156" s="48"/>
      <c r="S156" s="50"/>
      <c r="T156" s="34"/>
      <c r="V156" s="42"/>
      <c r="W156" s="43"/>
      <c r="X156" s="42"/>
      <c r="Y156" s="44"/>
      <c r="Z156" s="45"/>
      <c r="AA156" s="44"/>
    </row>
    <row r="157" spans="1:27" s="2" customFormat="1" ht="12.95" customHeight="1" thickBot="1">
      <c r="A157" s="3"/>
      <c r="B157" s="3"/>
      <c r="C157" s="4"/>
      <c r="D157" s="4"/>
      <c r="E157" s="1"/>
      <c r="L157" s="1"/>
      <c r="M157" s="1"/>
      <c r="N157" s="1"/>
      <c r="O157" s="1"/>
      <c r="P157" s="12"/>
      <c r="Q157" s="34"/>
      <c r="R157" s="48"/>
      <c r="S157" s="50"/>
      <c r="T157" s="34"/>
      <c r="V157" s="42"/>
      <c r="W157" s="43"/>
      <c r="X157" s="42"/>
      <c r="Y157" s="44"/>
      <c r="Z157" s="45"/>
      <c r="AA157" s="44"/>
    </row>
    <row r="158" spans="1:27" s="2" customFormat="1" ht="24.95" customHeight="1">
      <c r="A158" s="259" t="s">
        <v>497</v>
      </c>
      <c r="B158" s="262" t="s">
        <v>1</v>
      </c>
      <c r="C158" s="262" t="s">
        <v>2</v>
      </c>
      <c r="D158" s="262" t="s">
        <v>3</v>
      </c>
      <c r="E158" s="262" t="s">
        <v>4</v>
      </c>
      <c r="F158" s="265" t="s">
        <v>5</v>
      </c>
      <c r="G158" s="262" t="s">
        <v>423</v>
      </c>
      <c r="H158" s="280" t="s">
        <v>6</v>
      </c>
      <c r="I158" s="281"/>
      <c r="J158" s="280" t="s">
        <v>7</v>
      </c>
      <c r="K158" s="281"/>
      <c r="L158" s="326" t="s">
        <v>505</v>
      </c>
      <c r="M158" s="272"/>
      <c r="N158" s="262" t="s">
        <v>411</v>
      </c>
      <c r="O158" s="262" t="s">
        <v>424</v>
      </c>
      <c r="P158" s="262" t="s">
        <v>483</v>
      </c>
      <c r="Q158" s="34"/>
      <c r="R158" s="48"/>
      <c r="S158" s="50"/>
      <c r="T158" s="34"/>
      <c r="V158" s="42"/>
      <c r="W158" s="43"/>
      <c r="X158" s="42"/>
      <c r="Y158" s="44"/>
      <c r="Z158" s="45"/>
      <c r="AA158" s="44"/>
    </row>
    <row r="159" spans="1:27" s="2" customFormat="1" ht="24.95" customHeight="1">
      <c r="A159" s="260"/>
      <c r="B159" s="263"/>
      <c r="C159" s="263"/>
      <c r="D159" s="263"/>
      <c r="E159" s="263"/>
      <c r="F159" s="266"/>
      <c r="G159" s="263"/>
      <c r="H159" s="282"/>
      <c r="I159" s="283"/>
      <c r="J159" s="282"/>
      <c r="K159" s="283"/>
      <c r="L159" s="273"/>
      <c r="M159" s="274"/>
      <c r="N159" s="263"/>
      <c r="O159" s="263"/>
      <c r="P159" s="263"/>
      <c r="Q159" s="34"/>
      <c r="R159" s="48"/>
      <c r="S159" s="50"/>
      <c r="T159" s="34"/>
      <c r="V159" s="42"/>
      <c r="W159" s="43"/>
      <c r="X159" s="42"/>
      <c r="Y159" s="44"/>
      <c r="Z159" s="45"/>
      <c r="AA159" s="44"/>
    </row>
    <row r="160" spans="1:27" s="2" customFormat="1" ht="27" customHeight="1" thickBot="1">
      <c r="A160" s="261"/>
      <c r="B160" s="264"/>
      <c r="C160" s="264"/>
      <c r="D160" s="264"/>
      <c r="E160" s="264"/>
      <c r="F160" s="267"/>
      <c r="G160" s="270"/>
      <c r="H160" s="100" t="s">
        <v>8</v>
      </c>
      <c r="I160" s="101" t="s">
        <v>9</v>
      </c>
      <c r="J160" s="100" t="s">
        <v>8</v>
      </c>
      <c r="K160" s="101" t="s">
        <v>9</v>
      </c>
      <c r="L160" s="100" t="s">
        <v>8</v>
      </c>
      <c r="M160" s="102" t="s">
        <v>9</v>
      </c>
      <c r="N160" s="264"/>
      <c r="O160" s="264"/>
      <c r="P160" s="264"/>
      <c r="Q160" s="34"/>
      <c r="R160" s="48"/>
      <c r="S160" s="50"/>
      <c r="T160" s="34"/>
      <c r="V160" s="42"/>
      <c r="W160" s="43"/>
      <c r="X160" s="42"/>
      <c r="Y160" s="44"/>
      <c r="Z160" s="45"/>
      <c r="AA160" s="44"/>
    </row>
    <row r="161" spans="1:27" s="2" customFormat="1" ht="24.95" customHeight="1">
      <c r="A161" s="110">
        <v>132</v>
      </c>
      <c r="B161" s="110" t="s">
        <v>293</v>
      </c>
      <c r="C161" s="110" t="s">
        <v>314</v>
      </c>
      <c r="D161" s="110" t="s">
        <v>315</v>
      </c>
      <c r="E161" s="110" t="s">
        <v>13</v>
      </c>
      <c r="F161" s="111">
        <v>1</v>
      </c>
      <c r="G161" s="111">
        <v>11.2</v>
      </c>
      <c r="H161" s="112" t="s">
        <v>14</v>
      </c>
      <c r="I161" s="5" t="s">
        <v>14</v>
      </c>
      <c r="J161" s="112" t="s">
        <v>14</v>
      </c>
      <c r="K161" s="5" t="s">
        <v>14</v>
      </c>
      <c r="L161" s="37">
        <f t="shared" ref="L161:L162" si="75">Y161</f>
        <v>0</v>
      </c>
      <c r="M161" s="38">
        <f t="shared" ref="M161:M162" si="76">Y161</f>
        <v>0</v>
      </c>
      <c r="N161" s="148" t="s">
        <v>418</v>
      </c>
      <c r="O161" s="212" t="s">
        <v>425</v>
      </c>
      <c r="P161" s="161" t="s">
        <v>466</v>
      </c>
      <c r="Q161" s="34"/>
      <c r="R161" s="48">
        <v>1</v>
      </c>
      <c r="S161" s="50"/>
      <c r="T161" s="34"/>
      <c r="V161" s="42"/>
      <c r="W161" s="43"/>
      <c r="X161" s="42"/>
      <c r="Y161" s="44"/>
      <c r="Z161" s="45"/>
      <c r="AA161" s="44"/>
    </row>
    <row r="162" spans="1:27" s="2" customFormat="1" ht="24.95" customHeight="1">
      <c r="A162" s="110">
        <v>133</v>
      </c>
      <c r="B162" s="110" t="s">
        <v>293</v>
      </c>
      <c r="C162" s="110" t="s">
        <v>316</v>
      </c>
      <c r="D162" s="110" t="s">
        <v>317</v>
      </c>
      <c r="E162" s="110" t="s">
        <v>13</v>
      </c>
      <c r="F162" s="111">
        <v>1</v>
      </c>
      <c r="G162" s="111">
        <v>6.7</v>
      </c>
      <c r="H162" s="112" t="s">
        <v>14</v>
      </c>
      <c r="I162" s="5" t="s">
        <v>14</v>
      </c>
      <c r="J162" s="112" t="s">
        <v>14</v>
      </c>
      <c r="K162" s="5" t="s">
        <v>14</v>
      </c>
      <c r="L162" s="37">
        <f t="shared" si="75"/>
        <v>0</v>
      </c>
      <c r="M162" s="38">
        <f t="shared" si="76"/>
        <v>0</v>
      </c>
      <c r="N162" s="148" t="s">
        <v>418</v>
      </c>
      <c r="O162" s="212" t="s">
        <v>425</v>
      </c>
      <c r="P162" s="161" t="s">
        <v>466</v>
      </c>
      <c r="Q162" s="34"/>
      <c r="R162" s="48">
        <v>1</v>
      </c>
      <c r="S162" s="50"/>
      <c r="T162" s="34"/>
      <c r="V162" s="42"/>
      <c r="W162" s="43"/>
      <c r="X162" s="42"/>
      <c r="Y162" s="44"/>
      <c r="Z162" s="45"/>
      <c r="AA162" s="44"/>
    </row>
    <row r="163" spans="1:27" s="2" customFormat="1" ht="24.95" customHeight="1">
      <c r="A163" s="110">
        <v>136</v>
      </c>
      <c r="B163" s="110" t="s">
        <v>293</v>
      </c>
      <c r="C163" s="110" t="s">
        <v>322</v>
      </c>
      <c r="D163" s="110" t="s">
        <v>323</v>
      </c>
      <c r="E163" s="110" t="s">
        <v>13</v>
      </c>
      <c r="F163" s="111">
        <v>1</v>
      </c>
      <c r="G163" s="111">
        <v>6</v>
      </c>
      <c r="H163" s="112" t="s">
        <v>14</v>
      </c>
      <c r="I163" s="5" t="s">
        <v>14</v>
      </c>
      <c r="J163" s="112" t="s">
        <v>14</v>
      </c>
      <c r="K163" s="5" t="s">
        <v>14</v>
      </c>
      <c r="L163" s="37" t="s">
        <v>14</v>
      </c>
      <c r="M163" s="38" t="s">
        <v>14</v>
      </c>
      <c r="N163" s="148" t="s">
        <v>418</v>
      </c>
      <c r="O163" s="212" t="s">
        <v>425</v>
      </c>
      <c r="P163" s="161" t="s">
        <v>466</v>
      </c>
      <c r="Q163" s="34"/>
      <c r="R163" s="48">
        <v>1</v>
      </c>
      <c r="S163" s="50"/>
      <c r="T163" s="34"/>
      <c r="V163" s="42"/>
      <c r="W163" s="43"/>
      <c r="X163" s="42"/>
      <c r="Y163" s="44"/>
      <c r="Z163" s="45"/>
      <c r="AA163" s="44"/>
    </row>
    <row r="164" spans="1:27" s="2" customFormat="1" ht="24.95" customHeight="1">
      <c r="A164" s="110">
        <v>137</v>
      </c>
      <c r="B164" s="110" t="s">
        <v>293</v>
      </c>
      <c r="C164" s="110" t="s">
        <v>324</v>
      </c>
      <c r="D164" s="110" t="s">
        <v>325</v>
      </c>
      <c r="E164" s="110" t="s">
        <v>13</v>
      </c>
      <c r="F164" s="111">
        <v>1</v>
      </c>
      <c r="G164" s="111">
        <v>6.88</v>
      </c>
      <c r="H164" s="112" t="s">
        <v>14</v>
      </c>
      <c r="I164" s="5" t="s">
        <v>14</v>
      </c>
      <c r="J164" s="112" t="s">
        <v>14</v>
      </c>
      <c r="K164" s="5" t="s">
        <v>14</v>
      </c>
      <c r="L164" s="37" t="s">
        <v>14</v>
      </c>
      <c r="M164" s="38" t="s">
        <v>14</v>
      </c>
      <c r="N164" s="148" t="s">
        <v>418</v>
      </c>
      <c r="O164" s="212" t="s">
        <v>425</v>
      </c>
      <c r="P164" s="161" t="s">
        <v>466</v>
      </c>
      <c r="Q164" s="34"/>
      <c r="R164" s="48">
        <v>1</v>
      </c>
      <c r="S164" s="50"/>
      <c r="T164" s="34"/>
      <c r="V164" s="42"/>
      <c r="W164" s="43"/>
      <c r="X164" s="42"/>
      <c r="Y164" s="44"/>
      <c r="Z164" s="45"/>
      <c r="AA164" s="44"/>
    </row>
    <row r="165" spans="1:27" s="2" customFormat="1" ht="24.95" customHeight="1">
      <c r="A165" s="110">
        <v>138</v>
      </c>
      <c r="B165" s="110" t="s">
        <v>293</v>
      </c>
      <c r="C165" s="110" t="s">
        <v>326</v>
      </c>
      <c r="D165" s="110" t="s">
        <v>327</v>
      </c>
      <c r="E165" s="110" t="s">
        <v>13</v>
      </c>
      <c r="F165" s="111">
        <v>1</v>
      </c>
      <c r="G165" s="111">
        <v>8.07</v>
      </c>
      <c r="H165" s="112" t="s">
        <v>14</v>
      </c>
      <c r="I165" s="5" t="s">
        <v>14</v>
      </c>
      <c r="J165" s="112" t="s">
        <v>14</v>
      </c>
      <c r="K165" s="5" t="s">
        <v>14</v>
      </c>
      <c r="L165" s="37" t="s">
        <v>14</v>
      </c>
      <c r="M165" s="38" t="s">
        <v>14</v>
      </c>
      <c r="N165" s="148" t="s">
        <v>418</v>
      </c>
      <c r="O165" s="212" t="s">
        <v>425</v>
      </c>
      <c r="P165" s="161" t="s">
        <v>466</v>
      </c>
      <c r="Q165" s="34"/>
      <c r="R165" s="48">
        <v>1</v>
      </c>
      <c r="S165" s="50"/>
      <c r="T165" s="34"/>
      <c r="V165" s="42"/>
      <c r="W165" s="43"/>
      <c r="X165" s="42"/>
      <c r="Y165" s="44"/>
      <c r="Z165" s="45"/>
      <c r="AA165" s="44"/>
    </row>
    <row r="166" spans="1:27" s="2" customFormat="1" ht="24.95" customHeight="1">
      <c r="A166" s="110">
        <v>139</v>
      </c>
      <c r="B166" s="110" t="s">
        <v>293</v>
      </c>
      <c r="C166" s="110" t="s">
        <v>328</v>
      </c>
      <c r="D166" s="110" t="s">
        <v>329</v>
      </c>
      <c r="E166" s="110" t="s">
        <v>13</v>
      </c>
      <c r="F166" s="111">
        <v>1</v>
      </c>
      <c r="G166" s="111" t="s">
        <v>429</v>
      </c>
      <c r="H166" s="112" t="s">
        <v>14</v>
      </c>
      <c r="I166" s="5" t="s">
        <v>14</v>
      </c>
      <c r="J166" s="112" t="s">
        <v>14</v>
      </c>
      <c r="K166" s="5" t="s">
        <v>14</v>
      </c>
      <c r="L166" s="37" t="s">
        <v>14</v>
      </c>
      <c r="M166" s="38" t="s">
        <v>14</v>
      </c>
      <c r="N166" s="148" t="s">
        <v>418</v>
      </c>
      <c r="O166" s="212" t="s">
        <v>425</v>
      </c>
      <c r="P166" s="161" t="s">
        <v>466</v>
      </c>
      <c r="Q166" s="34"/>
      <c r="R166" s="48">
        <v>1</v>
      </c>
      <c r="S166" s="50"/>
      <c r="T166" s="34"/>
      <c r="V166" s="42"/>
      <c r="W166" s="43"/>
      <c r="X166" s="42"/>
      <c r="Y166" s="44"/>
      <c r="Z166" s="45"/>
      <c r="AA166" s="44"/>
    </row>
    <row r="167" spans="1:27" s="2" customFormat="1" ht="24.95" customHeight="1">
      <c r="A167" s="110">
        <v>140</v>
      </c>
      <c r="B167" s="110" t="s">
        <v>293</v>
      </c>
      <c r="C167" s="110" t="s">
        <v>330</v>
      </c>
      <c r="D167" s="110" t="s">
        <v>331</v>
      </c>
      <c r="E167" s="110" t="s">
        <v>13</v>
      </c>
      <c r="F167" s="111">
        <v>1</v>
      </c>
      <c r="G167" s="111">
        <v>6.1</v>
      </c>
      <c r="H167" s="112" t="s">
        <v>14</v>
      </c>
      <c r="I167" s="5" t="s">
        <v>14</v>
      </c>
      <c r="J167" s="112" t="s">
        <v>14</v>
      </c>
      <c r="K167" s="5" t="s">
        <v>14</v>
      </c>
      <c r="L167" s="37" t="s">
        <v>14</v>
      </c>
      <c r="M167" s="38" t="s">
        <v>14</v>
      </c>
      <c r="N167" s="148" t="s">
        <v>418</v>
      </c>
      <c r="O167" s="212" t="s">
        <v>425</v>
      </c>
      <c r="P167" s="161" t="s">
        <v>466</v>
      </c>
      <c r="Q167" s="34"/>
      <c r="R167" s="48">
        <v>1</v>
      </c>
      <c r="S167" s="50"/>
      <c r="T167" s="34"/>
      <c r="V167" s="42"/>
      <c r="W167" s="43"/>
      <c r="X167" s="42"/>
      <c r="Y167" s="44"/>
      <c r="Z167" s="45"/>
      <c r="AA167" s="44"/>
    </row>
    <row r="168" spans="1:27" s="2" customFormat="1" ht="24.95" customHeight="1">
      <c r="A168" s="110">
        <v>141</v>
      </c>
      <c r="B168" s="110" t="s">
        <v>293</v>
      </c>
      <c r="C168" s="110" t="s">
        <v>332</v>
      </c>
      <c r="D168" s="110" t="s">
        <v>12</v>
      </c>
      <c r="E168" s="110" t="s">
        <v>13</v>
      </c>
      <c r="F168" s="111">
        <v>1</v>
      </c>
      <c r="G168" s="111">
        <v>6.13</v>
      </c>
      <c r="H168" s="112" t="s">
        <v>14</v>
      </c>
      <c r="I168" s="5" t="s">
        <v>14</v>
      </c>
      <c r="J168" s="112" t="s">
        <v>14</v>
      </c>
      <c r="K168" s="5" t="s">
        <v>14</v>
      </c>
      <c r="L168" s="70" t="s">
        <v>14</v>
      </c>
      <c r="M168" s="36" t="s">
        <v>14</v>
      </c>
      <c r="N168" s="148" t="s">
        <v>418</v>
      </c>
      <c r="O168" s="212" t="s">
        <v>425</v>
      </c>
      <c r="P168" s="161" t="s">
        <v>466</v>
      </c>
      <c r="Q168" s="34"/>
      <c r="R168" s="48">
        <v>1</v>
      </c>
      <c r="S168" s="50"/>
      <c r="T168" s="34"/>
      <c r="V168" s="42"/>
      <c r="W168" s="43"/>
      <c r="X168" s="42"/>
      <c r="Y168" s="44"/>
      <c r="Z168" s="45"/>
      <c r="AA168" s="44"/>
    </row>
    <row r="169" spans="1:27" s="2" customFormat="1" ht="24.95" customHeight="1" thickBot="1">
      <c r="A169" s="218">
        <v>142</v>
      </c>
      <c r="B169" s="218" t="s">
        <v>293</v>
      </c>
      <c r="C169" s="218" t="s">
        <v>333</v>
      </c>
      <c r="D169" s="218" t="s">
        <v>12</v>
      </c>
      <c r="E169" s="218" t="s">
        <v>13</v>
      </c>
      <c r="F169" s="217">
        <v>1</v>
      </c>
      <c r="G169" s="217" t="s">
        <v>430</v>
      </c>
      <c r="H169" s="220" t="s">
        <v>14</v>
      </c>
      <c r="I169" s="5" t="s">
        <v>14</v>
      </c>
      <c r="J169" s="220" t="s">
        <v>14</v>
      </c>
      <c r="K169" s="5" t="s">
        <v>14</v>
      </c>
      <c r="L169" s="70" t="s">
        <v>14</v>
      </c>
      <c r="M169" s="36" t="s">
        <v>14</v>
      </c>
      <c r="N169" s="148" t="s">
        <v>418</v>
      </c>
      <c r="O169" s="212" t="s">
        <v>425</v>
      </c>
      <c r="P169" s="212" t="s">
        <v>466</v>
      </c>
      <c r="Q169" s="34"/>
      <c r="R169" s="48">
        <v>1</v>
      </c>
      <c r="S169" s="207">
        <f>SUM(R131:R169)</f>
        <v>20</v>
      </c>
      <c r="T169" s="47" t="s">
        <v>418</v>
      </c>
      <c r="V169" s="42"/>
      <c r="W169" s="43"/>
      <c r="X169" s="42"/>
      <c r="Y169" s="44"/>
      <c r="Z169" s="45"/>
      <c r="AA169" s="44"/>
    </row>
    <row r="170" spans="1:27" s="2" customFormat="1" ht="24.95" customHeight="1">
      <c r="A170" s="165"/>
      <c r="B170" s="165"/>
      <c r="C170" s="165"/>
      <c r="D170" s="165"/>
      <c r="E170" s="165"/>
      <c r="F170" s="10"/>
      <c r="G170" s="10"/>
      <c r="H170" s="10"/>
      <c r="I170" s="10"/>
      <c r="J170" s="10"/>
      <c r="K170" s="10"/>
      <c r="L170" s="52"/>
      <c r="M170" s="52"/>
      <c r="N170" s="14"/>
      <c r="O170" s="14"/>
      <c r="P170" s="14"/>
      <c r="Q170" s="34"/>
      <c r="R170" s="48"/>
      <c r="S170" s="208"/>
      <c r="T170" s="129"/>
      <c r="V170" s="42"/>
      <c r="W170" s="43"/>
      <c r="X170" s="42"/>
      <c r="Y170" s="44"/>
      <c r="Z170" s="45"/>
      <c r="AA170" s="44"/>
    </row>
    <row r="171" spans="1:27" s="2" customFormat="1" ht="24.95" customHeight="1">
      <c r="A171" s="165"/>
      <c r="B171" s="165"/>
      <c r="C171" s="165"/>
      <c r="D171" s="165"/>
      <c r="E171" s="165"/>
      <c r="F171" s="10"/>
      <c r="G171" s="10"/>
      <c r="H171" s="10"/>
      <c r="I171" s="10"/>
      <c r="J171" s="10"/>
      <c r="K171" s="10"/>
      <c r="L171" s="52"/>
      <c r="M171" s="52"/>
      <c r="N171" s="14"/>
      <c r="O171" s="14"/>
      <c r="P171" s="14"/>
      <c r="Q171" s="34"/>
      <c r="R171" s="48"/>
      <c r="S171" s="208"/>
      <c r="T171" s="129"/>
      <c r="V171" s="42"/>
      <c r="W171" s="43"/>
      <c r="X171" s="42"/>
      <c r="Y171" s="44"/>
      <c r="Z171" s="45"/>
      <c r="AA171" s="44"/>
    </row>
    <row r="172" spans="1:27" s="2" customFormat="1" ht="24.95" customHeight="1">
      <c r="A172" s="165"/>
      <c r="B172" s="165"/>
      <c r="C172" s="165"/>
      <c r="D172" s="165"/>
      <c r="E172" s="165"/>
      <c r="F172" s="10"/>
      <c r="G172" s="10"/>
      <c r="H172" s="10"/>
      <c r="I172" s="10"/>
      <c r="J172" s="10"/>
      <c r="K172" s="10"/>
      <c r="L172" s="52"/>
      <c r="M172" s="52"/>
      <c r="N172" s="14"/>
      <c r="O172" s="14"/>
      <c r="P172" s="14"/>
      <c r="Q172" s="34"/>
      <c r="R172" s="48"/>
      <c r="S172" s="208"/>
      <c r="T172" s="129"/>
      <c r="V172" s="42"/>
      <c r="W172" s="43"/>
      <c r="X172" s="42"/>
      <c r="Y172" s="44"/>
      <c r="Z172" s="45"/>
      <c r="AA172" s="44"/>
    </row>
    <row r="173" spans="1:27" s="2" customFormat="1" ht="24.95" customHeight="1">
      <c r="A173" s="165"/>
      <c r="B173" s="165"/>
      <c r="C173" s="165"/>
      <c r="D173" s="165"/>
      <c r="E173" s="165"/>
      <c r="F173" s="10"/>
      <c r="G173" s="10"/>
      <c r="H173" s="10"/>
      <c r="I173" s="10"/>
      <c r="J173" s="10"/>
      <c r="K173" s="10"/>
      <c r="L173" s="52"/>
      <c r="M173" s="52"/>
      <c r="N173" s="14"/>
      <c r="O173" s="14"/>
      <c r="P173" s="14"/>
      <c r="Q173" s="34"/>
      <c r="R173" s="48"/>
      <c r="S173" s="208"/>
      <c r="T173" s="129"/>
      <c r="V173" s="42"/>
      <c r="W173" s="43"/>
      <c r="X173" s="42"/>
      <c r="Y173" s="44"/>
      <c r="Z173" s="45"/>
      <c r="AA173" s="44"/>
    </row>
    <row r="174" spans="1:27" s="2" customFormat="1" ht="24.95" customHeight="1">
      <c r="A174" s="165"/>
      <c r="B174" s="165"/>
      <c r="C174" s="165"/>
      <c r="D174" s="165"/>
      <c r="E174" s="165"/>
      <c r="F174" s="10"/>
      <c r="G174" s="10"/>
      <c r="H174" s="10"/>
      <c r="I174" s="10"/>
      <c r="J174" s="10"/>
      <c r="K174" s="10"/>
      <c r="L174" s="52"/>
      <c r="M174" s="52"/>
      <c r="N174" s="14"/>
      <c r="O174" s="14"/>
      <c r="P174" s="14"/>
      <c r="Q174" s="34"/>
      <c r="R174" s="48"/>
      <c r="S174" s="208"/>
      <c r="T174" s="129"/>
      <c r="V174" s="42"/>
      <c r="W174" s="43"/>
      <c r="X174" s="42"/>
      <c r="Y174" s="44"/>
      <c r="Z174" s="45"/>
      <c r="AA174" s="44"/>
    </row>
    <row r="175" spans="1:27" s="2" customFormat="1" ht="24.95" customHeight="1">
      <c r="A175" s="165"/>
      <c r="B175" s="165"/>
      <c r="C175" s="165"/>
      <c r="D175" s="165"/>
      <c r="E175" s="165"/>
      <c r="F175" s="10"/>
      <c r="G175" s="10"/>
      <c r="H175" s="10"/>
      <c r="I175" s="10"/>
      <c r="J175" s="10"/>
      <c r="K175" s="10"/>
      <c r="L175" s="52"/>
      <c r="M175" s="52"/>
      <c r="N175" s="14"/>
      <c r="O175" s="14"/>
      <c r="P175" s="14"/>
      <c r="Q175" s="34"/>
      <c r="R175" s="48"/>
      <c r="S175" s="208"/>
      <c r="T175" s="129"/>
      <c r="V175" s="42"/>
      <c r="W175" s="43"/>
      <c r="X175" s="42"/>
      <c r="Y175" s="44"/>
      <c r="Z175" s="45"/>
      <c r="AA175" s="44"/>
    </row>
    <row r="176" spans="1:27" s="2" customFormat="1" ht="24.95" customHeight="1">
      <c r="A176" s="165"/>
      <c r="B176" s="165"/>
      <c r="C176" s="165"/>
      <c r="D176" s="165"/>
      <c r="E176" s="165"/>
      <c r="F176" s="10"/>
      <c r="G176" s="10"/>
      <c r="H176" s="10"/>
      <c r="I176" s="10"/>
      <c r="J176" s="10"/>
      <c r="K176" s="10"/>
      <c r="L176" s="52"/>
      <c r="M176" s="52"/>
      <c r="N176" s="14"/>
      <c r="O176" s="14"/>
      <c r="P176" s="14"/>
      <c r="Q176" s="34"/>
      <c r="R176" s="48"/>
      <c r="S176" s="208"/>
      <c r="T176" s="129"/>
      <c r="V176" s="42"/>
      <c r="W176" s="43"/>
      <c r="X176" s="42"/>
      <c r="Y176" s="44"/>
      <c r="Z176" s="45"/>
      <c r="AA176" s="44"/>
    </row>
    <row r="177" spans="1:27" s="2" customFormat="1" ht="24.95" customHeight="1">
      <c r="A177" s="165"/>
      <c r="B177" s="165"/>
      <c r="C177" s="165"/>
      <c r="D177" s="165"/>
      <c r="E177" s="165"/>
      <c r="F177" s="10"/>
      <c r="G177" s="10"/>
      <c r="H177" s="10"/>
      <c r="I177" s="10"/>
      <c r="J177" s="10"/>
      <c r="K177" s="10"/>
      <c r="L177" s="52"/>
      <c r="M177" s="52"/>
      <c r="N177" s="14"/>
      <c r="O177" s="14"/>
      <c r="P177" s="14"/>
      <c r="Q177" s="34"/>
      <c r="R177" s="48"/>
      <c r="S177" s="208"/>
      <c r="T177" s="129"/>
      <c r="V177" s="42"/>
      <c r="W177" s="43"/>
      <c r="X177" s="42"/>
      <c r="Y177" s="44"/>
      <c r="Z177" s="45"/>
      <c r="AA177" s="44"/>
    </row>
    <row r="178" spans="1:27" s="2" customFormat="1" ht="24.95" customHeight="1">
      <c r="A178" s="165"/>
      <c r="B178" s="165"/>
      <c r="C178" s="165"/>
      <c r="D178" s="165"/>
      <c r="E178" s="165"/>
      <c r="F178" s="10"/>
      <c r="G178" s="10"/>
      <c r="H178" s="10"/>
      <c r="I178" s="10"/>
      <c r="J178" s="10"/>
      <c r="K178" s="10"/>
      <c r="L178" s="52"/>
      <c r="M178" s="52"/>
      <c r="N178" s="14"/>
      <c r="O178" s="14"/>
      <c r="P178" s="14"/>
      <c r="Q178" s="34"/>
      <c r="R178" s="48"/>
      <c r="S178" s="208"/>
      <c r="T178" s="129"/>
      <c r="V178" s="42"/>
      <c r="W178" s="43"/>
      <c r="X178" s="42"/>
      <c r="Y178" s="44"/>
      <c r="Z178" s="45"/>
      <c r="AA178" s="44"/>
    </row>
    <row r="179" spans="1:27" s="2" customFormat="1" ht="24.95" customHeight="1">
      <c r="A179" s="165"/>
      <c r="B179" s="165"/>
      <c r="C179" s="165"/>
      <c r="D179" s="165"/>
      <c r="E179" s="165"/>
      <c r="F179" s="10"/>
      <c r="G179" s="10"/>
      <c r="H179" s="10"/>
      <c r="I179" s="10"/>
      <c r="J179" s="10"/>
      <c r="K179" s="10"/>
      <c r="L179" s="52"/>
      <c r="M179" s="52"/>
      <c r="N179" s="14"/>
      <c r="O179" s="14"/>
      <c r="P179" s="14"/>
      <c r="Q179" s="34"/>
      <c r="R179" s="48"/>
      <c r="S179" s="208"/>
      <c r="T179" s="129"/>
      <c r="V179" s="42"/>
      <c r="W179" s="43"/>
      <c r="X179" s="42"/>
      <c r="Y179" s="44"/>
      <c r="Z179" s="45"/>
      <c r="AA179" s="44"/>
    </row>
    <row r="180" spans="1:27" s="2" customFormat="1" ht="24.95" customHeight="1">
      <c r="A180" s="165"/>
      <c r="B180" s="165"/>
      <c r="C180" s="165"/>
      <c r="D180" s="165"/>
      <c r="E180" s="165"/>
      <c r="F180" s="10"/>
      <c r="G180" s="10"/>
      <c r="H180" s="10"/>
      <c r="I180" s="10"/>
      <c r="J180" s="10"/>
      <c r="K180" s="10"/>
      <c r="L180" s="52"/>
      <c r="M180" s="52"/>
      <c r="N180" s="14"/>
      <c r="O180" s="14"/>
      <c r="P180" s="14"/>
      <c r="Q180" s="34"/>
      <c r="R180" s="48"/>
      <c r="S180" s="208"/>
      <c r="T180" s="129"/>
      <c r="V180" s="42"/>
      <c r="W180" s="43"/>
      <c r="X180" s="42"/>
      <c r="Y180" s="44"/>
      <c r="Z180" s="45"/>
      <c r="AA180" s="44"/>
    </row>
    <row r="181" spans="1:27" s="2" customFormat="1" ht="24.95" customHeight="1">
      <c r="A181" s="165"/>
      <c r="B181" s="165"/>
      <c r="C181" s="165"/>
      <c r="D181" s="165"/>
      <c r="E181" s="165"/>
      <c r="F181" s="10"/>
      <c r="G181" s="10"/>
      <c r="H181" s="10"/>
      <c r="I181" s="10"/>
      <c r="J181" s="10"/>
      <c r="K181" s="10"/>
      <c r="L181" s="52"/>
      <c r="M181" s="52"/>
      <c r="N181" s="14"/>
      <c r="O181" s="14"/>
      <c r="P181" s="14"/>
      <c r="Q181" s="34"/>
      <c r="R181" s="48"/>
      <c r="S181" s="208"/>
      <c r="T181" s="129"/>
      <c r="V181" s="42"/>
      <c r="W181" s="43"/>
      <c r="X181" s="42"/>
      <c r="Y181" s="44"/>
      <c r="Z181" s="45"/>
      <c r="AA181" s="44"/>
    </row>
    <row r="182" spans="1:27" s="2" customFormat="1" ht="24.95" customHeight="1">
      <c r="A182" s="286" t="s">
        <v>413</v>
      </c>
      <c r="B182" s="286"/>
      <c r="C182" s="286"/>
      <c r="D182" s="286"/>
      <c r="E182" s="286"/>
      <c r="F182" s="286"/>
      <c r="G182" s="286"/>
      <c r="H182" s="286"/>
      <c r="I182" s="286"/>
      <c r="J182" s="286"/>
      <c r="K182" s="286"/>
      <c r="L182" s="286"/>
      <c r="M182" s="286"/>
      <c r="N182" s="286"/>
      <c r="O182" s="286"/>
      <c r="P182" s="286"/>
      <c r="Q182" s="34"/>
      <c r="R182" s="48"/>
      <c r="S182" s="208"/>
      <c r="T182" s="129"/>
      <c r="V182" s="42"/>
      <c r="W182" s="43"/>
      <c r="X182" s="42"/>
      <c r="Y182" s="44"/>
      <c r="Z182" s="45"/>
      <c r="AA182" s="44"/>
    </row>
    <row r="183" spans="1:27" s="2" customFormat="1" ht="24.95" customHeight="1">
      <c r="A183" s="287" t="s">
        <v>414</v>
      </c>
      <c r="B183" s="287"/>
      <c r="C183" s="287"/>
      <c r="D183" s="287"/>
      <c r="E183" s="287"/>
      <c r="F183" s="287"/>
      <c r="G183" s="287"/>
      <c r="H183" s="287"/>
      <c r="I183" s="287"/>
      <c r="J183" s="287"/>
      <c r="K183" s="287"/>
      <c r="L183" s="287"/>
      <c r="M183" s="287"/>
      <c r="N183" s="287"/>
      <c r="O183" s="287"/>
      <c r="P183" s="287"/>
      <c r="Q183" s="34"/>
      <c r="R183" s="48"/>
      <c r="S183" s="208"/>
      <c r="T183" s="129"/>
      <c r="V183" s="42"/>
      <c r="W183" s="43"/>
      <c r="X183" s="42"/>
      <c r="Y183" s="44"/>
      <c r="Z183" s="45"/>
      <c r="AA183" s="44"/>
    </row>
    <row r="184" spans="1:27" s="2" customFormat="1" ht="24.95" customHeight="1">
      <c r="A184" s="288" t="s">
        <v>495</v>
      </c>
      <c r="B184" s="288"/>
      <c r="C184" s="288"/>
      <c r="D184" s="288"/>
      <c r="E184" s="288"/>
      <c r="F184" s="288"/>
      <c r="G184" s="288"/>
      <c r="H184" s="288"/>
      <c r="I184" s="288"/>
      <c r="J184" s="288"/>
      <c r="K184" s="288"/>
      <c r="L184" s="288"/>
      <c r="M184" s="288"/>
      <c r="N184" s="288"/>
      <c r="O184" s="288"/>
      <c r="P184" s="288"/>
      <c r="Q184" s="34"/>
      <c r="R184" s="48"/>
      <c r="S184" s="208"/>
      <c r="T184" s="129"/>
      <c r="V184" s="42"/>
      <c r="W184" s="43"/>
      <c r="X184" s="42"/>
      <c r="Y184" s="44"/>
      <c r="Z184" s="45"/>
      <c r="AA184" s="44"/>
    </row>
    <row r="185" spans="1:27" s="2" customFormat="1" ht="24.95" customHeight="1">
      <c r="A185" s="232" t="s">
        <v>501</v>
      </c>
      <c r="B185" s="211"/>
      <c r="C185" s="211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211"/>
      <c r="O185" s="211"/>
      <c r="P185" s="211"/>
      <c r="Q185" s="34"/>
      <c r="R185" s="48"/>
      <c r="S185" s="208"/>
      <c r="T185" s="129"/>
      <c r="V185" s="42"/>
      <c r="W185" s="43"/>
      <c r="X185" s="42"/>
      <c r="Y185" s="44"/>
      <c r="Z185" s="45"/>
      <c r="AA185" s="44"/>
    </row>
    <row r="186" spans="1:27" s="2" customFormat="1" ht="12.95" customHeight="1" thickBot="1">
      <c r="A186" s="3"/>
      <c r="B186" s="3"/>
      <c r="C186" s="4"/>
      <c r="D186" s="4"/>
      <c r="E186" s="1"/>
      <c r="L186" s="1"/>
      <c r="M186" s="1"/>
      <c r="N186" s="1"/>
      <c r="O186" s="1"/>
      <c r="P186" s="12"/>
      <c r="Q186" s="34"/>
      <c r="R186" s="48"/>
      <c r="S186" s="208"/>
      <c r="T186" s="129"/>
      <c r="V186" s="42"/>
      <c r="W186" s="43"/>
      <c r="X186" s="42"/>
      <c r="Y186" s="44"/>
      <c r="Z186" s="45"/>
      <c r="AA186" s="44"/>
    </row>
    <row r="187" spans="1:27" s="2" customFormat="1" ht="24.95" customHeight="1">
      <c r="A187" s="259" t="s">
        <v>497</v>
      </c>
      <c r="B187" s="262" t="s">
        <v>1</v>
      </c>
      <c r="C187" s="262" t="s">
        <v>2</v>
      </c>
      <c r="D187" s="262" t="s">
        <v>3</v>
      </c>
      <c r="E187" s="262" t="s">
        <v>4</v>
      </c>
      <c r="F187" s="265" t="s">
        <v>5</v>
      </c>
      <c r="G187" s="262" t="s">
        <v>423</v>
      </c>
      <c r="H187" s="280" t="s">
        <v>6</v>
      </c>
      <c r="I187" s="281"/>
      <c r="J187" s="280" t="s">
        <v>7</v>
      </c>
      <c r="K187" s="281"/>
      <c r="L187" s="326" t="s">
        <v>505</v>
      </c>
      <c r="M187" s="272"/>
      <c r="N187" s="262" t="s">
        <v>411</v>
      </c>
      <c r="O187" s="262" t="s">
        <v>424</v>
      </c>
      <c r="P187" s="262" t="s">
        <v>483</v>
      </c>
      <c r="Q187" s="34"/>
      <c r="R187" s="48"/>
      <c r="S187" s="208"/>
      <c r="T187" s="129"/>
      <c r="V187" s="42"/>
      <c r="W187" s="43"/>
      <c r="X187" s="42"/>
      <c r="Y187" s="44"/>
      <c r="Z187" s="45"/>
      <c r="AA187" s="44"/>
    </row>
    <row r="188" spans="1:27" s="2" customFormat="1" ht="24.95" customHeight="1">
      <c r="A188" s="260"/>
      <c r="B188" s="263"/>
      <c r="C188" s="263"/>
      <c r="D188" s="263"/>
      <c r="E188" s="263"/>
      <c r="F188" s="266"/>
      <c r="G188" s="263"/>
      <c r="H188" s="282"/>
      <c r="I188" s="283"/>
      <c r="J188" s="282"/>
      <c r="K188" s="283"/>
      <c r="L188" s="273"/>
      <c r="M188" s="274"/>
      <c r="N188" s="263"/>
      <c r="O188" s="263"/>
      <c r="P188" s="263"/>
      <c r="Q188" s="34"/>
      <c r="R188" s="48"/>
      <c r="S188" s="208"/>
      <c r="T188" s="129"/>
      <c r="V188" s="42"/>
      <c r="W188" s="43"/>
      <c r="X188" s="42"/>
      <c r="Y188" s="44"/>
      <c r="Z188" s="45"/>
      <c r="AA188" s="44"/>
    </row>
    <row r="189" spans="1:27" s="2" customFormat="1" ht="27" customHeight="1" thickBot="1">
      <c r="A189" s="261"/>
      <c r="B189" s="264"/>
      <c r="C189" s="264"/>
      <c r="D189" s="264"/>
      <c r="E189" s="264"/>
      <c r="F189" s="267"/>
      <c r="G189" s="270"/>
      <c r="H189" s="100" t="s">
        <v>8</v>
      </c>
      <c r="I189" s="101" t="s">
        <v>9</v>
      </c>
      <c r="J189" s="100" t="s">
        <v>8</v>
      </c>
      <c r="K189" s="101" t="s">
        <v>9</v>
      </c>
      <c r="L189" s="100" t="s">
        <v>8</v>
      </c>
      <c r="M189" s="102" t="s">
        <v>9</v>
      </c>
      <c r="N189" s="264"/>
      <c r="O189" s="264"/>
      <c r="P189" s="264"/>
      <c r="Q189" s="34"/>
      <c r="R189" s="48"/>
      <c r="S189" s="208"/>
      <c r="T189" s="129"/>
      <c r="V189" s="42"/>
      <c r="W189" s="43"/>
      <c r="X189" s="42"/>
      <c r="Y189" s="44"/>
      <c r="Z189" s="45"/>
      <c r="AA189" s="44"/>
    </row>
    <row r="190" spans="1:27" ht="24.95" customHeight="1">
      <c r="A190" s="269">
        <v>170</v>
      </c>
      <c r="B190" s="269" t="s">
        <v>378</v>
      </c>
      <c r="C190" s="269" t="s">
        <v>388</v>
      </c>
      <c r="D190" s="269" t="s">
        <v>155</v>
      </c>
      <c r="E190" s="269" t="s">
        <v>389</v>
      </c>
      <c r="F190" s="63">
        <v>1</v>
      </c>
      <c r="G190" s="59">
        <v>31.2</v>
      </c>
      <c r="H190" s="67">
        <v>0.86</v>
      </c>
      <c r="I190" s="5" t="s">
        <v>136</v>
      </c>
      <c r="J190" s="67">
        <v>11.96</v>
      </c>
      <c r="K190" s="5" t="s">
        <v>136</v>
      </c>
      <c r="L190" s="56">
        <f t="shared" ref="L190:L205" si="77">Z190</f>
        <v>0.94819999999999993</v>
      </c>
      <c r="M190" s="57">
        <f t="shared" ref="M190:M205" si="78">Z190</f>
        <v>0.94819999999999993</v>
      </c>
      <c r="N190" s="250" t="s">
        <v>419</v>
      </c>
      <c r="O190" s="250" t="s">
        <v>427</v>
      </c>
      <c r="P190" s="250" t="s">
        <v>466</v>
      </c>
      <c r="Q190" s="14"/>
      <c r="R190" s="49"/>
      <c r="S190" s="51"/>
      <c r="T190" s="14"/>
      <c r="V190" s="42">
        <f>LOOKUP(W190,$AC$6:$AY$6,$AC$6:$AY$6)</f>
        <v>30</v>
      </c>
      <c r="W190" s="43">
        <f t="shared" ref="W190:W205" si="79">G190</f>
        <v>31.2</v>
      </c>
      <c r="X190" s="42">
        <f t="shared" ref="X190:X205" si="80">INDEX($AC$6:$AY$6,MATCH(V190,$AC$6:$AY$6)+1)</f>
        <v>32</v>
      </c>
      <c r="Y190" s="44">
        <f t="shared" ref="Y190:Y205" si="81">LOOKUP(V190,$AC$6:$AY$6,$AC$7:$AY$7)</f>
        <v>0.95299999999999996</v>
      </c>
      <c r="Z190" s="45">
        <f t="shared" ref="Z190:Z193" si="82">((W190-V190)/(X190-V190))*(AA190-Y190)+Y190</f>
        <v>0.94819999999999993</v>
      </c>
      <c r="AA190" s="44">
        <f t="shared" ref="AA190:AA205" si="83">LOOKUP(X190,$AC$6:$AY$6,$AC$7:$AY$7)</f>
        <v>0.94499999999999995</v>
      </c>
    </row>
    <row r="191" spans="1:27" ht="24.95" customHeight="1">
      <c r="A191" s="269"/>
      <c r="B191" s="269"/>
      <c r="C191" s="269"/>
      <c r="D191" s="269"/>
      <c r="E191" s="269"/>
      <c r="F191" s="63">
        <v>2</v>
      </c>
      <c r="G191" s="59">
        <v>98</v>
      </c>
      <c r="H191" s="67">
        <v>0.87</v>
      </c>
      <c r="I191" s="5" t="s">
        <v>136</v>
      </c>
      <c r="J191" s="67">
        <v>10.34</v>
      </c>
      <c r="K191" s="5" t="s">
        <v>136</v>
      </c>
      <c r="L191" s="56">
        <f t="shared" si="77"/>
        <v>0.94199999999999995</v>
      </c>
      <c r="M191" s="57">
        <f t="shared" si="78"/>
        <v>0.94199999999999995</v>
      </c>
      <c r="N191" s="250"/>
      <c r="O191" s="250"/>
      <c r="P191" s="250"/>
      <c r="Q191" s="14"/>
      <c r="R191" s="49">
        <v>1</v>
      </c>
      <c r="S191" s="51"/>
      <c r="T191" s="14"/>
      <c r="V191" s="42">
        <f>LOOKUP(W191,$AC$6:$AY$6,$AC$6:$AY$6)</f>
        <v>50</v>
      </c>
      <c r="W191" s="43">
        <f t="shared" si="79"/>
        <v>98</v>
      </c>
      <c r="X191" s="42">
        <f t="shared" si="80"/>
        <v>150</v>
      </c>
      <c r="Y191" s="44">
        <f t="shared" si="81"/>
        <v>0.94199999999999995</v>
      </c>
      <c r="Z191" s="45">
        <f t="shared" si="82"/>
        <v>0.94199999999999995</v>
      </c>
      <c r="AA191" s="44">
        <f t="shared" si="83"/>
        <v>0.94199999999999995</v>
      </c>
    </row>
    <row r="192" spans="1:27" ht="24.95" customHeight="1">
      <c r="A192" s="269"/>
      <c r="B192" s="269"/>
      <c r="C192" s="269"/>
      <c r="D192" s="269"/>
      <c r="E192" s="269"/>
      <c r="F192" s="63">
        <v>3</v>
      </c>
      <c r="G192" s="59">
        <v>31.2</v>
      </c>
      <c r="H192" s="67">
        <v>0.86</v>
      </c>
      <c r="I192" s="5" t="s">
        <v>136</v>
      </c>
      <c r="J192" s="67">
        <v>11.96</v>
      </c>
      <c r="K192" s="5" t="s">
        <v>136</v>
      </c>
      <c r="L192" s="56">
        <f t="shared" si="77"/>
        <v>0.94819999999999993</v>
      </c>
      <c r="M192" s="57">
        <f t="shared" si="78"/>
        <v>0.94819999999999993</v>
      </c>
      <c r="N192" s="250"/>
      <c r="O192" s="250"/>
      <c r="P192" s="250"/>
      <c r="Q192" s="14"/>
      <c r="R192" s="49"/>
      <c r="S192" s="51"/>
      <c r="T192" s="14"/>
      <c r="V192" s="42">
        <f>LOOKUP(W192,$AC$6:$AY$6,$AC$6:$AY$6)</f>
        <v>30</v>
      </c>
      <c r="W192" s="43">
        <f t="shared" si="79"/>
        <v>31.2</v>
      </c>
      <c r="X192" s="42">
        <f t="shared" si="80"/>
        <v>32</v>
      </c>
      <c r="Y192" s="44">
        <f t="shared" si="81"/>
        <v>0.95299999999999996</v>
      </c>
      <c r="Z192" s="45">
        <f t="shared" si="82"/>
        <v>0.94819999999999993</v>
      </c>
      <c r="AA192" s="44">
        <f t="shared" si="83"/>
        <v>0.94499999999999995</v>
      </c>
    </row>
    <row r="193" spans="1:27" ht="24.95" customHeight="1">
      <c r="A193" s="63">
        <v>143</v>
      </c>
      <c r="B193" s="63" t="s">
        <v>104</v>
      </c>
      <c r="C193" s="63" t="s">
        <v>334</v>
      </c>
      <c r="D193" s="63" t="s">
        <v>335</v>
      </c>
      <c r="E193" s="63" t="s">
        <v>13</v>
      </c>
      <c r="F193" s="63">
        <v>1</v>
      </c>
      <c r="G193" s="63">
        <v>11.46</v>
      </c>
      <c r="H193" s="67">
        <v>0.93</v>
      </c>
      <c r="I193" s="5">
        <v>1.68</v>
      </c>
      <c r="J193" s="67">
        <v>20</v>
      </c>
      <c r="K193" s="5">
        <v>27.99</v>
      </c>
      <c r="L193" s="56">
        <f t="shared" ref="L193" si="84">Z193</f>
        <v>0.95960000000000001</v>
      </c>
      <c r="M193" s="57">
        <f t="shared" ref="M193" si="85">Z193</f>
        <v>0.95960000000000001</v>
      </c>
      <c r="N193" s="61" t="s">
        <v>419</v>
      </c>
      <c r="O193" s="61" t="s">
        <v>427</v>
      </c>
      <c r="P193" s="163" t="s">
        <v>466</v>
      </c>
      <c r="Q193" s="14"/>
      <c r="R193" s="49">
        <v>1</v>
      </c>
      <c r="S193" s="51"/>
      <c r="T193" s="14"/>
      <c r="V193" s="42">
        <f>LOOKUP(W193,$AC$6:$AY$6,$AC$6:$AY$6)</f>
        <v>10</v>
      </c>
      <c r="W193" s="43">
        <f t="shared" si="79"/>
        <v>11.46</v>
      </c>
      <c r="X193" s="42">
        <f t="shared" si="80"/>
        <v>12</v>
      </c>
      <c r="Y193" s="44">
        <f t="shared" si="81"/>
        <v>0.94499999999999995</v>
      </c>
      <c r="Z193" s="45">
        <f t="shared" si="82"/>
        <v>0.95960000000000001</v>
      </c>
      <c r="AA193" s="44">
        <f t="shared" si="83"/>
        <v>0.96499999999999997</v>
      </c>
    </row>
    <row r="194" spans="1:27" s="2" customFormat="1" ht="24.95" customHeight="1" thickBot="1">
      <c r="A194" s="218">
        <v>169</v>
      </c>
      <c r="B194" s="218" t="s">
        <v>378</v>
      </c>
      <c r="C194" s="218" t="s">
        <v>387</v>
      </c>
      <c r="D194" s="218" t="s">
        <v>12</v>
      </c>
      <c r="E194" s="218" t="s">
        <v>13</v>
      </c>
      <c r="F194" s="217">
        <v>1</v>
      </c>
      <c r="G194" s="217">
        <v>1.8</v>
      </c>
      <c r="H194" s="220" t="s">
        <v>14</v>
      </c>
      <c r="I194" s="5" t="s">
        <v>14</v>
      </c>
      <c r="J194" s="220" t="s">
        <v>14</v>
      </c>
      <c r="K194" s="5" t="s">
        <v>14</v>
      </c>
      <c r="L194" s="70" t="s">
        <v>14</v>
      </c>
      <c r="M194" s="36" t="s">
        <v>14</v>
      </c>
      <c r="N194" s="212" t="s">
        <v>419</v>
      </c>
      <c r="O194" s="212" t="s">
        <v>427</v>
      </c>
      <c r="P194" s="212" t="s">
        <v>466</v>
      </c>
      <c r="Q194" s="34"/>
      <c r="R194" s="48">
        <v>1</v>
      </c>
      <c r="S194" s="207">
        <f>SUM(R190:R194)</f>
        <v>3</v>
      </c>
      <c r="T194" s="47" t="s">
        <v>419</v>
      </c>
      <c r="V194" s="42" t="e">
        <f t="shared" si="74"/>
        <v>#N/A</v>
      </c>
      <c r="W194" s="43">
        <f t="shared" si="79"/>
        <v>1.8</v>
      </c>
      <c r="X194" s="42" t="e">
        <f t="shared" si="80"/>
        <v>#N/A</v>
      </c>
      <c r="Y194" s="44" t="e">
        <f t="shared" si="81"/>
        <v>#N/A</v>
      </c>
      <c r="Z194" s="45" t="e">
        <f t="shared" ref="Z194:Z221" si="86">((W194-V194)/(X194-V194))*(AA194-Y194)+Y194</f>
        <v>#N/A</v>
      </c>
      <c r="AA194" s="44" t="e">
        <f t="shared" si="83"/>
        <v>#N/A</v>
      </c>
    </row>
    <row r="195" spans="1:27" s="2" customFormat="1" ht="24.95" customHeight="1">
      <c r="A195" s="165"/>
      <c r="B195" s="165"/>
      <c r="C195" s="165"/>
      <c r="D195" s="165"/>
      <c r="E195" s="165"/>
      <c r="F195" s="10"/>
      <c r="G195" s="10"/>
      <c r="H195" s="10"/>
      <c r="I195" s="10"/>
      <c r="J195" s="10"/>
      <c r="K195" s="10"/>
      <c r="L195" s="52"/>
      <c r="M195" s="52"/>
      <c r="N195" s="14"/>
      <c r="O195" s="14"/>
      <c r="P195" s="14"/>
      <c r="Q195" s="34"/>
      <c r="R195" s="48"/>
      <c r="S195" s="208"/>
      <c r="T195" s="129"/>
      <c r="V195" s="42"/>
      <c r="W195" s="43"/>
      <c r="X195" s="42"/>
      <c r="Y195" s="44"/>
      <c r="Z195" s="45"/>
      <c r="AA195" s="44"/>
    </row>
    <row r="196" spans="1:27" s="2" customFormat="1" ht="24.95" customHeight="1">
      <c r="A196" s="165"/>
      <c r="B196" s="165"/>
      <c r="C196" s="165"/>
      <c r="D196" s="165"/>
      <c r="E196" s="165"/>
      <c r="F196" s="10"/>
      <c r="G196" s="10"/>
      <c r="H196" s="10"/>
      <c r="I196" s="10"/>
      <c r="J196" s="10"/>
      <c r="K196" s="10"/>
      <c r="L196" s="52"/>
      <c r="M196" s="52"/>
      <c r="N196" s="14"/>
      <c r="O196" s="14"/>
      <c r="P196" s="14"/>
      <c r="Q196" s="34"/>
      <c r="R196" s="48"/>
      <c r="S196" s="208"/>
      <c r="T196" s="129"/>
      <c r="V196" s="42"/>
      <c r="W196" s="43"/>
      <c r="X196" s="42"/>
      <c r="Y196" s="44"/>
      <c r="Z196" s="45"/>
      <c r="AA196" s="44"/>
    </row>
    <row r="197" spans="1:27" s="2" customFormat="1" ht="24.95" customHeight="1">
      <c r="A197" s="232" t="s">
        <v>502</v>
      </c>
      <c r="B197" s="211"/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  <c r="O197" s="211"/>
      <c r="P197" s="211"/>
      <c r="Q197" s="34"/>
      <c r="R197" s="48"/>
      <c r="S197" s="208"/>
      <c r="T197" s="129"/>
      <c r="V197" s="42"/>
      <c r="W197" s="43"/>
      <c r="X197" s="42"/>
      <c r="Y197" s="44"/>
      <c r="Z197" s="45"/>
      <c r="AA197" s="44"/>
    </row>
    <row r="198" spans="1:27" s="2" customFormat="1" ht="12.95" customHeight="1" thickBot="1">
      <c r="A198" s="3"/>
      <c r="B198" s="3"/>
      <c r="C198" s="4"/>
      <c r="D198" s="4"/>
      <c r="E198" s="1"/>
      <c r="L198" s="1"/>
      <c r="M198" s="1"/>
      <c r="N198" s="1"/>
      <c r="O198" s="1"/>
      <c r="P198" s="12"/>
      <c r="Q198" s="34"/>
      <c r="R198" s="48"/>
      <c r="S198" s="208"/>
      <c r="T198" s="129"/>
      <c r="V198" s="42"/>
      <c r="W198" s="43"/>
      <c r="X198" s="42"/>
      <c r="Y198" s="44"/>
      <c r="Z198" s="45"/>
      <c r="AA198" s="44"/>
    </row>
    <row r="199" spans="1:27" s="2" customFormat="1" ht="24.95" customHeight="1">
      <c r="A199" s="259" t="s">
        <v>497</v>
      </c>
      <c r="B199" s="262" t="s">
        <v>1</v>
      </c>
      <c r="C199" s="262" t="s">
        <v>2</v>
      </c>
      <c r="D199" s="262" t="s">
        <v>3</v>
      </c>
      <c r="E199" s="262" t="s">
        <v>4</v>
      </c>
      <c r="F199" s="265" t="s">
        <v>5</v>
      </c>
      <c r="G199" s="262" t="s">
        <v>423</v>
      </c>
      <c r="H199" s="280" t="s">
        <v>6</v>
      </c>
      <c r="I199" s="281"/>
      <c r="J199" s="280" t="s">
        <v>7</v>
      </c>
      <c r="K199" s="281"/>
      <c r="L199" s="326" t="s">
        <v>505</v>
      </c>
      <c r="M199" s="272"/>
      <c r="N199" s="262" t="s">
        <v>411</v>
      </c>
      <c r="O199" s="262" t="s">
        <v>424</v>
      </c>
      <c r="P199" s="262" t="s">
        <v>483</v>
      </c>
      <c r="Q199" s="34"/>
      <c r="R199" s="48"/>
      <c r="S199" s="208"/>
      <c r="T199" s="129"/>
      <c r="V199" s="42"/>
      <c r="W199" s="43"/>
      <c r="X199" s="42"/>
      <c r="Y199" s="44"/>
      <c r="Z199" s="45"/>
      <c r="AA199" s="44"/>
    </row>
    <row r="200" spans="1:27" s="2" customFormat="1" ht="24.95" customHeight="1">
      <c r="A200" s="260"/>
      <c r="B200" s="263"/>
      <c r="C200" s="263"/>
      <c r="D200" s="263"/>
      <c r="E200" s="263"/>
      <c r="F200" s="266"/>
      <c r="G200" s="263"/>
      <c r="H200" s="282"/>
      <c r="I200" s="283"/>
      <c r="J200" s="282"/>
      <c r="K200" s="283"/>
      <c r="L200" s="273"/>
      <c r="M200" s="274"/>
      <c r="N200" s="263"/>
      <c r="O200" s="263"/>
      <c r="P200" s="263"/>
      <c r="Q200" s="34"/>
      <c r="R200" s="48"/>
      <c r="S200" s="208"/>
      <c r="T200" s="129"/>
      <c r="V200" s="42"/>
      <c r="W200" s="43"/>
      <c r="X200" s="42"/>
      <c r="Y200" s="44"/>
      <c r="Z200" s="45"/>
      <c r="AA200" s="44"/>
    </row>
    <row r="201" spans="1:27" s="2" customFormat="1" ht="27" customHeight="1" thickBot="1">
      <c r="A201" s="261"/>
      <c r="B201" s="264"/>
      <c r="C201" s="264"/>
      <c r="D201" s="264"/>
      <c r="E201" s="264"/>
      <c r="F201" s="267"/>
      <c r="G201" s="270"/>
      <c r="H201" s="100" t="s">
        <v>8</v>
      </c>
      <c r="I201" s="101" t="s">
        <v>9</v>
      </c>
      <c r="J201" s="100" t="s">
        <v>8</v>
      </c>
      <c r="K201" s="101" t="s">
        <v>9</v>
      </c>
      <c r="L201" s="100" t="s">
        <v>8</v>
      </c>
      <c r="M201" s="102" t="s">
        <v>9</v>
      </c>
      <c r="N201" s="264"/>
      <c r="O201" s="264"/>
      <c r="P201" s="264"/>
      <c r="Q201" s="34"/>
      <c r="R201" s="48"/>
      <c r="S201" s="208"/>
      <c r="T201" s="129"/>
      <c r="V201" s="42"/>
      <c r="W201" s="43"/>
      <c r="X201" s="42"/>
      <c r="Y201" s="44"/>
      <c r="Z201" s="45"/>
      <c r="AA201" s="44"/>
    </row>
    <row r="202" spans="1:27" ht="24.95" customHeight="1">
      <c r="A202" s="268">
        <v>173</v>
      </c>
      <c r="B202" s="268" t="s">
        <v>104</v>
      </c>
      <c r="C202" s="268" t="s">
        <v>394</v>
      </c>
      <c r="D202" s="268" t="s">
        <v>395</v>
      </c>
      <c r="E202" s="268" t="s">
        <v>170</v>
      </c>
      <c r="F202" s="27">
        <v>1</v>
      </c>
      <c r="G202" s="27">
        <v>11.9</v>
      </c>
      <c r="H202" s="28">
        <v>1.86</v>
      </c>
      <c r="I202" s="5">
        <v>7.08</v>
      </c>
      <c r="J202" s="28">
        <v>33.58</v>
      </c>
      <c r="K202" s="5">
        <v>112.48</v>
      </c>
      <c r="L202" s="37">
        <f t="shared" si="77"/>
        <v>0.96399999999999997</v>
      </c>
      <c r="M202" s="38">
        <f t="shared" si="78"/>
        <v>0.96399999999999997</v>
      </c>
      <c r="N202" s="249" t="s">
        <v>420</v>
      </c>
      <c r="O202" s="249" t="s">
        <v>425</v>
      </c>
      <c r="P202" s="249" t="s">
        <v>466</v>
      </c>
      <c r="Q202" s="14"/>
      <c r="R202" s="49"/>
      <c r="S202" s="51"/>
      <c r="T202" s="14"/>
      <c r="V202" s="36">
        <f>LOOKUP(W202,$AC$6:$AY$6,$AC$6:$AY$6)</f>
        <v>10</v>
      </c>
      <c r="W202" s="39">
        <f t="shared" si="79"/>
        <v>11.9</v>
      </c>
      <c r="X202" s="36">
        <f t="shared" si="80"/>
        <v>12</v>
      </c>
      <c r="Y202" s="40">
        <f t="shared" si="81"/>
        <v>0.94499999999999995</v>
      </c>
      <c r="Z202" s="41">
        <f t="shared" si="86"/>
        <v>0.96399999999999997</v>
      </c>
      <c r="AA202" s="40">
        <f t="shared" si="83"/>
        <v>0.96499999999999997</v>
      </c>
    </row>
    <row r="203" spans="1:27" ht="24.95" customHeight="1">
      <c r="A203" s="268"/>
      <c r="B203" s="268"/>
      <c r="C203" s="268"/>
      <c r="D203" s="268"/>
      <c r="E203" s="268"/>
      <c r="F203" s="27">
        <v>2</v>
      </c>
      <c r="G203" s="27">
        <v>28.6</v>
      </c>
      <c r="H203" s="28">
        <v>0.45</v>
      </c>
      <c r="I203" s="5">
        <v>2.98</v>
      </c>
      <c r="J203" s="28">
        <v>8.65</v>
      </c>
      <c r="K203" s="5">
        <v>36.42</v>
      </c>
      <c r="L203" s="37">
        <f t="shared" si="77"/>
        <v>0.95719999999999994</v>
      </c>
      <c r="M203" s="38">
        <f t="shared" si="78"/>
        <v>0.95719999999999994</v>
      </c>
      <c r="N203" s="249"/>
      <c r="O203" s="249"/>
      <c r="P203" s="249"/>
      <c r="Q203" s="14"/>
      <c r="R203" s="49">
        <v>1</v>
      </c>
      <c r="S203" s="51"/>
      <c r="T203" s="14"/>
      <c r="V203" s="36">
        <f>LOOKUP(W203,$AC$6:$AY$6,$AC$6:$AY$6)</f>
        <v>28</v>
      </c>
      <c r="W203" s="39">
        <f t="shared" si="79"/>
        <v>28.6</v>
      </c>
      <c r="X203" s="36">
        <f t="shared" si="80"/>
        <v>30</v>
      </c>
      <c r="Y203" s="40">
        <f t="shared" si="81"/>
        <v>0.95899999999999996</v>
      </c>
      <c r="Z203" s="41">
        <f t="shared" si="86"/>
        <v>0.95719999999999994</v>
      </c>
      <c r="AA203" s="40">
        <f t="shared" si="83"/>
        <v>0.95299999999999996</v>
      </c>
    </row>
    <row r="204" spans="1:27" ht="24.95" customHeight="1">
      <c r="A204" s="268"/>
      <c r="B204" s="268"/>
      <c r="C204" s="268"/>
      <c r="D204" s="268"/>
      <c r="E204" s="268"/>
      <c r="F204" s="27">
        <v>3</v>
      </c>
      <c r="G204" s="27">
        <v>11.9</v>
      </c>
      <c r="H204" s="28">
        <v>1.86</v>
      </c>
      <c r="I204" s="5">
        <v>7.08</v>
      </c>
      <c r="J204" s="28">
        <v>33.58</v>
      </c>
      <c r="K204" s="5">
        <v>112.48</v>
      </c>
      <c r="L204" s="37">
        <f t="shared" si="77"/>
        <v>0.96399999999999997</v>
      </c>
      <c r="M204" s="38">
        <f t="shared" si="78"/>
        <v>0.96399999999999997</v>
      </c>
      <c r="N204" s="249"/>
      <c r="O204" s="249"/>
      <c r="P204" s="249"/>
      <c r="Q204" s="14"/>
      <c r="R204" s="49"/>
      <c r="S204" s="51"/>
      <c r="T204" s="14"/>
      <c r="V204" s="36">
        <f>LOOKUP(W204,$AC$6:$AY$6,$AC$6:$AY$6)</f>
        <v>10</v>
      </c>
      <c r="W204" s="39">
        <f t="shared" si="79"/>
        <v>11.9</v>
      </c>
      <c r="X204" s="36">
        <f t="shared" si="80"/>
        <v>12</v>
      </c>
      <c r="Y204" s="40">
        <f t="shared" si="81"/>
        <v>0.94499999999999995</v>
      </c>
      <c r="Z204" s="41">
        <f t="shared" si="86"/>
        <v>0.96399999999999997</v>
      </c>
      <c r="AA204" s="40">
        <f t="shared" si="83"/>
        <v>0.96499999999999997</v>
      </c>
    </row>
    <row r="205" spans="1:27" ht="24.95" customHeight="1">
      <c r="A205" s="218">
        <v>174</v>
      </c>
      <c r="B205" s="218" t="s">
        <v>104</v>
      </c>
      <c r="C205" s="218" t="s">
        <v>396</v>
      </c>
      <c r="D205" s="218" t="s">
        <v>397</v>
      </c>
      <c r="E205" s="218" t="s">
        <v>357</v>
      </c>
      <c r="F205" s="217">
        <v>1</v>
      </c>
      <c r="G205" s="217">
        <v>5.95</v>
      </c>
      <c r="H205" s="220">
        <v>0.52</v>
      </c>
      <c r="I205" s="5">
        <v>0.47</v>
      </c>
      <c r="J205" s="220">
        <v>30.22</v>
      </c>
      <c r="K205" s="7">
        <v>31</v>
      </c>
      <c r="L205" s="70">
        <f t="shared" si="77"/>
        <v>0.93037500000000006</v>
      </c>
      <c r="M205" s="36">
        <f t="shared" si="78"/>
        <v>0.93037500000000006</v>
      </c>
      <c r="N205" s="212" t="s">
        <v>420</v>
      </c>
      <c r="O205" s="212" t="s">
        <v>425</v>
      </c>
      <c r="P205" s="212" t="s">
        <v>466</v>
      </c>
      <c r="Q205" s="14"/>
      <c r="R205" s="49">
        <v>1</v>
      </c>
      <c r="S205" s="51"/>
      <c r="T205" s="14"/>
      <c r="V205" s="36">
        <f>LOOKUP(W205,$AC$6:$AY$6,$AC$6:$AY$6)</f>
        <v>4</v>
      </c>
      <c r="W205" s="39">
        <f t="shared" si="79"/>
        <v>5.95</v>
      </c>
      <c r="X205" s="36">
        <f t="shared" si="80"/>
        <v>6</v>
      </c>
      <c r="Y205" s="40">
        <f t="shared" si="81"/>
        <v>0.94499999999999995</v>
      </c>
      <c r="Z205" s="41">
        <f t="shared" si="86"/>
        <v>0.93037500000000006</v>
      </c>
      <c r="AA205" s="40">
        <f t="shared" si="83"/>
        <v>0.93</v>
      </c>
    </row>
    <row r="206" spans="1:27" ht="24.95" customHeight="1" thickBot="1">
      <c r="A206" s="218">
        <v>175</v>
      </c>
      <c r="B206" s="218" t="s">
        <v>104</v>
      </c>
      <c r="C206" s="218" t="s">
        <v>398</v>
      </c>
      <c r="D206" s="218" t="s">
        <v>399</v>
      </c>
      <c r="E206" s="218" t="s">
        <v>13</v>
      </c>
      <c r="F206" s="217">
        <v>1</v>
      </c>
      <c r="G206" s="217">
        <v>8.4499999999999993</v>
      </c>
      <c r="H206" s="220" t="s">
        <v>14</v>
      </c>
      <c r="I206" s="5" t="s">
        <v>14</v>
      </c>
      <c r="J206" s="220" t="s">
        <v>14</v>
      </c>
      <c r="K206" s="5" t="s">
        <v>14</v>
      </c>
      <c r="L206" s="37" t="s">
        <v>14</v>
      </c>
      <c r="M206" s="38" t="s">
        <v>14</v>
      </c>
      <c r="N206" s="212" t="s">
        <v>420</v>
      </c>
      <c r="O206" s="212" t="s">
        <v>425</v>
      </c>
      <c r="P206" s="212" t="s">
        <v>466</v>
      </c>
      <c r="Q206" s="14"/>
      <c r="R206" s="49">
        <v>1</v>
      </c>
      <c r="S206" s="207">
        <f>SUM(R202:R206)</f>
        <v>3</v>
      </c>
      <c r="T206" s="47" t="s">
        <v>420</v>
      </c>
      <c r="V206" s="36"/>
      <c r="W206" s="39"/>
      <c r="X206" s="36"/>
      <c r="Y206" s="40"/>
      <c r="Z206" s="41"/>
      <c r="AA206" s="40"/>
    </row>
    <row r="207" spans="1:27" ht="24.95" customHeight="1">
      <c r="A207" s="165"/>
      <c r="B207" s="165"/>
      <c r="C207" s="165"/>
      <c r="D207" s="165"/>
      <c r="E207" s="165"/>
      <c r="F207" s="10"/>
      <c r="G207" s="10"/>
      <c r="H207" s="10"/>
      <c r="I207" s="10"/>
      <c r="J207" s="10"/>
      <c r="K207" s="10"/>
      <c r="L207" s="52"/>
      <c r="M207" s="52"/>
      <c r="N207" s="14"/>
      <c r="O207" s="14"/>
      <c r="P207" s="14"/>
      <c r="Q207" s="14"/>
      <c r="R207" s="49"/>
      <c r="S207" s="208"/>
      <c r="T207" s="129"/>
      <c r="V207" s="36"/>
      <c r="W207" s="39"/>
      <c r="X207" s="36"/>
      <c r="Y207" s="40"/>
      <c r="Z207" s="41"/>
      <c r="AA207" s="40"/>
    </row>
    <row r="208" spans="1:27" ht="24.95" customHeight="1">
      <c r="A208" s="165"/>
      <c r="B208" s="165"/>
      <c r="C208" s="165"/>
      <c r="D208" s="165"/>
      <c r="E208" s="165"/>
      <c r="F208" s="10"/>
      <c r="G208" s="10"/>
      <c r="H208" s="10"/>
      <c r="I208" s="10"/>
      <c r="J208" s="10"/>
      <c r="K208" s="10"/>
      <c r="L208" s="52"/>
      <c r="M208" s="52"/>
      <c r="N208" s="14"/>
      <c r="O208" s="14"/>
      <c r="P208" s="14"/>
      <c r="Q208" s="14"/>
      <c r="R208" s="49"/>
      <c r="S208" s="208"/>
      <c r="T208" s="129"/>
      <c r="V208" s="36"/>
      <c r="W208" s="39"/>
      <c r="X208" s="36"/>
      <c r="Y208" s="40"/>
      <c r="Z208" s="41"/>
      <c r="AA208" s="40"/>
    </row>
    <row r="209" spans="1:27" ht="24.95" customHeight="1">
      <c r="A209" s="165"/>
      <c r="B209" s="165"/>
      <c r="C209" s="165"/>
      <c r="D209" s="165"/>
      <c r="E209" s="165"/>
      <c r="F209" s="10"/>
      <c r="G209" s="10"/>
      <c r="H209" s="10"/>
      <c r="I209" s="10"/>
      <c r="J209" s="10"/>
      <c r="K209" s="10"/>
      <c r="L209" s="52"/>
      <c r="M209" s="52"/>
      <c r="N209" s="14"/>
      <c r="O209" s="14"/>
      <c r="P209" s="14"/>
      <c r="Q209" s="14"/>
      <c r="R209" s="49"/>
      <c r="S209" s="208"/>
      <c r="T209" s="129"/>
      <c r="V209" s="36"/>
      <c r="W209" s="39"/>
      <c r="X209" s="36"/>
      <c r="Y209" s="40"/>
      <c r="Z209" s="41"/>
      <c r="AA209" s="40"/>
    </row>
    <row r="210" spans="1:27" ht="24.95" customHeight="1">
      <c r="A210" s="165"/>
      <c r="B210" s="165"/>
      <c r="C210" s="165"/>
      <c r="D210" s="165"/>
      <c r="E210" s="165"/>
      <c r="F210" s="10"/>
      <c r="G210" s="10"/>
      <c r="H210" s="10"/>
      <c r="I210" s="10"/>
      <c r="J210" s="10"/>
      <c r="K210" s="10"/>
      <c r="L210" s="52"/>
      <c r="M210" s="52"/>
      <c r="N210" s="14"/>
      <c r="O210" s="14"/>
      <c r="P210" s="14"/>
      <c r="Q210" s="14"/>
      <c r="R210" s="49"/>
      <c r="S210" s="208"/>
      <c r="T210" s="129"/>
      <c r="V210" s="36"/>
      <c r="W210" s="39"/>
      <c r="X210" s="36"/>
      <c r="Y210" s="40"/>
      <c r="Z210" s="41"/>
      <c r="AA210" s="40"/>
    </row>
    <row r="211" spans="1:27" ht="24.95" customHeight="1">
      <c r="A211" s="286" t="s">
        <v>413</v>
      </c>
      <c r="B211" s="286"/>
      <c r="C211" s="286"/>
      <c r="D211" s="286"/>
      <c r="E211" s="286"/>
      <c r="F211" s="286"/>
      <c r="G211" s="286"/>
      <c r="H211" s="286"/>
      <c r="I211" s="286"/>
      <c r="J211" s="286"/>
      <c r="K211" s="286"/>
      <c r="L211" s="286"/>
      <c r="M211" s="286"/>
      <c r="N211" s="286"/>
      <c r="O211" s="286"/>
      <c r="P211" s="286"/>
      <c r="Q211" s="14"/>
      <c r="R211" s="49"/>
      <c r="S211" s="208"/>
      <c r="T211" s="129"/>
      <c r="V211" s="36"/>
      <c r="W211" s="39"/>
      <c r="X211" s="36"/>
      <c r="Y211" s="40"/>
      <c r="Z211" s="41"/>
      <c r="AA211" s="40"/>
    </row>
    <row r="212" spans="1:27" ht="24.95" customHeight="1">
      <c r="A212" s="287" t="s">
        <v>414</v>
      </c>
      <c r="B212" s="287"/>
      <c r="C212" s="287"/>
      <c r="D212" s="287"/>
      <c r="E212" s="287"/>
      <c r="F212" s="287"/>
      <c r="G212" s="287"/>
      <c r="H212" s="287"/>
      <c r="I212" s="287"/>
      <c r="J212" s="287"/>
      <c r="K212" s="287"/>
      <c r="L212" s="287"/>
      <c r="M212" s="287"/>
      <c r="N212" s="287"/>
      <c r="O212" s="287"/>
      <c r="P212" s="287"/>
      <c r="Q212" s="14"/>
      <c r="R212" s="49"/>
      <c r="S212" s="208"/>
      <c r="T212" s="129"/>
      <c r="V212" s="36"/>
      <c r="W212" s="39"/>
      <c r="X212" s="36"/>
      <c r="Y212" s="40"/>
      <c r="Z212" s="41"/>
      <c r="AA212" s="40"/>
    </row>
    <row r="213" spans="1:27" ht="24.95" customHeight="1">
      <c r="A213" s="288" t="s">
        <v>495</v>
      </c>
      <c r="B213" s="288"/>
      <c r="C213" s="288"/>
      <c r="D213" s="288"/>
      <c r="E213" s="288"/>
      <c r="F213" s="288"/>
      <c r="G213" s="288"/>
      <c r="H213" s="288"/>
      <c r="I213" s="288"/>
      <c r="J213" s="288"/>
      <c r="K213" s="288"/>
      <c r="L213" s="288"/>
      <c r="M213" s="288"/>
      <c r="N213" s="288"/>
      <c r="O213" s="288"/>
      <c r="P213" s="288"/>
      <c r="Q213" s="14"/>
      <c r="R213" s="49"/>
      <c r="S213" s="208"/>
      <c r="T213" s="129"/>
      <c r="V213" s="36"/>
      <c r="W213" s="39"/>
      <c r="X213" s="36"/>
      <c r="Y213" s="40"/>
      <c r="Z213" s="41"/>
      <c r="AA213" s="40"/>
    </row>
    <row r="214" spans="1:27" ht="24.95" customHeight="1">
      <c r="A214" s="232" t="s">
        <v>503</v>
      </c>
      <c r="B214" s="211"/>
      <c r="C214" s="211"/>
      <c r="D214" s="211"/>
      <c r="E214" s="211"/>
      <c r="F214" s="211"/>
      <c r="G214" s="211"/>
      <c r="H214" s="211"/>
      <c r="I214" s="211"/>
      <c r="J214" s="211"/>
      <c r="K214" s="211"/>
      <c r="L214" s="211"/>
      <c r="M214" s="211"/>
      <c r="N214" s="211"/>
      <c r="O214" s="211"/>
      <c r="P214" s="211"/>
      <c r="Q214" s="14"/>
      <c r="R214" s="49"/>
      <c r="S214" s="208"/>
      <c r="T214" s="129"/>
      <c r="V214" s="36"/>
      <c r="W214" s="39"/>
      <c r="X214" s="36"/>
      <c r="Y214" s="40"/>
      <c r="Z214" s="41"/>
      <c r="AA214" s="40"/>
    </row>
    <row r="215" spans="1:27" ht="12.95" customHeight="1" thickBot="1">
      <c r="F215" s="2"/>
      <c r="G215" s="2"/>
      <c r="H215" s="2"/>
      <c r="I215" s="2"/>
      <c r="J215" s="2"/>
      <c r="K215" s="2"/>
      <c r="Q215" s="14"/>
      <c r="R215" s="49"/>
      <c r="S215" s="208"/>
      <c r="T215" s="129"/>
      <c r="V215" s="36"/>
      <c r="W215" s="39"/>
      <c r="X215" s="36"/>
      <c r="Y215" s="40"/>
      <c r="Z215" s="41"/>
      <c r="AA215" s="40"/>
    </row>
    <row r="216" spans="1:27" ht="24.95" customHeight="1">
      <c r="A216" s="259" t="s">
        <v>497</v>
      </c>
      <c r="B216" s="262" t="s">
        <v>1</v>
      </c>
      <c r="C216" s="262" t="s">
        <v>2</v>
      </c>
      <c r="D216" s="262" t="s">
        <v>3</v>
      </c>
      <c r="E216" s="262" t="s">
        <v>4</v>
      </c>
      <c r="F216" s="265" t="s">
        <v>5</v>
      </c>
      <c r="G216" s="262" t="s">
        <v>423</v>
      </c>
      <c r="H216" s="280" t="s">
        <v>6</v>
      </c>
      <c r="I216" s="281"/>
      <c r="J216" s="280" t="s">
        <v>7</v>
      </c>
      <c r="K216" s="281"/>
      <c r="L216" s="326" t="s">
        <v>505</v>
      </c>
      <c r="M216" s="272"/>
      <c r="N216" s="262" t="s">
        <v>411</v>
      </c>
      <c r="O216" s="262" t="s">
        <v>424</v>
      </c>
      <c r="P216" s="262" t="s">
        <v>483</v>
      </c>
      <c r="Q216" s="14"/>
      <c r="R216" s="49"/>
      <c r="S216" s="208"/>
      <c r="T216" s="129"/>
      <c r="V216" s="36"/>
      <c r="W216" s="39"/>
      <c r="X216" s="36"/>
      <c r="Y216" s="40"/>
      <c r="Z216" s="41"/>
      <c r="AA216" s="40"/>
    </row>
    <row r="217" spans="1:27" ht="24.95" customHeight="1">
      <c r="A217" s="260"/>
      <c r="B217" s="263"/>
      <c r="C217" s="263"/>
      <c r="D217" s="263"/>
      <c r="E217" s="263"/>
      <c r="F217" s="266"/>
      <c r="G217" s="263"/>
      <c r="H217" s="282"/>
      <c r="I217" s="283"/>
      <c r="J217" s="282"/>
      <c r="K217" s="283"/>
      <c r="L217" s="273"/>
      <c r="M217" s="274"/>
      <c r="N217" s="263"/>
      <c r="O217" s="263"/>
      <c r="P217" s="263"/>
      <c r="Q217" s="14"/>
      <c r="R217" s="49"/>
      <c r="S217" s="208"/>
      <c r="T217" s="129"/>
      <c r="V217" s="36"/>
      <c r="W217" s="39"/>
      <c r="X217" s="36"/>
      <c r="Y217" s="40"/>
      <c r="Z217" s="41"/>
      <c r="AA217" s="40"/>
    </row>
    <row r="218" spans="1:27" ht="27" customHeight="1" thickBot="1">
      <c r="A218" s="261"/>
      <c r="B218" s="264"/>
      <c r="C218" s="264"/>
      <c r="D218" s="264"/>
      <c r="E218" s="264"/>
      <c r="F218" s="267"/>
      <c r="G218" s="270"/>
      <c r="H218" s="100" t="s">
        <v>8</v>
      </c>
      <c r="I218" s="101" t="s">
        <v>9</v>
      </c>
      <c r="J218" s="100" t="s">
        <v>8</v>
      </c>
      <c r="K218" s="101" t="s">
        <v>9</v>
      </c>
      <c r="L218" s="100" t="s">
        <v>8</v>
      </c>
      <c r="M218" s="102" t="s">
        <v>9</v>
      </c>
      <c r="N218" s="264"/>
      <c r="O218" s="264"/>
      <c r="P218" s="264"/>
      <c r="Q218" s="14"/>
      <c r="R218" s="49"/>
      <c r="S218" s="208"/>
      <c r="T218" s="129"/>
      <c r="V218" s="36"/>
      <c r="W218" s="39"/>
      <c r="X218" s="36"/>
      <c r="Y218" s="40"/>
      <c r="Z218" s="41"/>
      <c r="AA218" s="40"/>
    </row>
    <row r="219" spans="1:27" s="2" customFormat="1" ht="24.95" customHeight="1">
      <c r="A219" s="269">
        <v>178</v>
      </c>
      <c r="B219" s="269" t="s">
        <v>145</v>
      </c>
      <c r="C219" s="269" t="s">
        <v>404</v>
      </c>
      <c r="D219" s="269" t="s">
        <v>405</v>
      </c>
      <c r="E219" s="269" t="s">
        <v>170</v>
      </c>
      <c r="F219" s="217">
        <v>1</v>
      </c>
      <c r="G219" s="217">
        <v>18.149999999999999</v>
      </c>
      <c r="H219" s="220">
        <v>1.84</v>
      </c>
      <c r="I219" s="5">
        <v>8.1199999999999992</v>
      </c>
      <c r="J219" s="220">
        <v>29.17</v>
      </c>
      <c r="K219" s="5">
        <v>111.16</v>
      </c>
      <c r="L219" s="70">
        <f t="shared" ref="L219:L221" si="87">Z219</f>
        <v>0.99037500000000001</v>
      </c>
      <c r="M219" s="36">
        <f t="shared" ref="M219:M221" si="88">Z219</f>
        <v>0.99037500000000001</v>
      </c>
      <c r="N219" s="250" t="s">
        <v>421</v>
      </c>
      <c r="O219" s="250" t="s">
        <v>426</v>
      </c>
      <c r="P219" s="250" t="s">
        <v>466</v>
      </c>
      <c r="Q219" s="34"/>
      <c r="R219" s="48"/>
      <c r="S219" s="50"/>
      <c r="T219" s="34"/>
      <c r="V219" s="42">
        <f>LOOKUP(W219,$AC$6:$AY$6,$AC$6:$AY$6)</f>
        <v>18</v>
      </c>
      <c r="W219" s="43">
        <f>G219</f>
        <v>18.149999999999999</v>
      </c>
      <c r="X219" s="42">
        <f>INDEX($AC$6:$AY$6,MATCH(V219,$AC$6:$AY$6)+1)</f>
        <v>20</v>
      </c>
      <c r="Y219" s="44">
        <f>LOOKUP(V219,$AC$6:$AY$6,$AC$7:$AY$7)</f>
        <v>0.99</v>
      </c>
      <c r="Z219" s="45">
        <f t="shared" si="86"/>
        <v>0.99037500000000001</v>
      </c>
      <c r="AA219" s="44">
        <f>LOOKUP(X219,$AC$6:$AY$6,$AC$7:$AY$7)</f>
        <v>0.995</v>
      </c>
    </row>
    <row r="220" spans="1:27" s="2" customFormat="1" ht="24.95" customHeight="1">
      <c r="A220" s="269"/>
      <c r="B220" s="269"/>
      <c r="C220" s="269"/>
      <c r="D220" s="269"/>
      <c r="E220" s="269"/>
      <c r="F220" s="217">
        <v>2</v>
      </c>
      <c r="G220" s="217">
        <v>25</v>
      </c>
      <c r="H220" s="220">
        <v>0.83</v>
      </c>
      <c r="I220" s="5">
        <v>6.64</v>
      </c>
      <c r="J220" s="220">
        <v>19.52</v>
      </c>
      <c r="K220" s="5">
        <v>93.14</v>
      </c>
      <c r="L220" s="37">
        <f t="shared" si="87"/>
        <v>0.96550000000000002</v>
      </c>
      <c r="M220" s="38">
        <f t="shared" si="88"/>
        <v>0.96550000000000002</v>
      </c>
      <c r="N220" s="250"/>
      <c r="O220" s="250"/>
      <c r="P220" s="250"/>
      <c r="Q220" s="34"/>
      <c r="R220" s="48">
        <v>1</v>
      </c>
      <c r="S220" s="50"/>
      <c r="T220" s="34"/>
      <c r="V220" s="42">
        <f>LOOKUP(W220,$AC$6:$AY$6,$AC$6:$AY$6)</f>
        <v>24</v>
      </c>
      <c r="W220" s="43">
        <f>G220</f>
        <v>25</v>
      </c>
      <c r="X220" s="42">
        <f>INDEX($AC$6:$AY$6,MATCH(V220,$AC$6:$AY$6)+1)</f>
        <v>26</v>
      </c>
      <c r="Y220" s="44">
        <f>LOOKUP(V220,$AC$6:$AY$6,$AC$7:$AY$7)</f>
        <v>0.96699999999999997</v>
      </c>
      <c r="Z220" s="45">
        <f t="shared" si="86"/>
        <v>0.96550000000000002</v>
      </c>
      <c r="AA220" s="44">
        <f>LOOKUP(X220,$AC$6:$AY$6,$AC$7:$AY$7)</f>
        <v>0.96399999999999997</v>
      </c>
    </row>
    <row r="221" spans="1:27" s="2" customFormat="1" ht="24.95" customHeight="1" thickBot="1">
      <c r="A221" s="269"/>
      <c r="B221" s="269"/>
      <c r="C221" s="269"/>
      <c r="D221" s="269"/>
      <c r="E221" s="269"/>
      <c r="F221" s="217">
        <v>3</v>
      </c>
      <c r="G221" s="217">
        <v>18.5</v>
      </c>
      <c r="H221" s="220">
        <v>1.84</v>
      </c>
      <c r="I221" s="5">
        <v>8.1199999999999992</v>
      </c>
      <c r="J221" s="220">
        <v>29.17</v>
      </c>
      <c r="K221" s="5">
        <v>111.16</v>
      </c>
      <c r="L221" s="37">
        <f t="shared" si="87"/>
        <v>0.99124999999999996</v>
      </c>
      <c r="M221" s="38">
        <f t="shared" si="88"/>
        <v>0.99124999999999996</v>
      </c>
      <c r="N221" s="250"/>
      <c r="O221" s="250"/>
      <c r="P221" s="250"/>
      <c r="Q221" s="34"/>
      <c r="R221" s="48"/>
      <c r="S221" s="207">
        <f>SUM(R219:R221)</f>
        <v>1</v>
      </c>
      <c r="T221" s="47" t="s">
        <v>421</v>
      </c>
      <c r="V221" s="42">
        <f>LOOKUP(W221,$AC$6:$AY$6,$AC$6:$AY$6)</f>
        <v>18</v>
      </c>
      <c r="W221" s="43">
        <f>G221</f>
        <v>18.5</v>
      </c>
      <c r="X221" s="42">
        <f>INDEX($AC$6:$AY$6,MATCH(V221,$AC$6:$AY$6)+1)</f>
        <v>20</v>
      </c>
      <c r="Y221" s="44">
        <f>LOOKUP(V221,$AC$6:$AY$6,$AC$7:$AY$7)</f>
        <v>0.99</v>
      </c>
      <c r="Z221" s="45">
        <f t="shared" si="86"/>
        <v>0.99124999999999996</v>
      </c>
      <c r="AA221" s="44">
        <f>LOOKUP(X221,$AC$6:$AY$6,$AC$7:$AY$7)</f>
        <v>0.995</v>
      </c>
    </row>
    <row r="222" spans="1:27" s="2" customFormat="1" ht="24.9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52"/>
      <c r="M222" s="52"/>
      <c r="N222" s="34"/>
      <c r="O222" s="34"/>
      <c r="P222" s="34"/>
      <c r="Q222" s="34"/>
      <c r="R222" s="48"/>
      <c r="S222" s="208"/>
      <c r="T222" s="129"/>
      <c r="V222" s="42"/>
      <c r="W222" s="43"/>
      <c r="X222" s="42"/>
      <c r="Y222" s="44"/>
      <c r="Z222" s="45"/>
      <c r="AA222" s="44"/>
    </row>
    <row r="223" spans="1:27" s="2" customFormat="1" ht="24.95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52"/>
      <c r="M223" s="52"/>
      <c r="N223" s="34"/>
      <c r="O223" s="34"/>
      <c r="P223" s="34"/>
      <c r="Q223" s="34"/>
      <c r="R223" s="48"/>
      <c r="S223" s="208"/>
      <c r="T223" s="129"/>
      <c r="V223" s="42"/>
      <c r="W223" s="43"/>
      <c r="X223" s="42"/>
      <c r="Y223" s="44"/>
      <c r="Z223" s="45"/>
      <c r="AA223" s="44"/>
    </row>
    <row r="224" spans="1:27" s="2" customFormat="1" ht="24.95" customHeight="1">
      <c r="A224" s="232" t="s">
        <v>504</v>
      </c>
      <c r="B224" s="211"/>
      <c r="C224" s="211"/>
      <c r="D224" s="211"/>
      <c r="E224" s="211"/>
      <c r="F224" s="211"/>
      <c r="G224" s="211"/>
      <c r="H224" s="211"/>
      <c r="I224" s="211"/>
      <c r="J224" s="211"/>
      <c r="K224" s="211"/>
      <c r="L224" s="211"/>
      <c r="M224" s="211"/>
      <c r="N224" s="211"/>
      <c r="O224" s="211"/>
      <c r="P224" s="211"/>
      <c r="Q224" s="34"/>
      <c r="R224" s="48"/>
      <c r="S224" s="208"/>
      <c r="T224" s="129"/>
      <c r="V224" s="42"/>
      <c r="W224" s="43"/>
      <c r="X224" s="42"/>
      <c r="Y224" s="44"/>
      <c r="Z224" s="45"/>
      <c r="AA224" s="44"/>
    </row>
    <row r="225" spans="1:27" s="2" customFormat="1" ht="12.95" customHeight="1" thickBot="1">
      <c r="A225" s="3"/>
      <c r="B225" s="3"/>
      <c r="C225" s="4"/>
      <c r="D225" s="4"/>
      <c r="E225" s="1"/>
      <c r="L225" s="1"/>
      <c r="M225" s="1"/>
      <c r="N225" s="1"/>
      <c r="O225" s="1"/>
      <c r="P225" s="12"/>
      <c r="Q225" s="34"/>
      <c r="R225" s="48"/>
      <c r="S225" s="208"/>
      <c r="T225" s="129"/>
      <c r="V225" s="42"/>
      <c r="W225" s="43"/>
      <c r="X225" s="42"/>
      <c r="Y225" s="44"/>
      <c r="Z225" s="45"/>
      <c r="AA225" s="44"/>
    </row>
    <row r="226" spans="1:27" s="2" customFormat="1" ht="24.95" customHeight="1">
      <c r="A226" s="259" t="s">
        <v>497</v>
      </c>
      <c r="B226" s="262" t="s">
        <v>1</v>
      </c>
      <c r="C226" s="262" t="s">
        <v>2</v>
      </c>
      <c r="D226" s="262" t="s">
        <v>3</v>
      </c>
      <c r="E226" s="262" t="s">
        <v>4</v>
      </c>
      <c r="F226" s="265" t="s">
        <v>5</v>
      </c>
      <c r="G226" s="262" t="s">
        <v>423</v>
      </c>
      <c r="H226" s="280" t="s">
        <v>6</v>
      </c>
      <c r="I226" s="281"/>
      <c r="J226" s="280" t="s">
        <v>7</v>
      </c>
      <c r="K226" s="281"/>
      <c r="L226" s="326" t="s">
        <v>505</v>
      </c>
      <c r="M226" s="272"/>
      <c r="N226" s="262" t="s">
        <v>411</v>
      </c>
      <c r="O226" s="262" t="s">
        <v>424</v>
      </c>
      <c r="P226" s="262" t="s">
        <v>483</v>
      </c>
      <c r="Q226" s="34"/>
      <c r="R226" s="48"/>
      <c r="S226" s="208"/>
      <c r="T226" s="129"/>
      <c r="V226" s="42"/>
      <c r="W226" s="43"/>
      <c r="X226" s="42"/>
      <c r="Y226" s="44"/>
      <c r="Z226" s="45"/>
      <c r="AA226" s="44"/>
    </row>
    <row r="227" spans="1:27" s="2" customFormat="1" ht="24.95" customHeight="1">
      <c r="A227" s="260"/>
      <c r="B227" s="263"/>
      <c r="C227" s="263"/>
      <c r="D227" s="263"/>
      <c r="E227" s="263"/>
      <c r="F227" s="266"/>
      <c r="G227" s="263"/>
      <c r="H227" s="282"/>
      <c r="I227" s="283"/>
      <c r="J227" s="282"/>
      <c r="K227" s="283"/>
      <c r="L227" s="273"/>
      <c r="M227" s="274"/>
      <c r="N227" s="263"/>
      <c r="O227" s="263"/>
      <c r="P227" s="263"/>
      <c r="Q227" s="34"/>
      <c r="R227" s="48"/>
      <c r="S227" s="208"/>
      <c r="T227" s="129"/>
      <c r="V227" s="42"/>
      <c r="W227" s="43"/>
      <c r="X227" s="42"/>
      <c r="Y227" s="44"/>
      <c r="Z227" s="45"/>
      <c r="AA227" s="44"/>
    </row>
    <row r="228" spans="1:27" s="2" customFormat="1" ht="24.95" customHeight="1" thickBot="1">
      <c r="A228" s="261"/>
      <c r="B228" s="264"/>
      <c r="C228" s="264"/>
      <c r="D228" s="264"/>
      <c r="E228" s="264"/>
      <c r="F228" s="267"/>
      <c r="G228" s="270"/>
      <c r="H228" s="100" t="s">
        <v>8</v>
      </c>
      <c r="I228" s="101" t="s">
        <v>9</v>
      </c>
      <c r="J228" s="100" t="s">
        <v>8</v>
      </c>
      <c r="K228" s="101" t="s">
        <v>9</v>
      </c>
      <c r="L228" s="100" t="s">
        <v>8</v>
      </c>
      <c r="M228" s="102" t="s">
        <v>9</v>
      </c>
      <c r="N228" s="264"/>
      <c r="O228" s="264"/>
      <c r="P228" s="264"/>
      <c r="Q228" s="34"/>
      <c r="R228" s="48"/>
      <c r="S228" s="208"/>
      <c r="T228" s="129"/>
      <c r="V228" s="42"/>
      <c r="W228" s="43"/>
      <c r="X228" s="42"/>
      <c r="Y228" s="44"/>
      <c r="Z228" s="45"/>
      <c r="AA228" s="44"/>
    </row>
    <row r="229" spans="1:27" s="2" customFormat="1" ht="24.95" customHeight="1">
      <c r="A229" s="269">
        <v>180</v>
      </c>
      <c r="B229" s="269" t="s">
        <v>35</v>
      </c>
      <c r="C229" s="269" t="s">
        <v>408</v>
      </c>
      <c r="D229" s="269" t="s">
        <v>409</v>
      </c>
      <c r="E229" s="269" t="s">
        <v>167</v>
      </c>
      <c r="F229" s="63">
        <v>1</v>
      </c>
      <c r="G229" s="63">
        <v>39.4</v>
      </c>
      <c r="H229" s="67">
        <v>0.87</v>
      </c>
      <c r="I229" s="5">
        <v>0.92</v>
      </c>
      <c r="J229" s="67">
        <v>18.53</v>
      </c>
      <c r="K229" s="5">
        <v>16.37</v>
      </c>
      <c r="L229" s="65">
        <f t="shared" ref="L229:L233" si="89">Z229</f>
        <v>0.90560000000000007</v>
      </c>
      <c r="M229" s="42">
        <f t="shared" ref="M229:M233" si="90">Z229</f>
        <v>0.90560000000000007</v>
      </c>
      <c r="N229" s="250" t="s">
        <v>422</v>
      </c>
      <c r="O229" s="250" t="s">
        <v>425</v>
      </c>
      <c r="P229" s="305" t="s">
        <v>466</v>
      </c>
      <c r="Q229" s="34"/>
      <c r="R229" s="48"/>
      <c r="S229" s="50"/>
      <c r="T229" s="34"/>
      <c r="V229" s="42">
        <f t="shared" ref="V229:V233" si="91">LOOKUP(W229,$AC$6:$AY$6,$AC$6:$AY$6)</f>
        <v>38</v>
      </c>
      <c r="W229" s="43">
        <f t="shared" ref="W229:W233" si="92">G229</f>
        <v>39.4</v>
      </c>
      <c r="X229" s="42">
        <f t="shared" ref="X229:X233" si="93">INDEX($AC$6:$AY$6,MATCH(V229,$AC$6:$AY$6)+1)</f>
        <v>40</v>
      </c>
      <c r="Y229" s="44">
        <f t="shared" ref="Y229:Y233" si="94">LOOKUP(V229,$AC$6:$AY$6,$AC$7:$AY$7)</f>
        <v>0.91400000000000003</v>
      </c>
      <c r="Z229" s="45">
        <f t="shared" ref="Z229:Z233" si="95">((W229-V229)/(X229-V229))*(AA229-Y229)+Y229</f>
        <v>0.90560000000000007</v>
      </c>
      <c r="AA229" s="44">
        <f t="shared" ref="AA229:AA233" si="96">LOOKUP(X229,$AC$6:$AY$6,$AC$7:$AY$7)</f>
        <v>0.90200000000000002</v>
      </c>
    </row>
    <row r="230" spans="1:27" s="2" customFormat="1" ht="24.95" customHeight="1">
      <c r="A230" s="269"/>
      <c r="B230" s="269"/>
      <c r="C230" s="269"/>
      <c r="D230" s="269"/>
      <c r="E230" s="269"/>
      <c r="F230" s="63">
        <v>2</v>
      </c>
      <c r="G230" s="63">
        <v>39.25</v>
      </c>
      <c r="H230" s="67">
        <v>0.86</v>
      </c>
      <c r="I230" s="5">
        <v>0.97</v>
      </c>
      <c r="J230" s="67">
        <v>18.489999999999998</v>
      </c>
      <c r="K230" s="5">
        <v>17.260000000000002</v>
      </c>
      <c r="L230" s="56">
        <f t="shared" si="89"/>
        <v>0.90650000000000008</v>
      </c>
      <c r="M230" s="57">
        <f t="shared" si="90"/>
        <v>0.90650000000000008</v>
      </c>
      <c r="N230" s="250"/>
      <c r="O230" s="250"/>
      <c r="P230" s="306"/>
      <c r="Q230" s="34"/>
      <c r="R230" s="48"/>
      <c r="S230" s="50"/>
      <c r="T230" s="34"/>
      <c r="V230" s="42">
        <f t="shared" si="91"/>
        <v>38</v>
      </c>
      <c r="W230" s="43">
        <f t="shared" si="92"/>
        <v>39.25</v>
      </c>
      <c r="X230" s="42">
        <f t="shared" si="93"/>
        <v>40</v>
      </c>
      <c r="Y230" s="44">
        <f t="shared" si="94"/>
        <v>0.91400000000000003</v>
      </c>
      <c r="Z230" s="45">
        <f t="shared" si="95"/>
        <v>0.90650000000000008</v>
      </c>
      <c r="AA230" s="44">
        <f t="shared" si="96"/>
        <v>0.90200000000000002</v>
      </c>
    </row>
    <row r="231" spans="1:27" s="2" customFormat="1" ht="24.95" customHeight="1">
      <c r="A231" s="269"/>
      <c r="B231" s="269"/>
      <c r="C231" s="269"/>
      <c r="D231" s="269"/>
      <c r="E231" s="269"/>
      <c r="F231" s="63">
        <v>3</v>
      </c>
      <c r="G231" s="63">
        <v>39.4</v>
      </c>
      <c r="H231" s="67">
        <v>0.86</v>
      </c>
      <c r="I231" s="5">
        <v>0.97</v>
      </c>
      <c r="J231" s="67">
        <v>18.489999999999998</v>
      </c>
      <c r="K231" s="5">
        <v>17.260000000000002</v>
      </c>
      <c r="L231" s="56">
        <f t="shared" si="89"/>
        <v>0.90560000000000007</v>
      </c>
      <c r="M231" s="57">
        <f t="shared" si="90"/>
        <v>0.90560000000000007</v>
      </c>
      <c r="N231" s="250"/>
      <c r="O231" s="250"/>
      <c r="P231" s="306"/>
      <c r="Q231" s="34"/>
      <c r="R231" s="48">
        <v>1</v>
      </c>
      <c r="S231" s="50"/>
      <c r="T231" s="34"/>
      <c r="V231" s="42">
        <f t="shared" si="91"/>
        <v>38</v>
      </c>
      <c r="W231" s="43">
        <f t="shared" si="92"/>
        <v>39.4</v>
      </c>
      <c r="X231" s="42">
        <f t="shared" si="93"/>
        <v>40</v>
      </c>
      <c r="Y231" s="44">
        <f t="shared" si="94"/>
        <v>0.91400000000000003</v>
      </c>
      <c r="Z231" s="45">
        <f t="shared" si="95"/>
        <v>0.90560000000000007</v>
      </c>
      <c r="AA231" s="44">
        <f t="shared" si="96"/>
        <v>0.90200000000000002</v>
      </c>
    </row>
    <row r="232" spans="1:27" s="2" customFormat="1" ht="24.95" customHeight="1">
      <c r="A232" s="269"/>
      <c r="B232" s="269"/>
      <c r="C232" s="269"/>
      <c r="D232" s="269"/>
      <c r="E232" s="269"/>
      <c r="F232" s="63">
        <v>4</v>
      </c>
      <c r="G232" s="63">
        <v>39.4</v>
      </c>
      <c r="H232" s="67">
        <v>0.86</v>
      </c>
      <c r="I232" s="5">
        <v>0.97</v>
      </c>
      <c r="J232" s="67">
        <v>18.489999999999998</v>
      </c>
      <c r="K232" s="5">
        <v>17.260000000000002</v>
      </c>
      <c r="L232" s="56">
        <f t="shared" si="89"/>
        <v>0.90560000000000007</v>
      </c>
      <c r="M232" s="57">
        <f t="shared" si="90"/>
        <v>0.90560000000000007</v>
      </c>
      <c r="N232" s="250"/>
      <c r="O232" s="250"/>
      <c r="P232" s="306"/>
      <c r="Q232" s="34"/>
      <c r="R232" s="48"/>
      <c r="S232" s="50"/>
      <c r="T232" s="34"/>
      <c r="V232" s="42">
        <f t="shared" si="91"/>
        <v>38</v>
      </c>
      <c r="W232" s="43">
        <f t="shared" si="92"/>
        <v>39.4</v>
      </c>
      <c r="X232" s="42">
        <f t="shared" si="93"/>
        <v>40</v>
      </c>
      <c r="Y232" s="44">
        <f t="shared" si="94"/>
        <v>0.91400000000000003</v>
      </c>
      <c r="Z232" s="45">
        <f t="shared" si="95"/>
        <v>0.90560000000000007</v>
      </c>
      <c r="AA232" s="44">
        <f t="shared" si="96"/>
        <v>0.90200000000000002</v>
      </c>
    </row>
    <row r="233" spans="1:27" s="2" customFormat="1" ht="24.95" customHeight="1" thickBot="1">
      <c r="A233" s="269"/>
      <c r="B233" s="269"/>
      <c r="C233" s="269"/>
      <c r="D233" s="269"/>
      <c r="E233" s="269"/>
      <c r="F233" s="63">
        <v>5</v>
      </c>
      <c r="G233" s="63">
        <v>41.5</v>
      </c>
      <c r="H233" s="67">
        <v>0.87</v>
      </c>
      <c r="I233" s="5">
        <v>0.92</v>
      </c>
      <c r="J233" s="67">
        <v>18.53</v>
      </c>
      <c r="K233" s="5">
        <v>16.37</v>
      </c>
      <c r="L233" s="56">
        <f t="shared" si="89"/>
        <v>0.90770000000000006</v>
      </c>
      <c r="M233" s="57">
        <f t="shared" si="90"/>
        <v>0.90770000000000006</v>
      </c>
      <c r="N233" s="250"/>
      <c r="O233" s="250"/>
      <c r="P233" s="251"/>
      <c r="Q233" s="34"/>
      <c r="R233" s="209"/>
      <c r="S233" s="210">
        <f>SUM(R229:R233)</f>
        <v>1</v>
      </c>
      <c r="T233" s="47" t="s">
        <v>422</v>
      </c>
      <c r="V233" s="42">
        <f t="shared" si="91"/>
        <v>40</v>
      </c>
      <c r="W233" s="43">
        <f t="shared" si="92"/>
        <v>41.5</v>
      </c>
      <c r="X233" s="42">
        <f t="shared" si="93"/>
        <v>45</v>
      </c>
      <c r="Y233" s="44">
        <f t="shared" si="94"/>
        <v>0.90200000000000002</v>
      </c>
      <c r="Z233" s="45">
        <f t="shared" si="95"/>
        <v>0.90770000000000006</v>
      </c>
      <c r="AA233" s="44">
        <f t="shared" si="96"/>
        <v>0.92100000000000004</v>
      </c>
    </row>
    <row r="234" spans="1:27" ht="24.95" customHeight="1">
      <c r="A234" s="1"/>
      <c r="B234" s="1"/>
      <c r="C234" s="1"/>
      <c r="D234" s="1"/>
      <c r="S234" s="12">
        <f>SUM(R9:R233)</f>
        <v>62</v>
      </c>
    </row>
    <row r="235" spans="1:27" ht="24.95" customHeight="1">
      <c r="A235" s="1"/>
      <c r="B235" s="1"/>
      <c r="C235" s="1"/>
      <c r="D235" s="1"/>
    </row>
    <row r="236" spans="1:27" ht="24.95" customHeight="1">
      <c r="A236" s="1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</row>
    <row r="237" spans="1:27" ht="24.95" customHeight="1">
      <c r="A237" s="1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</row>
    <row r="238" spans="1:27" ht="24.95" customHeight="1">
      <c r="A238" s="1"/>
      <c r="B238" s="73"/>
      <c r="C238" s="74"/>
      <c r="D238" s="74"/>
      <c r="E238" s="74"/>
      <c r="F238" s="74"/>
      <c r="G238" s="74"/>
      <c r="H238" s="74"/>
      <c r="I238" s="73"/>
      <c r="J238" s="75"/>
      <c r="K238" s="75"/>
      <c r="L238" s="76"/>
      <c r="M238" s="76"/>
      <c r="N238" s="76"/>
      <c r="O238" s="76"/>
    </row>
    <row r="239" spans="1:27" ht="24.95" customHeight="1">
      <c r="A239" s="1"/>
      <c r="B239" s="73"/>
      <c r="C239" s="74"/>
      <c r="D239" s="74"/>
      <c r="E239" s="74"/>
      <c r="F239" s="74"/>
      <c r="G239" s="74"/>
      <c r="H239" s="74"/>
      <c r="I239" s="73"/>
      <c r="J239" s="75"/>
      <c r="K239" s="75"/>
      <c r="L239" s="76"/>
      <c r="M239" s="76"/>
      <c r="N239" s="76"/>
      <c r="O239" s="76"/>
    </row>
    <row r="240" spans="1:27">
      <c r="A240" s="1"/>
      <c r="B240" s="1"/>
      <c r="C240" s="1"/>
      <c r="D240" s="1"/>
    </row>
    <row r="241" spans="1:4">
      <c r="A241" s="1"/>
      <c r="B241" s="1"/>
      <c r="C241" s="1"/>
      <c r="D241" s="1"/>
    </row>
    <row r="242" spans="1:4">
      <c r="A242" s="1"/>
      <c r="B242" s="1"/>
      <c r="C242" s="1"/>
      <c r="D242" s="1"/>
    </row>
    <row r="243" spans="1:4">
      <c r="A243" s="1"/>
      <c r="B243" s="1"/>
      <c r="C243" s="1"/>
      <c r="D243" s="1"/>
    </row>
    <row r="244" spans="1:4">
      <c r="A244" s="1"/>
      <c r="B244" s="1"/>
      <c r="C244" s="1"/>
      <c r="D244" s="1"/>
    </row>
    <row r="245" spans="1:4">
      <c r="A245" s="1"/>
      <c r="B245" s="1"/>
      <c r="C245" s="1"/>
      <c r="D245" s="1"/>
    </row>
    <row r="246" spans="1:4">
      <c r="A246" s="1"/>
      <c r="B246" s="1"/>
      <c r="C246" s="1"/>
      <c r="D246" s="1"/>
    </row>
    <row r="247" spans="1:4">
      <c r="A247" s="1"/>
      <c r="B247" s="1"/>
      <c r="C247" s="1"/>
      <c r="D247" s="1"/>
    </row>
    <row r="248" spans="1:4">
      <c r="A248" s="1"/>
      <c r="B248" s="1"/>
      <c r="C248" s="1"/>
      <c r="D248" s="1"/>
    </row>
    <row r="249" spans="1:4">
      <c r="A249" s="1"/>
      <c r="B249" s="1"/>
      <c r="C249" s="1"/>
      <c r="D249" s="1"/>
    </row>
    <row r="250" spans="1:4">
      <c r="A250" s="1"/>
      <c r="B250" s="1"/>
      <c r="C250" s="1"/>
      <c r="D250" s="1"/>
    </row>
    <row r="251" spans="1:4">
      <c r="A251" s="1"/>
      <c r="B251" s="1"/>
      <c r="C251" s="1"/>
      <c r="D251" s="1"/>
    </row>
    <row r="252" spans="1:4">
      <c r="A252" s="1"/>
      <c r="B252" s="1"/>
      <c r="C252" s="1"/>
      <c r="D252" s="1"/>
    </row>
    <row r="253" spans="1:4">
      <c r="A253" s="1"/>
      <c r="B253" s="1"/>
      <c r="C253" s="1"/>
      <c r="D253" s="1"/>
    </row>
    <row r="254" spans="1:4">
      <c r="A254" s="1"/>
      <c r="B254" s="1"/>
      <c r="C254" s="1"/>
      <c r="D254" s="1"/>
    </row>
    <row r="255" spans="1:4">
      <c r="A255" s="1"/>
      <c r="B255" s="1"/>
      <c r="C255" s="1"/>
      <c r="D255" s="1"/>
    </row>
    <row r="256" spans="1:4">
      <c r="A256" s="1"/>
      <c r="B256" s="1"/>
      <c r="C256" s="1"/>
      <c r="D256" s="1"/>
    </row>
    <row r="257" spans="1:4">
      <c r="A257" s="1"/>
      <c r="B257" s="1"/>
      <c r="C257" s="1"/>
      <c r="D257" s="1"/>
    </row>
    <row r="258" spans="1:4">
      <c r="A258" s="1"/>
      <c r="B258" s="1"/>
      <c r="C258" s="1"/>
      <c r="D258" s="1"/>
    </row>
    <row r="259" spans="1:4">
      <c r="A259" s="1"/>
      <c r="B259" s="1"/>
      <c r="C259" s="1"/>
      <c r="D259" s="1"/>
    </row>
    <row r="260" spans="1:4">
      <c r="A260" s="1"/>
      <c r="B260" s="1"/>
      <c r="C260" s="1"/>
      <c r="D260" s="1"/>
    </row>
    <row r="261" spans="1:4">
      <c r="A261" s="1"/>
      <c r="B261" s="1"/>
      <c r="C261" s="1"/>
      <c r="D261" s="1"/>
    </row>
    <row r="262" spans="1:4">
      <c r="A262" s="1"/>
      <c r="B262" s="1"/>
      <c r="C262" s="1"/>
      <c r="D262" s="1"/>
    </row>
    <row r="263" spans="1:4">
      <c r="A263" s="1"/>
      <c r="B263" s="1"/>
      <c r="C263" s="1"/>
      <c r="D263" s="1"/>
    </row>
    <row r="264" spans="1:4">
      <c r="A264" s="1"/>
      <c r="B264" s="1"/>
      <c r="C264" s="1"/>
      <c r="D264" s="1"/>
    </row>
    <row r="265" spans="1:4">
      <c r="A265" s="1"/>
      <c r="B265" s="1"/>
      <c r="C265" s="1"/>
      <c r="D265" s="1"/>
    </row>
    <row r="266" spans="1:4">
      <c r="A266" s="1"/>
      <c r="B266" s="1"/>
      <c r="C266" s="1"/>
      <c r="D266" s="1"/>
    </row>
    <row r="267" spans="1:4">
      <c r="A267" s="1"/>
      <c r="B267" s="1"/>
      <c r="C267" s="1"/>
      <c r="D267" s="1"/>
    </row>
    <row r="268" spans="1:4">
      <c r="A268" s="1"/>
      <c r="B268" s="1"/>
      <c r="C268" s="1"/>
      <c r="D268" s="1"/>
    </row>
    <row r="269" spans="1:4">
      <c r="A269" s="1"/>
      <c r="B269" s="1"/>
      <c r="C269" s="1"/>
      <c r="D269" s="1"/>
    </row>
    <row r="270" spans="1:4">
      <c r="A270" s="1"/>
      <c r="B270" s="1"/>
      <c r="C270" s="1"/>
      <c r="D270" s="1"/>
    </row>
    <row r="271" spans="1:4">
      <c r="A271" s="1"/>
      <c r="B271" s="1"/>
      <c r="C271" s="1"/>
      <c r="D271" s="1"/>
    </row>
    <row r="272" spans="1:4">
      <c r="A272" s="1"/>
      <c r="B272" s="1"/>
      <c r="C272" s="1"/>
      <c r="D272" s="1"/>
    </row>
    <row r="273" spans="1:4">
      <c r="A273" s="1"/>
      <c r="B273" s="1"/>
      <c r="C273" s="1"/>
      <c r="D273" s="1"/>
    </row>
    <row r="274" spans="1:4">
      <c r="A274" s="1"/>
      <c r="B274" s="1"/>
      <c r="C274" s="1"/>
      <c r="D274" s="1"/>
    </row>
    <row r="275" spans="1:4">
      <c r="A275" s="1"/>
      <c r="B275" s="1"/>
      <c r="C275" s="1"/>
      <c r="D275" s="1"/>
    </row>
    <row r="276" spans="1:4">
      <c r="A276" s="1"/>
      <c r="B276" s="1"/>
      <c r="C276" s="1"/>
      <c r="D276" s="1"/>
    </row>
    <row r="277" spans="1:4">
      <c r="A277" s="1"/>
      <c r="B277" s="1"/>
      <c r="C277" s="1"/>
      <c r="D277" s="1"/>
    </row>
    <row r="278" spans="1:4">
      <c r="A278" s="1"/>
      <c r="B278" s="1"/>
      <c r="C278" s="1"/>
      <c r="D278" s="1"/>
    </row>
    <row r="279" spans="1:4">
      <c r="A279" s="1"/>
      <c r="B279" s="1"/>
      <c r="C279" s="1"/>
      <c r="D279" s="1"/>
    </row>
    <row r="280" spans="1:4">
      <c r="A280" s="1"/>
      <c r="B280" s="1"/>
      <c r="C280" s="1"/>
      <c r="D280" s="1"/>
    </row>
    <row r="281" spans="1:4">
      <c r="A281" s="1"/>
      <c r="B281" s="1"/>
      <c r="C281" s="1"/>
      <c r="D281" s="1"/>
    </row>
    <row r="282" spans="1:4">
      <c r="A282" s="1"/>
      <c r="B282" s="1"/>
      <c r="C282" s="1"/>
      <c r="D282" s="1"/>
    </row>
    <row r="283" spans="1:4">
      <c r="A283" s="1"/>
      <c r="B283" s="1"/>
      <c r="C283" s="1"/>
      <c r="D283" s="1"/>
    </row>
    <row r="284" spans="1:4">
      <c r="A284" s="1"/>
      <c r="B284" s="1"/>
      <c r="C284" s="1"/>
      <c r="D284" s="1"/>
    </row>
    <row r="285" spans="1:4">
      <c r="A285" s="1"/>
      <c r="B285" s="1"/>
      <c r="C285" s="1"/>
      <c r="D285" s="1"/>
    </row>
    <row r="286" spans="1:4">
      <c r="A286" s="1"/>
      <c r="B286" s="1"/>
      <c r="C286" s="1"/>
      <c r="D286" s="1"/>
    </row>
    <row r="287" spans="1:4">
      <c r="A287" s="1"/>
      <c r="B287" s="1"/>
      <c r="C287" s="1"/>
      <c r="D287" s="1"/>
    </row>
    <row r="288" spans="1:4">
      <c r="A288" s="1"/>
      <c r="B288" s="1"/>
      <c r="C288" s="1"/>
      <c r="D288" s="1"/>
    </row>
    <row r="289" spans="1:4">
      <c r="A289" s="1"/>
      <c r="B289" s="1"/>
      <c r="C289" s="1"/>
      <c r="D289" s="1"/>
    </row>
    <row r="290" spans="1:4">
      <c r="A290" s="1"/>
      <c r="B290" s="1"/>
      <c r="C290" s="1"/>
      <c r="D290" s="1"/>
    </row>
    <row r="291" spans="1:4">
      <c r="A291" s="1"/>
      <c r="B291" s="1"/>
      <c r="C291" s="1"/>
      <c r="D291" s="1"/>
    </row>
    <row r="292" spans="1:4">
      <c r="A292" s="1"/>
      <c r="B292" s="1"/>
      <c r="C292" s="1"/>
      <c r="D292" s="1"/>
    </row>
    <row r="293" spans="1:4">
      <c r="A293" s="1"/>
      <c r="B293" s="1"/>
      <c r="C293" s="1"/>
      <c r="D293" s="1"/>
    </row>
    <row r="294" spans="1:4">
      <c r="A294" s="1"/>
      <c r="B294" s="1"/>
      <c r="C294" s="1"/>
      <c r="D294" s="1"/>
    </row>
    <row r="295" spans="1:4">
      <c r="A295" s="1"/>
      <c r="B295" s="1"/>
      <c r="C295" s="1"/>
      <c r="D295" s="1"/>
    </row>
    <row r="296" spans="1:4">
      <c r="A296" s="1"/>
      <c r="B296" s="1"/>
      <c r="C296" s="1"/>
      <c r="D296" s="1"/>
    </row>
    <row r="297" spans="1:4">
      <c r="A297" s="1"/>
      <c r="B297" s="1"/>
      <c r="C297" s="1"/>
      <c r="D297" s="1"/>
    </row>
    <row r="298" spans="1:4">
      <c r="A298" s="1"/>
      <c r="B298" s="1"/>
      <c r="C298" s="1"/>
      <c r="D298" s="1"/>
    </row>
    <row r="299" spans="1:4">
      <c r="A299" s="1"/>
      <c r="B299" s="1"/>
      <c r="C299" s="1"/>
      <c r="D299" s="1"/>
    </row>
    <row r="300" spans="1:4">
      <c r="A300" s="1"/>
      <c r="B300" s="1"/>
      <c r="C300" s="1"/>
      <c r="D300" s="1"/>
    </row>
    <row r="301" spans="1:4">
      <c r="A301" s="1"/>
      <c r="B301" s="1"/>
      <c r="C301" s="1"/>
      <c r="D301" s="1"/>
    </row>
    <row r="302" spans="1:4">
      <c r="A302" s="1"/>
      <c r="B302" s="1"/>
      <c r="C302" s="1"/>
      <c r="D302" s="1"/>
    </row>
    <row r="303" spans="1:4">
      <c r="A303" s="1"/>
      <c r="B303" s="1"/>
      <c r="C303" s="1"/>
      <c r="D303" s="1"/>
    </row>
    <row r="304" spans="1:4">
      <c r="A304" s="1"/>
      <c r="B304" s="1"/>
      <c r="C304" s="1"/>
      <c r="D304" s="1"/>
    </row>
    <row r="305" spans="1:4">
      <c r="A305" s="1"/>
      <c r="B305" s="1"/>
      <c r="C305" s="1"/>
      <c r="D305" s="1"/>
    </row>
    <row r="306" spans="1:4">
      <c r="A306" s="1"/>
      <c r="B306" s="1"/>
      <c r="C306" s="1"/>
      <c r="D306" s="1"/>
    </row>
    <row r="307" spans="1:4">
      <c r="A307" s="1"/>
      <c r="B307" s="1"/>
      <c r="C307" s="1"/>
      <c r="D307" s="1"/>
    </row>
    <row r="308" spans="1:4">
      <c r="A308" s="1"/>
      <c r="B308" s="1"/>
      <c r="C308" s="1"/>
      <c r="D308" s="1"/>
    </row>
    <row r="309" spans="1:4">
      <c r="A309" s="1"/>
      <c r="B309" s="1"/>
      <c r="C309" s="1"/>
      <c r="D309" s="1"/>
    </row>
  </sheetData>
  <mergeCells count="362">
    <mergeCell ref="L226:M227"/>
    <mergeCell ref="N226:N228"/>
    <mergeCell ref="O226:O228"/>
    <mergeCell ref="P226:P228"/>
    <mergeCell ref="A226:A228"/>
    <mergeCell ref="B226:B228"/>
    <mergeCell ref="C226:C228"/>
    <mergeCell ref="D226:D228"/>
    <mergeCell ref="E226:E228"/>
    <mergeCell ref="F226:F228"/>
    <mergeCell ref="G226:G228"/>
    <mergeCell ref="H226:I227"/>
    <mergeCell ref="J226:K227"/>
    <mergeCell ref="L199:M200"/>
    <mergeCell ref="N199:N201"/>
    <mergeCell ref="O199:O201"/>
    <mergeCell ref="P199:P201"/>
    <mergeCell ref="A211:P211"/>
    <mergeCell ref="A212:P212"/>
    <mergeCell ref="A213:P213"/>
    <mergeCell ref="A216:A218"/>
    <mergeCell ref="B216:B218"/>
    <mergeCell ref="C216:C218"/>
    <mergeCell ref="D216:D218"/>
    <mergeCell ref="E216:E218"/>
    <mergeCell ref="F216:F218"/>
    <mergeCell ref="G216:G218"/>
    <mergeCell ref="H216:I217"/>
    <mergeCell ref="J216:K217"/>
    <mergeCell ref="L216:M217"/>
    <mergeCell ref="N216:N218"/>
    <mergeCell ref="O216:O218"/>
    <mergeCell ref="P216:P218"/>
    <mergeCell ref="A199:A201"/>
    <mergeCell ref="B199:B201"/>
    <mergeCell ref="C199:C201"/>
    <mergeCell ref="D199:D201"/>
    <mergeCell ref="E199:E201"/>
    <mergeCell ref="F199:F201"/>
    <mergeCell ref="G199:G201"/>
    <mergeCell ref="H199:I200"/>
    <mergeCell ref="J199:K200"/>
    <mergeCell ref="A182:P182"/>
    <mergeCell ref="A183:P183"/>
    <mergeCell ref="A184:P184"/>
    <mergeCell ref="A187:A189"/>
    <mergeCell ref="B187:B189"/>
    <mergeCell ref="C187:C189"/>
    <mergeCell ref="D187:D189"/>
    <mergeCell ref="E187:E189"/>
    <mergeCell ref="F187:F189"/>
    <mergeCell ref="G187:G189"/>
    <mergeCell ref="H187:I188"/>
    <mergeCell ref="J187:K188"/>
    <mergeCell ref="L187:M188"/>
    <mergeCell ref="N187:N189"/>
    <mergeCell ref="O187:O189"/>
    <mergeCell ref="P187:P189"/>
    <mergeCell ref="A190:A192"/>
    <mergeCell ref="B190:B192"/>
    <mergeCell ref="C190:C192"/>
    <mergeCell ref="A153:P153"/>
    <mergeCell ref="A154:P154"/>
    <mergeCell ref="A155:P155"/>
    <mergeCell ref="A158:A160"/>
    <mergeCell ref="B158:B160"/>
    <mergeCell ref="C158:C160"/>
    <mergeCell ref="D158:D160"/>
    <mergeCell ref="E158:E160"/>
    <mergeCell ref="F158:F160"/>
    <mergeCell ref="G158:G160"/>
    <mergeCell ref="H158:I159"/>
    <mergeCell ref="J158:K159"/>
    <mergeCell ref="L158:M159"/>
    <mergeCell ref="N158:N160"/>
    <mergeCell ref="O158:O160"/>
    <mergeCell ref="P158:P160"/>
    <mergeCell ref="A123:P123"/>
    <mergeCell ref="A124:P124"/>
    <mergeCell ref="A125:P125"/>
    <mergeCell ref="A128:A130"/>
    <mergeCell ref="B128:B130"/>
    <mergeCell ref="C128:C130"/>
    <mergeCell ref="D128:D130"/>
    <mergeCell ref="E128:E130"/>
    <mergeCell ref="F128:F130"/>
    <mergeCell ref="G128:G130"/>
    <mergeCell ref="H128:I129"/>
    <mergeCell ref="J128:K129"/>
    <mergeCell ref="L128:M129"/>
    <mergeCell ref="N128:N130"/>
    <mergeCell ref="O128:O130"/>
    <mergeCell ref="P128:P130"/>
    <mergeCell ref="A90:P90"/>
    <mergeCell ref="A91:P91"/>
    <mergeCell ref="A92:P92"/>
    <mergeCell ref="A95:A97"/>
    <mergeCell ref="B95:B97"/>
    <mergeCell ref="C95:C97"/>
    <mergeCell ref="D95:D97"/>
    <mergeCell ref="E95:E97"/>
    <mergeCell ref="F95:F97"/>
    <mergeCell ref="G95:G97"/>
    <mergeCell ref="H95:I96"/>
    <mergeCell ref="J95:K96"/>
    <mergeCell ref="L95:M96"/>
    <mergeCell ref="N95:N97"/>
    <mergeCell ref="O95:O97"/>
    <mergeCell ref="P95:P97"/>
    <mergeCell ref="A30:P30"/>
    <mergeCell ref="A31:P31"/>
    <mergeCell ref="A32:P32"/>
    <mergeCell ref="A35:A37"/>
    <mergeCell ref="B35:B37"/>
    <mergeCell ref="C35:C37"/>
    <mergeCell ref="D35:D37"/>
    <mergeCell ref="E35:E37"/>
    <mergeCell ref="F35:F37"/>
    <mergeCell ref="G35:G37"/>
    <mergeCell ref="H35:I36"/>
    <mergeCell ref="J35:K36"/>
    <mergeCell ref="L35:M36"/>
    <mergeCell ref="N35:N37"/>
    <mergeCell ref="O35:O37"/>
    <mergeCell ref="P35:P37"/>
    <mergeCell ref="O119:O121"/>
    <mergeCell ref="P119:P121"/>
    <mergeCell ref="A119:A121"/>
    <mergeCell ref="B119:B121"/>
    <mergeCell ref="C119:C121"/>
    <mergeCell ref="D119:D121"/>
    <mergeCell ref="E119:E121"/>
    <mergeCell ref="N119:N121"/>
    <mergeCell ref="A139:A144"/>
    <mergeCell ref="B139:B144"/>
    <mergeCell ref="C139:C144"/>
    <mergeCell ref="D139:D144"/>
    <mergeCell ref="E139:E144"/>
    <mergeCell ref="N139:N144"/>
    <mergeCell ref="O139:O144"/>
    <mergeCell ref="P139:P144"/>
    <mergeCell ref="O136:O138"/>
    <mergeCell ref="P136:P138"/>
    <mergeCell ref="A136:A138"/>
    <mergeCell ref="B136:B138"/>
    <mergeCell ref="C136:C138"/>
    <mergeCell ref="D136:D138"/>
    <mergeCell ref="E136:E138"/>
    <mergeCell ref="N136:N138"/>
    <mergeCell ref="A66:A70"/>
    <mergeCell ref="B66:B70"/>
    <mergeCell ref="C66:C70"/>
    <mergeCell ref="D66:D70"/>
    <mergeCell ref="E66:E70"/>
    <mergeCell ref="N66:N70"/>
    <mergeCell ref="O66:O70"/>
    <mergeCell ref="P66:P70"/>
    <mergeCell ref="A71:A72"/>
    <mergeCell ref="B71:B72"/>
    <mergeCell ref="C71:C72"/>
    <mergeCell ref="D71:D72"/>
    <mergeCell ref="E71:E72"/>
    <mergeCell ref="N71:N72"/>
    <mergeCell ref="O71:O72"/>
    <mergeCell ref="P71:P72"/>
    <mergeCell ref="D49:D51"/>
    <mergeCell ref="E49:E51"/>
    <mergeCell ref="N49:N51"/>
    <mergeCell ref="O49:O51"/>
    <mergeCell ref="P49:P51"/>
    <mergeCell ref="A52:A56"/>
    <mergeCell ref="B52:B56"/>
    <mergeCell ref="C52:C56"/>
    <mergeCell ref="D52:D56"/>
    <mergeCell ref="E52:E56"/>
    <mergeCell ref="N52:N56"/>
    <mergeCell ref="O52:O56"/>
    <mergeCell ref="P52:P56"/>
    <mergeCell ref="B202:B204"/>
    <mergeCell ref="C202:C204"/>
    <mergeCell ref="D202:D204"/>
    <mergeCell ref="E202:E204"/>
    <mergeCell ref="N202:N204"/>
    <mergeCell ref="P40:P42"/>
    <mergeCell ref="A40:A42"/>
    <mergeCell ref="B40:B42"/>
    <mergeCell ref="C40:C42"/>
    <mergeCell ref="D40:D42"/>
    <mergeCell ref="E40:E42"/>
    <mergeCell ref="N40:N42"/>
    <mergeCell ref="O40:O42"/>
    <mergeCell ref="B46:B48"/>
    <mergeCell ref="C46:C48"/>
    <mergeCell ref="D46:D48"/>
    <mergeCell ref="E46:E48"/>
    <mergeCell ref="N46:N48"/>
    <mergeCell ref="O46:O48"/>
    <mergeCell ref="P46:P48"/>
    <mergeCell ref="A43:A45"/>
    <mergeCell ref="A49:A51"/>
    <mergeCell ref="B49:B51"/>
    <mergeCell ref="C49:C51"/>
    <mergeCell ref="D190:D192"/>
    <mergeCell ref="E190:E192"/>
    <mergeCell ref="N190:N192"/>
    <mergeCell ref="O190:O192"/>
    <mergeCell ref="P190:P192"/>
    <mergeCell ref="O229:O233"/>
    <mergeCell ref="P229:P233"/>
    <mergeCell ref="A229:A233"/>
    <mergeCell ref="B229:B233"/>
    <mergeCell ref="C229:C233"/>
    <mergeCell ref="D229:D233"/>
    <mergeCell ref="E229:E233"/>
    <mergeCell ref="N229:N233"/>
    <mergeCell ref="O202:O204"/>
    <mergeCell ref="P202:P204"/>
    <mergeCell ref="A219:A221"/>
    <mergeCell ref="B219:B221"/>
    <mergeCell ref="C219:C221"/>
    <mergeCell ref="D219:D221"/>
    <mergeCell ref="E219:E221"/>
    <mergeCell ref="N219:N221"/>
    <mergeCell ref="O219:O221"/>
    <mergeCell ref="P219:P221"/>
    <mergeCell ref="A202:A204"/>
    <mergeCell ref="O110:O112"/>
    <mergeCell ref="P110:P112"/>
    <mergeCell ref="A110:A112"/>
    <mergeCell ref="B110:B112"/>
    <mergeCell ref="C110:C112"/>
    <mergeCell ref="D110:D112"/>
    <mergeCell ref="E110:E112"/>
    <mergeCell ref="N110:N112"/>
    <mergeCell ref="A148:A149"/>
    <mergeCell ref="B148:B149"/>
    <mergeCell ref="C148:C149"/>
    <mergeCell ref="D148:D149"/>
    <mergeCell ref="E148:E149"/>
    <mergeCell ref="N148:N149"/>
    <mergeCell ref="O148:O149"/>
    <mergeCell ref="P148:P149"/>
    <mergeCell ref="A134:A135"/>
    <mergeCell ref="B134:B135"/>
    <mergeCell ref="C134:C135"/>
    <mergeCell ref="D134:D135"/>
    <mergeCell ref="E134:E135"/>
    <mergeCell ref="N134:N135"/>
    <mergeCell ref="O134:O135"/>
    <mergeCell ref="P134:P135"/>
    <mergeCell ref="A131:A133"/>
    <mergeCell ref="B131:B133"/>
    <mergeCell ref="C131:C133"/>
    <mergeCell ref="D131:D133"/>
    <mergeCell ref="E131:E133"/>
    <mergeCell ref="N131:N133"/>
    <mergeCell ref="O131:O133"/>
    <mergeCell ref="P131:P133"/>
    <mergeCell ref="O113:O115"/>
    <mergeCell ref="P113:P115"/>
    <mergeCell ref="A113:A115"/>
    <mergeCell ref="B113:B115"/>
    <mergeCell ref="C113:C115"/>
    <mergeCell ref="D113:D115"/>
    <mergeCell ref="E113:E115"/>
    <mergeCell ref="N113:N115"/>
    <mergeCell ref="O116:O118"/>
    <mergeCell ref="P116:P118"/>
    <mergeCell ref="A116:A118"/>
    <mergeCell ref="B116:B118"/>
    <mergeCell ref="C116:C118"/>
    <mergeCell ref="D116:D118"/>
    <mergeCell ref="E116:E118"/>
    <mergeCell ref="N116:N118"/>
    <mergeCell ref="A107:A109"/>
    <mergeCell ref="B107:B109"/>
    <mergeCell ref="C107:C109"/>
    <mergeCell ref="D107:D109"/>
    <mergeCell ref="E107:E109"/>
    <mergeCell ref="N107:N109"/>
    <mergeCell ref="O107:O109"/>
    <mergeCell ref="P107:P109"/>
    <mergeCell ref="A77:A78"/>
    <mergeCell ref="B77:B78"/>
    <mergeCell ref="C77:C78"/>
    <mergeCell ref="D77:D78"/>
    <mergeCell ref="E77:E78"/>
    <mergeCell ref="N77:N78"/>
    <mergeCell ref="O77:O78"/>
    <mergeCell ref="P77:P78"/>
    <mergeCell ref="A98:A106"/>
    <mergeCell ref="B98:B106"/>
    <mergeCell ref="C98:C106"/>
    <mergeCell ref="D98:D106"/>
    <mergeCell ref="E98:E106"/>
    <mergeCell ref="N98:N106"/>
    <mergeCell ref="O98:O106"/>
    <mergeCell ref="P98:P106"/>
    <mergeCell ref="A75:A76"/>
    <mergeCell ref="B75:B76"/>
    <mergeCell ref="C75:C76"/>
    <mergeCell ref="D75:D76"/>
    <mergeCell ref="E75:E76"/>
    <mergeCell ref="N75:N76"/>
    <mergeCell ref="O75:O76"/>
    <mergeCell ref="P75:P76"/>
    <mergeCell ref="B43:B45"/>
    <mergeCell ref="C43:C45"/>
    <mergeCell ref="D43:D45"/>
    <mergeCell ref="E43:E45"/>
    <mergeCell ref="N43:N45"/>
    <mergeCell ref="O43:O45"/>
    <mergeCell ref="P73:P74"/>
    <mergeCell ref="A59:A65"/>
    <mergeCell ref="B59:B65"/>
    <mergeCell ref="C59:C65"/>
    <mergeCell ref="D59:D65"/>
    <mergeCell ref="E59:E65"/>
    <mergeCell ref="N59:N65"/>
    <mergeCell ref="O59:O65"/>
    <mergeCell ref="P59:P65"/>
    <mergeCell ref="A73:A74"/>
    <mergeCell ref="B73:B74"/>
    <mergeCell ref="C73:C74"/>
    <mergeCell ref="D73:D74"/>
    <mergeCell ref="E73:E74"/>
    <mergeCell ref="N73:N74"/>
    <mergeCell ref="O73:O74"/>
    <mergeCell ref="P43:P45"/>
    <mergeCell ref="A46:A48"/>
    <mergeCell ref="A10:A13"/>
    <mergeCell ref="B10:B13"/>
    <mergeCell ref="C10:C13"/>
    <mergeCell ref="D10:D13"/>
    <mergeCell ref="E10:E13"/>
    <mergeCell ref="N10:N13"/>
    <mergeCell ref="O10:O13"/>
    <mergeCell ref="P10:P13"/>
    <mergeCell ref="A38:A39"/>
    <mergeCell ref="B38:B39"/>
    <mergeCell ref="C38:C39"/>
    <mergeCell ref="D38:D39"/>
    <mergeCell ref="E38:E39"/>
    <mergeCell ref="N38:N39"/>
    <mergeCell ref="O38:O39"/>
    <mergeCell ref="P38:P39"/>
    <mergeCell ref="A1:P1"/>
    <mergeCell ref="A2:P2"/>
    <mergeCell ref="A3:P3"/>
    <mergeCell ref="A6:A8"/>
    <mergeCell ref="B6:B8"/>
    <mergeCell ref="C6:C8"/>
    <mergeCell ref="D6:D8"/>
    <mergeCell ref="E6:E8"/>
    <mergeCell ref="F6:F8"/>
    <mergeCell ref="G6:G8"/>
    <mergeCell ref="H6:I7"/>
    <mergeCell ref="J6:K7"/>
    <mergeCell ref="N6:N8"/>
    <mergeCell ref="O6:O8"/>
    <mergeCell ref="P6:P8"/>
    <mergeCell ref="L6:M7"/>
  </mergeCells>
  <printOptions horizontalCentered="1"/>
  <pageMargins left="0.19685039370078741" right="0.19685039370078741" top="0.78" bottom="0.37" header="0.56999999999999995" footer="0.19685039370078741"/>
  <pageSetup paperSize="9" scale="72" orientation="landscape" r:id="rId1"/>
  <headerFooter alignWithMargins="0">
    <oddHeader>&amp;RBridges in Sabah</oddHeader>
    <oddFooter>&amp;RPage &amp;P of &amp;N</oddFooter>
  </headerFooter>
  <rowBreaks count="7" manualBreakCount="7">
    <brk id="29" max="15" man="1"/>
    <brk id="58" max="15" man="1"/>
    <brk id="89" max="15" man="1"/>
    <brk id="122" max="15" man="1"/>
    <brk id="152" max="15" man="1"/>
    <brk id="181" max="15" man="1"/>
    <brk id="210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BA310"/>
  <sheetViews>
    <sheetView tabSelected="1" view="pageBreakPreview" zoomScale="75" zoomScaleNormal="70" zoomScaleSheetLayoutView="75" workbookViewId="0">
      <selection sqref="A1:L1"/>
    </sheetView>
  </sheetViews>
  <sheetFormatPr defaultRowHeight="12.75"/>
  <cols>
    <col min="1" max="1" width="5.28515625" style="3" customWidth="1"/>
    <col min="2" max="2" width="17.7109375" style="3" customWidth="1"/>
    <col min="3" max="3" width="15.7109375" style="4" customWidth="1"/>
    <col min="4" max="4" width="23.7109375" style="4" customWidth="1"/>
    <col min="5" max="5" width="14.28515625" style="1" customWidth="1"/>
    <col min="6" max="11" width="15.7109375" style="1" customWidth="1"/>
    <col min="12" max="12" width="18.7109375" style="1" customWidth="1"/>
    <col min="13" max="14" width="20.7109375" style="1" customWidth="1"/>
    <col min="15" max="17" width="10.140625" style="12" customWidth="1"/>
    <col min="18" max="18" width="13.42578125" style="12" customWidth="1"/>
    <col min="19" max="21" width="10.140625" style="12" customWidth="1"/>
    <col min="22" max="22" width="9.140625" style="1"/>
    <col min="23" max="28" width="13.7109375" style="1" customWidth="1"/>
    <col min="29" max="16384" width="9.140625" style="1"/>
  </cols>
  <sheetData>
    <row r="1" spans="1:53" ht="39" customHeight="1">
      <c r="A1" s="286" t="s">
        <v>413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82"/>
      <c r="N1" s="82"/>
      <c r="O1" s="82"/>
      <c r="P1" s="82"/>
      <c r="Q1" s="82"/>
      <c r="R1" s="82"/>
      <c r="S1" s="82"/>
      <c r="T1" s="82"/>
      <c r="U1" s="82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</row>
    <row r="2" spans="1:53" ht="15" customHeight="1">
      <c r="A2" s="287" t="s">
        <v>414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83"/>
      <c r="N2" s="83"/>
      <c r="O2" s="83"/>
      <c r="P2" s="83"/>
      <c r="Q2" s="83"/>
      <c r="R2" s="83"/>
      <c r="S2" s="83"/>
      <c r="T2" s="83"/>
      <c r="U2" s="83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</row>
    <row r="3" spans="1:53" ht="24.75" customHeight="1">
      <c r="A3" s="288" t="s">
        <v>486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84"/>
      <c r="N3" s="84"/>
      <c r="O3" s="84"/>
      <c r="P3" s="84"/>
      <c r="Q3" s="84"/>
      <c r="R3" s="84"/>
      <c r="S3" s="84"/>
      <c r="T3" s="84"/>
      <c r="U3" s="84"/>
      <c r="AC3" s="89"/>
      <c r="AD3" s="137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</row>
    <row r="4" spans="1:53" ht="24.75" customHeight="1">
      <c r="A4" s="232" t="s">
        <v>496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AC4" s="89"/>
      <c r="AD4" s="137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</row>
    <row r="5" spans="1:53" ht="13.5" customHeight="1" thickBot="1">
      <c r="F5" s="2"/>
      <c r="G5" s="2"/>
      <c r="H5" s="2"/>
      <c r="I5" s="2"/>
      <c r="J5" s="2"/>
      <c r="K5" s="2"/>
      <c r="L5" s="2"/>
      <c r="M5" s="2"/>
      <c r="N5" s="2"/>
      <c r="O5" s="14"/>
      <c r="P5" s="14"/>
      <c r="Q5" s="14"/>
      <c r="R5" s="14"/>
      <c r="S5" s="14"/>
      <c r="T5" s="14"/>
      <c r="U5" s="14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</row>
    <row r="6" spans="1:53" ht="22.5" customHeight="1">
      <c r="A6" s="309" t="s">
        <v>0</v>
      </c>
      <c r="B6" s="262" t="s">
        <v>1</v>
      </c>
      <c r="C6" s="262" t="s">
        <v>2</v>
      </c>
      <c r="D6" s="262" t="s">
        <v>3</v>
      </c>
      <c r="E6" s="262" t="s">
        <v>4</v>
      </c>
      <c r="F6" s="265" t="s">
        <v>5</v>
      </c>
      <c r="G6" s="262" t="s">
        <v>423</v>
      </c>
      <c r="H6" s="271" t="s">
        <v>447</v>
      </c>
      <c r="I6" s="271" t="s">
        <v>450</v>
      </c>
      <c r="J6" s="128"/>
      <c r="K6" s="271" t="s">
        <v>448</v>
      </c>
      <c r="L6" s="314" t="s">
        <v>449</v>
      </c>
      <c r="M6" s="35"/>
      <c r="N6" s="35"/>
      <c r="O6" s="35"/>
      <c r="P6" s="35"/>
      <c r="Q6" s="35"/>
      <c r="R6" s="35"/>
      <c r="S6" s="35"/>
      <c r="T6" s="35"/>
      <c r="U6" s="35"/>
      <c r="V6" s="89"/>
      <c r="W6" s="89"/>
      <c r="X6" s="89"/>
      <c r="Y6" s="89"/>
      <c r="Z6" s="89"/>
      <c r="AA6" s="89"/>
      <c r="AB6" s="89"/>
      <c r="AC6" s="89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89"/>
    </row>
    <row r="7" spans="1:53" ht="21.75" customHeight="1">
      <c r="A7" s="310"/>
      <c r="B7" s="263"/>
      <c r="C7" s="263"/>
      <c r="D7" s="263"/>
      <c r="E7" s="263"/>
      <c r="F7" s="266"/>
      <c r="G7" s="263"/>
      <c r="H7" s="312"/>
      <c r="I7" s="312"/>
      <c r="J7" s="156" t="s">
        <v>451</v>
      </c>
      <c r="K7" s="312"/>
      <c r="L7" s="315"/>
      <c r="M7" s="35"/>
      <c r="N7" s="35"/>
      <c r="O7" s="35"/>
      <c r="P7" s="35"/>
      <c r="Q7" s="35"/>
      <c r="R7" s="35"/>
      <c r="S7" s="35"/>
      <c r="T7" s="35"/>
      <c r="U7" s="35"/>
      <c r="V7" s="89"/>
      <c r="W7" s="89"/>
      <c r="X7" s="89"/>
      <c r="Y7" s="89"/>
      <c r="Z7" s="89"/>
      <c r="AA7" s="89"/>
      <c r="AB7" s="89"/>
      <c r="AC7" s="8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89"/>
    </row>
    <row r="8" spans="1:53" ht="13.5" thickBot="1">
      <c r="A8" s="311"/>
      <c r="B8" s="264"/>
      <c r="C8" s="264"/>
      <c r="D8" s="264"/>
      <c r="E8" s="264"/>
      <c r="F8" s="267"/>
      <c r="G8" s="270"/>
      <c r="H8" s="313"/>
      <c r="I8" s="313"/>
      <c r="J8" s="157" t="s">
        <v>452</v>
      </c>
      <c r="K8" s="313"/>
      <c r="L8" s="316"/>
      <c r="M8" s="35"/>
      <c r="N8" s="35"/>
      <c r="O8" s="10"/>
      <c r="P8" s="129"/>
      <c r="Q8" s="129"/>
      <c r="R8" s="129"/>
      <c r="S8" s="35"/>
      <c r="T8" s="35"/>
      <c r="U8" s="10"/>
      <c r="V8" s="89"/>
      <c r="W8" s="135"/>
      <c r="X8" s="135"/>
      <c r="Y8" s="135"/>
      <c r="Z8" s="135"/>
      <c r="AA8" s="135"/>
      <c r="AB8" s="135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</row>
    <row r="9" spans="1:53" s="2" customFormat="1" ht="23.1" customHeight="1">
      <c r="A9" s="79"/>
      <c r="B9" s="20"/>
      <c r="C9" s="79"/>
      <c r="D9" s="79"/>
      <c r="E9" s="79"/>
      <c r="F9" s="86"/>
      <c r="G9" s="79"/>
      <c r="H9" s="6"/>
      <c r="I9" s="7"/>
      <c r="J9" s="92"/>
      <c r="K9" s="6"/>
      <c r="L9" s="7"/>
      <c r="M9" s="11"/>
      <c r="N9" s="199"/>
      <c r="O9" s="34"/>
      <c r="P9" s="34"/>
      <c r="Q9" s="34"/>
      <c r="R9" s="34"/>
      <c r="S9" s="34"/>
      <c r="T9" s="34"/>
      <c r="U9" s="34"/>
      <c r="V9" s="73"/>
      <c r="W9" s="131"/>
      <c r="X9" s="132"/>
      <c r="Y9" s="131"/>
      <c r="Z9" s="133"/>
      <c r="AA9" s="134"/>
      <c r="AB9" s="133"/>
      <c r="AC9" s="140"/>
      <c r="AD9" s="140"/>
      <c r="AE9" s="73"/>
      <c r="AF9" s="140"/>
      <c r="AG9" s="140"/>
      <c r="AH9" s="140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</row>
    <row r="10" spans="1:53" s="2" customFormat="1" ht="23.1" customHeight="1">
      <c r="A10" s="78">
        <v>19</v>
      </c>
      <c r="B10" s="85" t="s">
        <v>48</v>
      </c>
      <c r="C10" s="78" t="s">
        <v>51</v>
      </c>
      <c r="D10" s="78" t="s">
        <v>52</v>
      </c>
      <c r="E10" s="78" t="s">
        <v>19</v>
      </c>
      <c r="F10" s="86">
        <v>1</v>
      </c>
      <c r="G10" s="79">
        <v>11.27</v>
      </c>
      <c r="H10" s="6">
        <f>G10</f>
        <v>11.27</v>
      </c>
      <c r="I10" s="7">
        <v>13.9</v>
      </c>
      <c r="J10" s="92">
        <f>H10*I10</f>
        <v>156.65299999999999</v>
      </c>
      <c r="K10" s="95">
        <v>7000</v>
      </c>
      <c r="L10" s="96">
        <f>J10*K10</f>
        <v>1096571</v>
      </c>
      <c r="M10" s="97"/>
      <c r="N10" s="199">
        <v>1</v>
      </c>
      <c r="O10" s="34"/>
      <c r="P10" s="34"/>
      <c r="Q10" s="34"/>
      <c r="R10" s="34"/>
      <c r="S10" s="34"/>
      <c r="T10" s="34"/>
      <c r="U10" s="34"/>
      <c r="V10" s="73"/>
      <c r="W10" s="131"/>
      <c r="X10" s="132"/>
      <c r="Y10" s="131"/>
      <c r="Z10" s="133"/>
      <c r="AA10" s="134"/>
      <c r="AB10" s="133"/>
      <c r="AC10" s="140"/>
      <c r="AD10" s="140"/>
      <c r="AE10" s="73"/>
      <c r="AF10" s="140"/>
      <c r="AG10" s="140"/>
      <c r="AH10" s="140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</row>
    <row r="11" spans="1:53" s="2" customFormat="1" ht="23.1" customHeight="1">
      <c r="A11" s="279">
        <v>20</v>
      </c>
      <c r="B11" s="297" t="s">
        <v>48</v>
      </c>
      <c r="C11" s="279" t="s">
        <v>53</v>
      </c>
      <c r="D11" s="279" t="s">
        <v>54</v>
      </c>
      <c r="E11" s="279" t="s">
        <v>55</v>
      </c>
      <c r="F11" s="77">
        <v>1</v>
      </c>
      <c r="G11" s="77">
        <v>31.63</v>
      </c>
      <c r="H11" s="6">
        <f>SUM(G11:G14)</f>
        <v>147.26</v>
      </c>
      <c r="I11" s="7">
        <v>13.9</v>
      </c>
      <c r="J11" s="92">
        <f>H11*I11</f>
        <v>2046.914</v>
      </c>
      <c r="K11" s="95">
        <v>10000</v>
      </c>
      <c r="L11" s="96">
        <f>J11*K11</f>
        <v>20469140</v>
      </c>
      <c r="M11" s="97"/>
      <c r="N11" s="199">
        <v>1</v>
      </c>
      <c r="O11" s="34"/>
      <c r="P11" s="34"/>
      <c r="Q11" s="34"/>
      <c r="R11" s="34"/>
      <c r="S11" s="34"/>
      <c r="T11" s="34"/>
      <c r="U11" s="34"/>
      <c r="V11" s="73"/>
      <c r="W11" s="131"/>
      <c r="X11" s="132"/>
      <c r="Y11" s="131"/>
      <c r="Z11" s="133"/>
      <c r="AA11" s="134"/>
      <c r="AB11" s="133"/>
      <c r="AC11" s="32"/>
      <c r="AD11" s="32"/>
      <c r="AF11" s="32"/>
      <c r="AG11" s="32"/>
      <c r="AH11" s="32"/>
    </row>
    <row r="12" spans="1:53" s="2" customFormat="1" ht="23.1" customHeight="1">
      <c r="A12" s="268"/>
      <c r="B12" s="298"/>
      <c r="C12" s="268"/>
      <c r="D12" s="268"/>
      <c r="E12" s="268"/>
      <c r="F12" s="79">
        <v>2</v>
      </c>
      <c r="G12" s="79">
        <v>42</v>
      </c>
      <c r="H12" s="6"/>
      <c r="I12" s="7"/>
      <c r="J12" s="92"/>
      <c r="K12" s="6"/>
      <c r="L12" s="7"/>
      <c r="M12" s="11"/>
      <c r="N12" s="199"/>
      <c r="O12" s="34"/>
      <c r="P12" s="34"/>
      <c r="Q12" s="34"/>
      <c r="R12" s="34"/>
      <c r="S12" s="34"/>
      <c r="T12" s="34"/>
      <c r="U12" s="34"/>
      <c r="V12" s="73"/>
      <c r="W12" s="131"/>
      <c r="X12" s="132"/>
      <c r="Y12" s="131"/>
      <c r="Z12" s="133"/>
      <c r="AA12" s="134"/>
      <c r="AB12" s="133"/>
      <c r="AC12" s="32"/>
      <c r="AD12" s="32"/>
      <c r="AF12" s="32"/>
      <c r="AG12" s="32"/>
      <c r="AH12" s="32"/>
    </row>
    <row r="13" spans="1:53" s="2" customFormat="1" ht="23.1" customHeight="1">
      <c r="A13" s="268"/>
      <c r="B13" s="298"/>
      <c r="C13" s="268"/>
      <c r="D13" s="268"/>
      <c r="E13" s="268"/>
      <c r="F13" s="79">
        <v>3</v>
      </c>
      <c r="G13" s="79">
        <v>42</v>
      </c>
      <c r="H13" s="6"/>
      <c r="I13" s="7"/>
      <c r="J13" s="92"/>
      <c r="K13" s="6"/>
      <c r="L13" s="7"/>
      <c r="M13" s="11"/>
      <c r="N13" s="199"/>
      <c r="O13" s="34"/>
      <c r="P13" s="34"/>
      <c r="Q13" s="34"/>
      <c r="R13" s="34"/>
      <c r="S13" s="34"/>
      <c r="T13" s="34"/>
      <c r="U13" s="34"/>
      <c r="V13" s="73"/>
      <c r="W13" s="131"/>
      <c r="X13" s="132"/>
      <c r="Y13" s="131"/>
      <c r="Z13" s="133"/>
      <c r="AA13" s="134"/>
      <c r="AB13" s="133"/>
      <c r="AC13" s="32"/>
      <c r="AD13" s="32"/>
      <c r="AF13" s="32"/>
      <c r="AG13" s="32"/>
      <c r="AH13" s="32"/>
    </row>
    <row r="14" spans="1:53" s="2" customFormat="1" ht="23.1" customHeight="1">
      <c r="A14" s="268"/>
      <c r="B14" s="298"/>
      <c r="C14" s="268"/>
      <c r="D14" s="268"/>
      <c r="E14" s="268"/>
      <c r="F14" s="79">
        <v>4</v>
      </c>
      <c r="G14" s="79">
        <v>31.63</v>
      </c>
      <c r="H14" s="6"/>
      <c r="I14" s="7"/>
      <c r="J14" s="92"/>
      <c r="K14" s="6"/>
      <c r="L14" s="7"/>
      <c r="M14" s="11"/>
      <c r="N14" s="199"/>
      <c r="O14" s="34"/>
      <c r="P14" s="34"/>
      <c r="Q14" s="34"/>
      <c r="R14" s="34"/>
      <c r="S14" s="34"/>
      <c r="T14" s="34"/>
      <c r="U14" s="34"/>
      <c r="V14" s="73"/>
      <c r="W14" s="131"/>
      <c r="X14" s="132"/>
      <c r="Y14" s="131"/>
      <c r="Z14" s="133"/>
      <c r="AA14" s="134"/>
      <c r="AB14" s="133"/>
      <c r="AC14" s="32"/>
      <c r="AD14" s="32"/>
      <c r="AF14" s="32"/>
      <c r="AG14" s="32"/>
      <c r="AH14" s="32"/>
    </row>
    <row r="15" spans="1:53" s="2" customFormat="1" ht="23.1" customHeight="1">
      <c r="A15" s="111">
        <v>12</v>
      </c>
      <c r="B15" s="20" t="s">
        <v>35</v>
      </c>
      <c r="C15" s="79" t="s">
        <v>36</v>
      </c>
      <c r="D15" s="79" t="s">
        <v>37</v>
      </c>
      <c r="E15" s="79" t="s">
        <v>38</v>
      </c>
      <c r="F15" s="86">
        <v>1</v>
      </c>
      <c r="G15" s="79">
        <v>104.23</v>
      </c>
      <c r="H15" s="6">
        <f>G15</f>
        <v>104.23</v>
      </c>
      <c r="I15" s="7">
        <v>13.9</v>
      </c>
      <c r="J15" s="92">
        <f>H15*I15</f>
        <v>1448.797</v>
      </c>
      <c r="K15" s="95">
        <v>10000</v>
      </c>
      <c r="L15" s="96">
        <f t="shared" ref="L15:L26" si="0">J15*K15</f>
        <v>14487970</v>
      </c>
      <c r="M15" s="97"/>
      <c r="N15" s="199">
        <v>1</v>
      </c>
      <c r="O15" s="34"/>
      <c r="P15" s="34"/>
      <c r="Q15" s="34"/>
      <c r="R15" s="34"/>
      <c r="S15" s="34"/>
      <c r="T15" s="34"/>
      <c r="U15" s="34"/>
      <c r="V15" s="73"/>
      <c r="W15" s="131"/>
      <c r="X15" s="132"/>
      <c r="Y15" s="131"/>
      <c r="Z15" s="133"/>
      <c r="AA15" s="134"/>
      <c r="AB15" s="133"/>
      <c r="AC15" s="32"/>
      <c r="AD15" s="32"/>
      <c r="AF15" s="32"/>
      <c r="AG15" s="32"/>
      <c r="AH15" s="32"/>
    </row>
    <row r="16" spans="1:53" ht="23.1" customHeight="1">
      <c r="A16" s="111">
        <v>7</v>
      </c>
      <c r="B16" s="20" t="s">
        <v>10</v>
      </c>
      <c r="C16" s="111" t="s">
        <v>26</v>
      </c>
      <c r="D16" s="111" t="s">
        <v>27</v>
      </c>
      <c r="E16" s="111" t="s">
        <v>19</v>
      </c>
      <c r="F16" s="114">
        <v>1</v>
      </c>
      <c r="G16" s="111">
        <v>23.47</v>
      </c>
      <c r="H16" s="6">
        <f>G16</f>
        <v>23.47</v>
      </c>
      <c r="I16" s="7">
        <v>13.9</v>
      </c>
      <c r="J16" s="92">
        <f>H16*I16</f>
        <v>326.233</v>
      </c>
      <c r="K16" s="95">
        <v>7000</v>
      </c>
      <c r="L16" s="96">
        <f t="shared" si="0"/>
        <v>2283631</v>
      </c>
      <c r="M16" s="97"/>
      <c r="N16" s="199">
        <v>1</v>
      </c>
      <c r="O16" s="14"/>
      <c r="P16" s="14"/>
      <c r="Q16" s="14"/>
      <c r="R16" s="14"/>
      <c r="S16" s="14"/>
      <c r="T16" s="14"/>
      <c r="U16" s="14"/>
      <c r="V16" s="89"/>
      <c r="W16" s="52"/>
      <c r="X16" s="53"/>
      <c r="Y16" s="52"/>
      <c r="Z16" s="54"/>
      <c r="AA16" s="55"/>
      <c r="AB16" s="54"/>
      <c r="AC16" s="13"/>
      <c r="AD16" s="13"/>
      <c r="AG16" s="13"/>
      <c r="AH16" s="13"/>
    </row>
    <row r="17" spans="1:34" ht="23.1" customHeight="1">
      <c r="A17" s="167">
        <v>5</v>
      </c>
      <c r="B17" s="20" t="s">
        <v>10</v>
      </c>
      <c r="C17" s="167" t="s">
        <v>20</v>
      </c>
      <c r="D17" s="167" t="s">
        <v>21</v>
      </c>
      <c r="E17" s="198" t="s">
        <v>22</v>
      </c>
      <c r="F17" s="173">
        <v>1</v>
      </c>
      <c r="G17" s="167">
        <v>29.87</v>
      </c>
      <c r="H17" s="6">
        <f>G17</f>
        <v>29.87</v>
      </c>
      <c r="I17" s="7">
        <v>13.9</v>
      </c>
      <c r="J17" s="92">
        <f>H17*I17</f>
        <v>415.19300000000004</v>
      </c>
      <c r="K17" s="95">
        <v>7000</v>
      </c>
      <c r="L17" s="96">
        <f t="shared" ref="L17" si="1">J17*K17</f>
        <v>2906351.0000000005</v>
      </c>
      <c r="M17" s="97"/>
      <c r="N17" s="199">
        <v>1</v>
      </c>
      <c r="O17" s="14"/>
      <c r="P17" s="14"/>
      <c r="Q17" s="14"/>
      <c r="R17" s="14"/>
      <c r="S17" s="14"/>
      <c r="T17" s="14"/>
      <c r="U17" s="14"/>
      <c r="V17" s="89"/>
      <c r="W17" s="52"/>
      <c r="X17" s="53"/>
      <c r="Y17" s="52"/>
      <c r="Z17" s="54"/>
      <c r="AA17" s="55"/>
      <c r="AB17" s="54"/>
      <c r="AC17" s="13"/>
      <c r="AD17" s="13"/>
      <c r="AG17" s="13"/>
      <c r="AH17" s="13"/>
    </row>
    <row r="18" spans="1:34" s="2" customFormat="1" ht="23.1" customHeight="1">
      <c r="A18" s="111">
        <v>18</v>
      </c>
      <c r="B18" s="20" t="s">
        <v>48</v>
      </c>
      <c r="C18" s="111" t="s">
        <v>49</v>
      </c>
      <c r="D18" s="111" t="s">
        <v>50</v>
      </c>
      <c r="E18" s="111" t="s">
        <v>19</v>
      </c>
      <c r="F18" s="114">
        <v>1</v>
      </c>
      <c r="G18" s="111">
        <v>19.07</v>
      </c>
      <c r="H18" s="6">
        <f>G18</f>
        <v>19.07</v>
      </c>
      <c r="I18" s="7">
        <v>13.9</v>
      </c>
      <c r="J18" s="92">
        <f>H18*I18</f>
        <v>265.07300000000004</v>
      </c>
      <c r="K18" s="95">
        <v>7000</v>
      </c>
      <c r="L18" s="96">
        <f t="shared" si="0"/>
        <v>1855511.0000000002</v>
      </c>
      <c r="M18" s="97"/>
      <c r="N18" s="199">
        <v>1</v>
      </c>
      <c r="O18" s="34"/>
      <c r="P18" s="34"/>
      <c r="Q18" s="34"/>
      <c r="R18" s="34"/>
      <c r="S18" s="34"/>
      <c r="T18" s="34"/>
      <c r="U18" s="34"/>
      <c r="V18" s="73"/>
      <c r="W18" s="131"/>
      <c r="X18" s="132"/>
      <c r="Y18" s="131"/>
      <c r="Z18" s="133"/>
      <c r="AA18" s="134"/>
      <c r="AB18" s="133"/>
      <c r="AC18" s="32"/>
      <c r="AD18" s="32"/>
      <c r="AG18" s="32"/>
      <c r="AH18" s="32"/>
    </row>
    <row r="19" spans="1:34" s="2" customFormat="1" ht="23.1" customHeight="1">
      <c r="A19" s="109">
        <v>1</v>
      </c>
      <c r="B19" s="115" t="s">
        <v>10</v>
      </c>
      <c r="C19" s="109" t="s">
        <v>11</v>
      </c>
      <c r="D19" s="109" t="s">
        <v>12</v>
      </c>
      <c r="E19" s="107" t="s">
        <v>13</v>
      </c>
      <c r="F19" s="113">
        <v>1</v>
      </c>
      <c r="G19" s="107">
        <v>9.4</v>
      </c>
      <c r="H19" s="69">
        <f>G19</f>
        <v>9.4</v>
      </c>
      <c r="I19" s="68">
        <v>13.9</v>
      </c>
      <c r="J19" s="93">
        <f>H19*I19</f>
        <v>130.66</v>
      </c>
      <c r="K19" s="95">
        <v>7000</v>
      </c>
      <c r="L19" s="130">
        <f t="shared" si="0"/>
        <v>914620</v>
      </c>
      <c r="M19" s="10"/>
      <c r="N19" s="199">
        <v>1</v>
      </c>
      <c r="O19" s="34"/>
      <c r="P19" s="34"/>
      <c r="Q19" s="34"/>
      <c r="R19" s="34"/>
      <c r="S19" s="34"/>
      <c r="T19" s="34"/>
      <c r="U19" s="34"/>
      <c r="V19" s="73"/>
      <c r="W19" s="131"/>
      <c r="X19" s="132"/>
      <c r="Y19" s="131"/>
      <c r="Z19" s="133"/>
      <c r="AA19" s="134"/>
      <c r="AB19" s="133"/>
    </row>
    <row r="20" spans="1:34" s="2" customFormat="1" ht="23.1" customHeight="1">
      <c r="A20" s="111">
        <v>2</v>
      </c>
      <c r="B20" s="20" t="s">
        <v>10</v>
      </c>
      <c r="C20" s="111" t="s">
        <v>15</v>
      </c>
      <c r="D20" s="111" t="s">
        <v>12</v>
      </c>
      <c r="E20" s="111" t="s">
        <v>13</v>
      </c>
      <c r="F20" s="114">
        <v>1</v>
      </c>
      <c r="G20" s="111">
        <v>6.1</v>
      </c>
      <c r="H20" s="6">
        <f t="shared" ref="H20:H26" si="2">G20</f>
        <v>6.1</v>
      </c>
      <c r="I20" s="7">
        <v>13.9</v>
      </c>
      <c r="J20" s="92">
        <f t="shared" ref="J20:J26" si="3">H20*I20</f>
        <v>84.789999999999992</v>
      </c>
      <c r="K20" s="95">
        <v>7000</v>
      </c>
      <c r="L20" s="96">
        <f t="shared" si="0"/>
        <v>593530</v>
      </c>
      <c r="M20" s="10"/>
      <c r="N20" s="199">
        <v>1</v>
      </c>
      <c r="O20" s="34"/>
      <c r="P20" s="34"/>
      <c r="Q20" s="34"/>
      <c r="R20" s="34"/>
      <c r="S20" s="34"/>
      <c r="T20" s="34"/>
      <c r="U20" s="34"/>
      <c r="V20" s="73"/>
      <c r="W20" s="131"/>
      <c r="X20" s="132"/>
      <c r="Y20" s="131"/>
      <c r="Z20" s="133"/>
      <c r="AA20" s="134"/>
      <c r="AB20" s="133"/>
    </row>
    <row r="21" spans="1:34" s="2" customFormat="1" ht="23.1" customHeight="1">
      <c r="A21" s="111">
        <v>3</v>
      </c>
      <c r="B21" s="20" t="s">
        <v>10</v>
      </c>
      <c r="C21" s="111" t="s">
        <v>16</v>
      </c>
      <c r="D21" s="111" t="s">
        <v>12</v>
      </c>
      <c r="E21" s="111" t="s">
        <v>13</v>
      </c>
      <c r="F21" s="114">
        <v>1</v>
      </c>
      <c r="G21" s="111">
        <v>6.1</v>
      </c>
      <c r="H21" s="6">
        <f t="shared" si="2"/>
        <v>6.1</v>
      </c>
      <c r="I21" s="7">
        <v>13.9</v>
      </c>
      <c r="J21" s="92">
        <f t="shared" si="3"/>
        <v>84.789999999999992</v>
      </c>
      <c r="K21" s="95">
        <v>7000</v>
      </c>
      <c r="L21" s="96">
        <f t="shared" si="0"/>
        <v>593530</v>
      </c>
      <c r="M21" s="10"/>
      <c r="N21" s="199">
        <v>1</v>
      </c>
      <c r="O21" s="34"/>
      <c r="P21" s="34"/>
      <c r="Q21" s="34"/>
      <c r="R21" s="34"/>
      <c r="S21" s="34"/>
      <c r="T21" s="34"/>
      <c r="U21" s="34"/>
      <c r="V21" s="73"/>
      <c r="W21" s="131"/>
      <c r="X21" s="132"/>
      <c r="Y21" s="131"/>
      <c r="Z21" s="133"/>
      <c r="AA21" s="134"/>
      <c r="AB21" s="133"/>
    </row>
    <row r="22" spans="1:34" s="2" customFormat="1" ht="23.1" customHeight="1">
      <c r="A22" s="110">
        <v>13</v>
      </c>
      <c r="B22" s="116" t="s">
        <v>35</v>
      </c>
      <c r="C22" s="110" t="s">
        <v>39</v>
      </c>
      <c r="D22" s="110" t="s">
        <v>40</v>
      </c>
      <c r="E22" s="111" t="s">
        <v>13</v>
      </c>
      <c r="F22" s="114">
        <v>1</v>
      </c>
      <c r="G22" s="111">
        <v>7.29</v>
      </c>
      <c r="H22" s="6">
        <f t="shared" si="2"/>
        <v>7.29</v>
      </c>
      <c r="I22" s="7">
        <v>13.9</v>
      </c>
      <c r="J22" s="92">
        <f t="shared" si="3"/>
        <v>101.331</v>
      </c>
      <c r="K22" s="95">
        <v>7000</v>
      </c>
      <c r="L22" s="96">
        <f t="shared" si="0"/>
        <v>709317</v>
      </c>
      <c r="M22" s="10"/>
      <c r="N22" s="199">
        <v>1</v>
      </c>
      <c r="O22" s="34"/>
      <c r="P22" s="34"/>
      <c r="Q22" s="34"/>
      <c r="R22" s="34"/>
      <c r="S22" s="34"/>
      <c r="T22" s="34"/>
      <c r="U22" s="34"/>
      <c r="V22" s="73"/>
      <c r="W22" s="131"/>
      <c r="X22" s="132"/>
      <c r="Y22" s="131"/>
      <c r="Z22" s="133"/>
      <c r="AA22" s="134"/>
      <c r="AB22" s="133"/>
    </row>
    <row r="23" spans="1:34" s="2" customFormat="1" ht="23.1" customHeight="1">
      <c r="A23" s="110">
        <v>14</v>
      </c>
      <c r="B23" s="116" t="s">
        <v>35</v>
      </c>
      <c r="C23" s="110" t="s">
        <v>41</v>
      </c>
      <c r="D23" s="110" t="s">
        <v>42</v>
      </c>
      <c r="E23" s="111" t="s">
        <v>43</v>
      </c>
      <c r="F23" s="114">
        <v>1</v>
      </c>
      <c r="G23" s="111">
        <v>42.75</v>
      </c>
      <c r="H23" s="6">
        <f t="shared" si="2"/>
        <v>42.75</v>
      </c>
      <c r="I23" s="7">
        <v>13.9</v>
      </c>
      <c r="J23" s="92">
        <f t="shared" si="3"/>
        <v>594.22500000000002</v>
      </c>
      <c r="K23" s="95">
        <v>7000</v>
      </c>
      <c r="L23" s="96">
        <f t="shared" si="0"/>
        <v>4159575</v>
      </c>
      <c r="M23" s="10"/>
      <c r="N23" s="199">
        <v>1</v>
      </c>
      <c r="O23" s="34"/>
      <c r="P23" s="34"/>
      <c r="Q23" s="34"/>
      <c r="R23" s="34"/>
      <c r="S23" s="34"/>
      <c r="T23" s="34"/>
      <c r="U23" s="34"/>
      <c r="V23" s="73"/>
      <c r="W23" s="131"/>
      <c r="X23" s="132"/>
      <c r="Y23" s="131"/>
      <c r="Z23" s="133"/>
      <c r="AA23" s="134"/>
      <c r="AB23" s="133"/>
    </row>
    <row r="24" spans="1:34" s="2" customFormat="1" ht="23.1" customHeight="1">
      <c r="A24" s="110">
        <v>16</v>
      </c>
      <c r="B24" s="116" t="s">
        <v>35</v>
      </c>
      <c r="C24" s="147" t="s">
        <v>431</v>
      </c>
      <c r="D24" s="110" t="s">
        <v>45</v>
      </c>
      <c r="E24" s="111" t="s">
        <v>13</v>
      </c>
      <c r="F24" s="114">
        <v>1</v>
      </c>
      <c r="G24" s="111">
        <v>6.5</v>
      </c>
      <c r="H24" s="6">
        <f t="shared" si="2"/>
        <v>6.5</v>
      </c>
      <c r="I24" s="7">
        <v>13.9</v>
      </c>
      <c r="J24" s="92">
        <f t="shared" si="3"/>
        <v>90.350000000000009</v>
      </c>
      <c r="K24" s="95">
        <v>7000</v>
      </c>
      <c r="L24" s="96">
        <f t="shared" si="0"/>
        <v>632450.00000000012</v>
      </c>
      <c r="M24" s="10"/>
      <c r="N24" s="199">
        <v>1</v>
      </c>
      <c r="O24" s="34"/>
      <c r="P24" s="34"/>
      <c r="Q24" s="34"/>
      <c r="R24" s="34"/>
      <c r="S24" s="34"/>
      <c r="T24" s="34"/>
      <c r="U24" s="34"/>
      <c r="V24" s="73"/>
      <c r="W24" s="131"/>
      <c r="X24" s="132"/>
      <c r="Y24" s="131"/>
      <c r="Z24" s="133"/>
      <c r="AA24" s="134"/>
      <c r="AB24" s="133"/>
    </row>
    <row r="25" spans="1:34" s="2" customFormat="1" ht="23.1" customHeight="1">
      <c r="A25" s="110">
        <v>21</v>
      </c>
      <c r="B25" s="116" t="s">
        <v>48</v>
      </c>
      <c r="C25" s="110" t="s">
        <v>56</v>
      </c>
      <c r="D25" s="110" t="s">
        <v>57</v>
      </c>
      <c r="E25" s="111" t="s">
        <v>43</v>
      </c>
      <c r="F25" s="111">
        <v>1</v>
      </c>
      <c r="G25" s="111">
        <v>21.3</v>
      </c>
      <c r="H25" s="6">
        <f t="shared" si="2"/>
        <v>21.3</v>
      </c>
      <c r="I25" s="7">
        <v>13.9</v>
      </c>
      <c r="J25" s="92">
        <f t="shared" si="3"/>
        <v>296.07</v>
      </c>
      <c r="K25" s="95">
        <v>7000</v>
      </c>
      <c r="L25" s="96">
        <f t="shared" si="0"/>
        <v>2072490</v>
      </c>
      <c r="M25" s="10"/>
      <c r="N25" s="199">
        <v>1</v>
      </c>
      <c r="O25" s="34"/>
      <c r="P25" s="34"/>
      <c r="Q25" s="34"/>
      <c r="R25" s="34"/>
      <c r="S25" s="34"/>
      <c r="T25" s="34"/>
      <c r="U25" s="34"/>
      <c r="V25" s="73"/>
      <c r="W25" s="131"/>
      <c r="X25" s="132"/>
      <c r="Y25" s="131"/>
      <c r="Z25" s="133"/>
      <c r="AA25" s="134"/>
      <c r="AB25" s="133"/>
    </row>
    <row r="26" spans="1:34" s="2" customFormat="1" ht="23.1" customHeight="1">
      <c r="A26" s="110">
        <v>34</v>
      </c>
      <c r="B26" s="110" t="s">
        <v>75</v>
      </c>
      <c r="C26" s="110" t="s">
        <v>82</v>
      </c>
      <c r="D26" s="110" t="s">
        <v>83</v>
      </c>
      <c r="E26" s="111" t="s">
        <v>43</v>
      </c>
      <c r="F26" s="111">
        <v>1</v>
      </c>
      <c r="G26" s="111">
        <v>45</v>
      </c>
      <c r="H26" s="6">
        <f t="shared" si="2"/>
        <v>45</v>
      </c>
      <c r="I26" s="7">
        <v>13.9</v>
      </c>
      <c r="J26" s="92">
        <f t="shared" si="3"/>
        <v>625.5</v>
      </c>
      <c r="K26" s="95">
        <v>7000</v>
      </c>
      <c r="L26" s="96">
        <f t="shared" si="0"/>
        <v>4378500</v>
      </c>
      <c r="M26" s="10"/>
      <c r="N26" s="199">
        <v>1</v>
      </c>
      <c r="O26" s="34"/>
      <c r="P26" s="34"/>
      <c r="Q26" s="34"/>
      <c r="R26" s="34"/>
      <c r="S26" s="34"/>
      <c r="T26" s="34"/>
      <c r="U26" s="34"/>
      <c r="V26" s="73"/>
      <c r="W26" s="131"/>
      <c r="X26" s="132"/>
      <c r="Y26" s="131"/>
      <c r="Z26" s="133"/>
      <c r="AA26" s="134"/>
      <c r="AB26" s="133"/>
    </row>
    <row r="27" spans="1:34" ht="23.1" customHeight="1" thickBot="1">
      <c r="A27" s="235"/>
      <c r="B27" s="235"/>
      <c r="C27" s="235"/>
      <c r="D27" s="235"/>
      <c r="E27" s="235"/>
      <c r="F27" s="235"/>
      <c r="G27" s="235"/>
      <c r="H27" s="235"/>
      <c r="I27" s="235"/>
      <c r="J27" s="236" t="s">
        <v>493</v>
      </c>
      <c r="K27" s="98" t="s">
        <v>453</v>
      </c>
      <c r="L27" s="99">
        <f>SUM(L10:L26)</f>
        <v>57153186</v>
      </c>
      <c r="N27" s="200">
        <f>SUM(N10:N26)</f>
        <v>14</v>
      </c>
      <c r="O27" s="14"/>
      <c r="P27" s="129"/>
      <c r="Q27" s="129"/>
      <c r="R27" s="129"/>
      <c r="S27" s="129"/>
      <c r="T27" s="129"/>
      <c r="U27" s="14"/>
      <c r="V27" s="89"/>
      <c r="W27" s="131"/>
      <c r="X27" s="132"/>
      <c r="Y27" s="131"/>
      <c r="Z27" s="133"/>
      <c r="AA27" s="134"/>
      <c r="AB27" s="133"/>
    </row>
    <row r="28" spans="1:34" ht="23.1" customHeight="1">
      <c r="A28" s="10"/>
      <c r="B28" s="10"/>
      <c r="C28" s="10"/>
      <c r="D28" s="10"/>
      <c r="E28" s="10"/>
      <c r="F28" s="10"/>
      <c r="G28" s="10"/>
      <c r="H28" s="10"/>
      <c r="I28" s="10"/>
      <c r="J28" s="234"/>
      <c r="K28" s="98"/>
      <c r="L28" s="99"/>
      <c r="N28" s="233"/>
      <c r="O28" s="14"/>
      <c r="P28" s="129"/>
      <c r="Q28" s="129"/>
      <c r="R28" s="129"/>
      <c r="S28" s="129"/>
      <c r="T28" s="129"/>
      <c r="U28" s="14"/>
      <c r="V28" s="89"/>
      <c r="W28" s="131"/>
      <c r="X28" s="132"/>
      <c r="Y28" s="131"/>
      <c r="Z28" s="133"/>
      <c r="AA28" s="134"/>
      <c r="AB28" s="133"/>
    </row>
    <row r="29" spans="1:34" ht="23.1" customHeight="1">
      <c r="A29" s="10"/>
      <c r="B29" s="10"/>
      <c r="C29" s="10"/>
      <c r="D29" s="10"/>
      <c r="E29" s="10"/>
      <c r="F29" s="10"/>
      <c r="G29" s="10"/>
      <c r="H29" s="10"/>
      <c r="I29" s="10"/>
      <c r="J29" s="234"/>
      <c r="K29" s="98"/>
      <c r="L29" s="99"/>
      <c r="N29" s="233"/>
      <c r="O29" s="14"/>
      <c r="P29" s="129"/>
      <c r="Q29" s="129"/>
      <c r="R29" s="129"/>
      <c r="S29" s="129"/>
      <c r="T29" s="129"/>
      <c r="U29" s="14"/>
      <c r="V29" s="89"/>
      <c r="W29" s="131"/>
      <c r="X29" s="132"/>
      <c r="Y29" s="131"/>
      <c r="Z29" s="133"/>
      <c r="AA29" s="134"/>
      <c r="AB29" s="133"/>
    </row>
    <row r="30" spans="1:34" ht="23.1" customHeight="1">
      <c r="A30" s="286" t="s">
        <v>413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N30" s="233"/>
      <c r="O30" s="14"/>
      <c r="P30" s="129"/>
      <c r="Q30" s="129"/>
      <c r="R30" s="129"/>
      <c r="S30" s="129"/>
      <c r="T30" s="129"/>
      <c r="U30" s="14"/>
      <c r="V30" s="89"/>
      <c r="W30" s="131"/>
      <c r="X30" s="132"/>
      <c r="Y30" s="131"/>
      <c r="Z30" s="133"/>
      <c r="AA30" s="134"/>
      <c r="AB30" s="133"/>
    </row>
    <row r="31" spans="1:34" ht="23.1" customHeight="1">
      <c r="A31" s="287" t="s">
        <v>414</v>
      </c>
      <c r="B31" s="287"/>
      <c r="C31" s="287"/>
      <c r="D31" s="287"/>
      <c r="E31" s="287"/>
      <c r="F31" s="287"/>
      <c r="G31" s="287"/>
      <c r="H31" s="287"/>
      <c r="I31" s="287"/>
      <c r="J31" s="287"/>
      <c r="K31" s="287"/>
      <c r="L31" s="287"/>
      <c r="N31" s="233"/>
      <c r="O31" s="14"/>
      <c r="P31" s="129"/>
      <c r="Q31" s="129"/>
      <c r="R31" s="129"/>
      <c r="S31" s="129"/>
      <c r="T31" s="129"/>
      <c r="U31" s="14"/>
      <c r="V31" s="89"/>
      <c r="W31" s="131"/>
      <c r="X31" s="132"/>
      <c r="Y31" s="131"/>
      <c r="Z31" s="133"/>
      <c r="AA31" s="134"/>
      <c r="AB31" s="133"/>
    </row>
    <row r="32" spans="1:34" ht="23.1" customHeight="1">
      <c r="A32" s="288" t="s">
        <v>486</v>
      </c>
      <c r="B32" s="288"/>
      <c r="C32" s="288"/>
      <c r="D32" s="288"/>
      <c r="E32" s="288"/>
      <c r="F32" s="288"/>
      <c r="G32" s="288"/>
      <c r="H32" s="288"/>
      <c r="I32" s="288"/>
      <c r="J32" s="288"/>
      <c r="K32" s="288"/>
      <c r="L32" s="288"/>
      <c r="N32" s="233"/>
      <c r="O32" s="14"/>
      <c r="P32" s="129"/>
      <c r="Q32" s="129"/>
      <c r="R32" s="129"/>
      <c r="S32" s="129"/>
      <c r="T32" s="129"/>
      <c r="U32" s="14"/>
      <c r="V32" s="89"/>
      <c r="W32" s="131"/>
      <c r="X32" s="132"/>
      <c r="Y32" s="131"/>
      <c r="Z32" s="133"/>
      <c r="AA32" s="134"/>
      <c r="AB32" s="133"/>
    </row>
    <row r="33" spans="1:28" ht="23.1" customHeight="1">
      <c r="A33" s="232" t="s">
        <v>498</v>
      </c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N33" s="233"/>
      <c r="O33" s="14"/>
      <c r="P33" s="129"/>
      <c r="Q33" s="129"/>
      <c r="R33" s="129"/>
      <c r="S33" s="129"/>
      <c r="T33" s="129"/>
      <c r="U33" s="14"/>
      <c r="V33" s="89"/>
      <c r="W33" s="131"/>
      <c r="X33" s="132"/>
      <c r="Y33" s="131"/>
      <c r="Z33" s="133"/>
      <c r="AA33" s="134"/>
      <c r="AB33" s="133"/>
    </row>
    <row r="34" spans="1:28" ht="12.95" customHeight="1" thickBot="1">
      <c r="F34" s="2"/>
      <c r="G34" s="2"/>
      <c r="H34" s="2"/>
      <c r="I34" s="2"/>
      <c r="J34" s="2"/>
      <c r="K34" s="2"/>
      <c r="L34" s="2"/>
      <c r="N34" s="233"/>
      <c r="O34" s="14"/>
      <c r="P34" s="129"/>
      <c r="Q34" s="129"/>
      <c r="R34" s="129"/>
      <c r="S34" s="129"/>
      <c r="T34" s="129"/>
      <c r="U34" s="14"/>
      <c r="V34" s="89"/>
      <c r="W34" s="131"/>
      <c r="X34" s="132"/>
      <c r="Y34" s="131"/>
      <c r="Z34" s="133"/>
      <c r="AA34" s="134"/>
      <c r="AB34" s="133"/>
    </row>
    <row r="35" spans="1:28" ht="23.1" customHeight="1">
      <c r="A35" s="309" t="s">
        <v>0</v>
      </c>
      <c r="B35" s="262" t="s">
        <v>1</v>
      </c>
      <c r="C35" s="262" t="s">
        <v>2</v>
      </c>
      <c r="D35" s="262" t="s">
        <v>3</v>
      </c>
      <c r="E35" s="262" t="s">
        <v>4</v>
      </c>
      <c r="F35" s="265" t="s">
        <v>5</v>
      </c>
      <c r="G35" s="262" t="s">
        <v>423</v>
      </c>
      <c r="H35" s="271" t="s">
        <v>447</v>
      </c>
      <c r="I35" s="271" t="s">
        <v>450</v>
      </c>
      <c r="J35" s="221"/>
      <c r="K35" s="271" t="s">
        <v>448</v>
      </c>
      <c r="L35" s="314" t="s">
        <v>449</v>
      </c>
      <c r="N35" s="233"/>
      <c r="O35" s="14"/>
      <c r="P35" s="129"/>
      <c r="Q35" s="129"/>
      <c r="R35" s="129"/>
      <c r="S35" s="129"/>
      <c r="T35" s="129"/>
      <c r="U35" s="14"/>
      <c r="V35" s="89"/>
      <c r="W35" s="131"/>
      <c r="X35" s="132"/>
      <c r="Y35" s="131"/>
      <c r="Z35" s="133"/>
      <c r="AA35" s="134"/>
      <c r="AB35" s="133"/>
    </row>
    <row r="36" spans="1:28" ht="23.1" customHeight="1">
      <c r="A36" s="310"/>
      <c r="B36" s="263"/>
      <c r="C36" s="263"/>
      <c r="D36" s="263"/>
      <c r="E36" s="263"/>
      <c r="F36" s="266"/>
      <c r="G36" s="263"/>
      <c r="H36" s="312"/>
      <c r="I36" s="312"/>
      <c r="J36" s="224" t="s">
        <v>451</v>
      </c>
      <c r="K36" s="312"/>
      <c r="L36" s="315"/>
      <c r="N36" s="233"/>
      <c r="O36" s="14"/>
      <c r="P36" s="129"/>
      <c r="Q36" s="129"/>
      <c r="R36" s="129"/>
      <c r="S36" s="129"/>
      <c r="T36" s="129"/>
      <c r="U36" s="14"/>
      <c r="V36" s="89"/>
      <c r="W36" s="131"/>
      <c r="X36" s="132"/>
      <c r="Y36" s="131"/>
      <c r="Z36" s="133"/>
      <c r="AA36" s="134"/>
      <c r="AB36" s="133"/>
    </row>
    <row r="37" spans="1:28" ht="23.1" customHeight="1" thickBot="1">
      <c r="A37" s="311"/>
      <c r="B37" s="264"/>
      <c r="C37" s="264"/>
      <c r="D37" s="264"/>
      <c r="E37" s="264"/>
      <c r="F37" s="267"/>
      <c r="G37" s="270"/>
      <c r="H37" s="313"/>
      <c r="I37" s="313"/>
      <c r="J37" s="225" t="s">
        <v>452</v>
      </c>
      <c r="K37" s="313"/>
      <c r="L37" s="316"/>
      <c r="N37" s="233"/>
      <c r="O37" s="14"/>
      <c r="P37" s="129"/>
      <c r="Q37" s="129"/>
      <c r="R37" s="129"/>
      <c r="S37" s="129"/>
      <c r="T37" s="129"/>
      <c r="U37" s="14"/>
      <c r="V37" s="89"/>
      <c r="W37" s="131"/>
      <c r="X37" s="132"/>
      <c r="Y37" s="131"/>
      <c r="Z37" s="133"/>
      <c r="AA37" s="134"/>
      <c r="AB37" s="133"/>
    </row>
    <row r="38" spans="1:28" s="2" customFormat="1" ht="23.1" customHeight="1">
      <c r="A38" s="268">
        <v>66</v>
      </c>
      <c r="B38" s="268" t="s">
        <v>145</v>
      </c>
      <c r="C38" s="268" t="s">
        <v>157</v>
      </c>
      <c r="D38" s="268" t="s">
        <v>158</v>
      </c>
      <c r="E38" s="268" t="s">
        <v>159</v>
      </c>
      <c r="F38" s="79">
        <v>1</v>
      </c>
      <c r="G38" s="79">
        <v>45.83</v>
      </c>
      <c r="H38" s="6">
        <f>SUM(G38:G39)</f>
        <v>69.259999999999991</v>
      </c>
      <c r="I38" s="7">
        <v>13.9</v>
      </c>
      <c r="J38" s="92">
        <f>H38*I38</f>
        <v>962.71399999999994</v>
      </c>
      <c r="K38" s="95">
        <v>10000</v>
      </c>
      <c r="L38" s="96">
        <f>J38*K38</f>
        <v>9627140</v>
      </c>
      <c r="M38" s="97"/>
      <c r="N38" s="199">
        <v>1</v>
      </c>
      <c r="O38" s="34"/>
      <c r="P38" s="34"/>
      <c r="Q38" s="34"/>
      <c r="R38" s="34"/>
      <c r="S38" s="34"/>
      <c r="T38" s="34"/>
      <c r="U38" s="34"/>
      <c r="V38" s="73"/>
      <c r="W38" s="131"/>
      <c r="X38" s="132"/>
      <c r="Y38" s="131"/>
      <c r="Z38" s="133"/>
      <c r="AA38" s="134"/>
      <c r="AB38" s="133"/>
    </row>
    <row r="39" spans="1:28" s="2" customFormat="1" ht="23.1" customHeight="1">
      <c r="A39" s="268"/>
      <c r="B39" s="268"/>
      <c r="C39" s="268"/>
      <c r="D39" s="268"/>
      <c r="E39" s="268"/>
      <c r="F39" s="79">
        <v>2</v>
      </c>
      <c r="G39" s="79">
        <v>23.43</v>
      </c>
      <c r="H39" s="6"/>
      <c r="I39" s="5"/>
      <c r="J39" s="94"/>
      <c r="K39" s="80"/>
      <c r="L39" s="5"/>
      <c r="M39" s="10"/>
      <c r="N39" s="199"/>
      <c r="O39" s="34"/>
      <c r="P39" s="34"/>
      <c r="Q39" s="34"/>
      <c r="R39" s="34"/>
      <c r="S39" s="34"/>
      <c r="T39" s="34"/>
      <c r="U39" s="34"/>
      <c r="V39" s="73"/>
      <c r="W39" s="131"/>
      <c r="X39" s="132"/>
      <c r="Y39" s="131"/>
      <c r="Z39" s="133"/>
      <c r="AA39" s="134"/>
      <c r="AB39" s="133"/>
    </row>
    <row r="40" spans="1:28" s="2" customFormat="1" ht="23.1" customHeight="1">
      <c r="A40" s="279">
        <v>57</v>
      </c>
      <c r="B40" s="279" t="s">
        <v>117</v>
      </c>
      <c r="C40" s="279" t="s">
        <v>133</v>
      </c>
      <c r="D40" s="279" t="s">
        <v>134</v>
      </c>
      <c r="E40" s="279" t="s">
        <v>135</v>
      </c>
      <c r="F40" s="77">
        <v>1</v>
      </c>
      <c r="G40" s="77">
        <v>8.61</v>
      </c>
      <c r="H40" s="6">
        <f>SUM(G40:G42)</f>
        <v>66.069999999999993</v>
      </c>
      <c r="I40" s="7">
        <v>13.9</v>
      </c>
      <c r="J40" s="92">
        <f>H40*I40</f>
        <v>918.37299999999993</v>
      </c>
      <c r="K40" s="95">
        <v>10000</v>
      </c>
      <c r="L40" s="96">
        <f>J40*K40</f>
        <v>9183730</v>
      </c>
      <c r="M40" s="97"/>
      <c r="N40" s="199">
        <v>1</v>
      </c>
      <c r="O40" s="34"/>
      <c r="P40" s="34"/>
      <c r="Q40" s="34"/>
      <c r="R40" s="34"/>
      <c r="S40" s="34"/>
      <c r="T40" s="34"/>
      <c r="U40" s="34"/>
      <c r="V40" s="73"/>
      <c r="W40" s="131"/>
      <c r="X40" s="132"/>
      <c r="Y40" s="131"/>
      <c r="Z40" s="133"/>
      <c r="AA40" s="134"/>
      <c r="AB40" s="133"/>
    </row>
    <row r="41" spans="1:28" s="2" customFormat="1" ht="23.1" customHeight="1">
      <c r="A41" s="268"/>
      <c r="B41" s="268"/>
      <c r="C41" s="268"/>
      <c r="D41" s="268"/>
      <c r="E41" s="268"/>
      <c r="F41" s="79">
        <v>2</v>
      </c>
      <c r="G41" s="79">
        <v>48.85</v>
      </c>
      <c r="H41" s="80"/>
      <c r="I41" s="5"/>
      <c r="J41" s="94"/>
      <c r="K41" s="80"/>
      <c r="L41" s="5"/>
      <c r="M41" s="10"/>
      <c r="N41" s="199"/>
      <c r="O41" s="34"/>
      <c r="P41" s="34"/>
      <c r="Q41" s="34"/>
      <c r="R41" s="34"/>
      <c r="S41" s="34"/>
      <c r="T41" s="34"/>
      <c r="U41" s="34"/>
      <c r="V41" s="73"/>
      <c r="W41" s="131"/>
      <c r="X41" s="132"/>
      <c r="Y41" s="131"/>
      <c r="Z41" s="133"/>
      <c r="AA41" s="134"/>
      <c r="AB41" s="133"/>
    </row>
    <row r="42" spans="1:28" s="2" customFormat="1" ht="23.1" customHeight="1">
      <c r="A42" s="268"/>
      <c r="B42" s="268"/>
      <c r="C42" s="268"/>
      <c r="D42" s="268"/>
      <c r="E42" s="268"/>
      <c r="F42" s="79">
        <v>3</v>
      </c>
      <c r="G42" s="79">
        <v>8.61</v>
      </c>
      <c r="H42" s="80"/>
      <c r="I42" s="5"/>
      <c r="J42" s="94"/>
      <c r="K42" s="80"/>
      <c r="L42" s="7"/>
      <c r="M42" s="11"/>
      <c r="N42" s="199"/>
      <c r="O42" s="34"/>
      <c r="P42" s="34"/>
      <c r="Q42" s="34"/>
      <c r="R42" s="34"/>
      <c r="S42" s="34"/>
      <c r="T42" s="34"/>
      <c r="U42" s="34"/>
      <c r="V42" s="73"/>
      <c r="W42" s="131"/>
      <c r="X42" s="132"/>
      <c r="Y42" s="131"/>
      <c r="Z42" s="133"/>
      <c r="AA42" s="134"/>
      <c r="AB42" s="133"/>
    </row>
    <row r="43" spans="1:28" s="2" customFormat="1" ht="23.1" customHeight="1">
      <c r="A43" s="269">
        <v>54</v>
      </c>
      <c r="B43" s="269" t="s">
        <v>117</v>
      </c>
      <c r="C43" s="269" t="s">
        <v>125</v>
      </c>
      <c r="D43" s="269" t="s">
        <v>126</v>
      </c>
      <c r="E43" s="269" t="s">
        <v>127</v>
      </c>
      <c r="F43" s="79">
        <v>1</v>
      </c>
      <c r="G43" s="79">
        <v>8.27</v>
      </c>
      <c r="H43" s="6">
        <f>SUM(G43:G45)</f>
        <v>34.81</v>
      </c>
      <c r="I43" s="7">
        <v>13.9</v>
      </c>
      <c r="J43" s="92">
        <f>H43*I43</f>
        <v>483.85900000000004</v>
      </c>
      <c r="K43" s="95">
        <v>10000</v>
      </c>
      <c r="L43" s="96">
        <f>J43*K43</f>
        <v>4838590</v>
      </c>
      <c r="M43" s="97"/>
      <c r="N43" s="199">
        <v>1</v>
      </c>
      <c r="O43" s="34"/>
      <c r="P43" s="34"/>
      <c r="Q43" s="34"/>
      <c r="R43" s="34"/>
      <c r="S43" s="34"/>
      <c r="T43" s="34"/>
      <c r="U43" s="34"/>
      <c r="V43" s="73"/>
      <c r="W43" s="131"/>
      <c r="X43" s="132"/>
      <c r="Y43" s="131"/>
      <c r="Z43" s="133"/>
      <c r="AA43" s="134"/>
      <c r="AB43" s="133"/>
    </row>
    <row r="44" spans="1:28" s="2" customFormat="1" ht="23.1" customHeight="1">
      <c r="A44" s="269"/>
      <c r="B44" s="269"/>
      <c r="C44" s="269"/>
      <c r="D44" s="269"/>
      <c r="E44" s="269"/>
      <c r="F44" s="79">
        <v>2</v>
      </c>
      <c r="G44" s="79">
        <v>18.27</v>
      </c>
      <c r="H44" s="80"/>
      <c r="I44" s="5"/>
      <c r="J44" s="94"/>
      <c r="K44" s="80"/>
      <c r="L44" s="5"/>
      <c r="M44" s="10"/>
      <c r="N44" s="199"/>
      <c r="O44" s="34"/>
      <c r="P44" s="34"/>
      <c r="Q44" s="34"/>
      <c r="R44" s="34"/>
      <c r="S44" s="34"/>
      <c r="T44" s="34"/>
      <c r="U44" s="34"/>
      <c r="V44" s="73"/>
      <c r="W44" s="131"/>
      <c r="X44" s="132"/>
      <c r="Y44" s="131"/>
      <c r="Z44" s="133"/>
      <c r="AA44" s="134"/>
      <c r="AB44" s="133"/>
    </row>
    <row r="45" spans="1:28" s="2" customFormat="1" ht="23.1" customHeight="1">
      <c r="A45" s="269"/>
      <c r="B45" s="269"/>
      <c r="C45" s="269"/>
      <c r="D45" s="269"/>
      <c r="E45" s="269"/>
      <c r="F45" s="79">
        <v>3</v>
      </c>
      <c r="G45" s="79">
        <v>8.27</v>
      </c>
      <c r="H45" s="80"/>
      <c r="I45" s="5"/>
      <c r="J45" s="94"/>
      <c r="K45" s="80"/>
      <c r="L45" s="7"/>
      <c r="M45" s="11"/>
      <c r="N45" s="199"/>
      <c r="O45" s="34"/>
      <c r="P45" s="34"/>
      <c r="Q45" s="34"/>
      <c r="R45" s="34"/>
      <c r="S45" s="34"/>
      <c r="T45" s="34"/>
      <c r="U45" s="34"/>
      <c r="V45" s="73"/>
      <c r="W45" s="131"/>
      <c r="X45" s="132"/>
      <c r="Y45" s="131"/>
      <c r="Z45" s="133"/>
      <c r="AA45" s="134"/>
      <c r="AB45" s="133"/>
    </row>
    <row r="46" spans="1:28" s="2" customFormat="1" ht="23.1" customHeight="1">
      <c r="A46" s="269">
        <v>56</v>
      </c>
      <c r="B46" s="269" t="s">
        <v>117</v>
      </c>
      <c r="C46" s="269" t="s">
        <v>130</v>
      </c>
      <c r="D46" s="269" t="s">
        <v>131</v>
      </c>
      <c r="E46" s="269" t="s">
        <v>132</v>
      </c>
      <c r="F46" s="79">
        <v>1</v>
      </c>
      <c r="G46" s="79">
        <v>8.5500000000000007</v>
      </c>
      <c r="H46" s="6">
        <f>SUM(G46:G48)</f>
        <v>25.650000000000002</v>
      </c>
      <c r="I46" s="7">
        <v>13.9</v>
      </c>
      <c r="J46" s="92">
        <f>H46*I46</f>
        <v>356.53500000000003</v>
      </c>
      <c r="K46" s="95">
        <v>10000</v>
      </c>
      <c r="L46" s="96">
        <f>J46*K46</f>
        <v>3565350.0000000005</v>
      </c>
      <c r="M46" s="97"/>
      <c r="N46" s="199">
        <v>1</v>
      </c>
      <c r="O46" s="34"/>
      <c r="P46" s="34"/>
      <c r="Q46" s="34"/>
      <c r="R46" s="34"/>
      <c r="S46" s="34"/>
      <c r="T46" s="34"/>
      <c r="U46" s="34"/>
      <c r="V46" s="73"/>
      <c r="W46" s="131"/>
      <c r="X46" s="132"/>
      <c r="Y46" s="131"/>
      <c r="Z46" s="133"/>
      <c r="AA46" s="134"/>
      <c r="AB46" s="133"/>
    </row>
    <row r="47" spans="1:28" s="2" customFormat="1" ht="23.1" customHeight="1">
      <c r="A47" s="269"/>
      <c r="B47" s="269"/>
      <c r="C47" s="269"/>
      <c r="D47" s="269"/>
      <c r="E47" s="269"/>
      <c r="F47" s="79">
        <v>2</v>
      </c>
      <c r="G47" s="79">
        <v>8.5500000000000007</v>
      </c>
      <c r="H47" s="80"/>
      <c r="I47" s="5"/>
      <c r="J47" s="94"/>
      <c r="K47" s="80"/>
      <c r="L47" s="5"/>
      <c r="M47" s="10"/>
      <c r="N47" s="199"/>
      <c r="O47" s="34"/>
      <c r="P47" s="34"/>
      <c r="Q47" s="34"/>
      <c r="R47" s="34"/>
      <c r="S47" s="34"/>
      <c r="T47" s="34"/>
      <c r="U47" s="34"/>
      <c r="V47" s="73"/>
      <c r="W47" s="131"/>
      <c r="X47" s="132"/>
      <c r="Y47" s="131"/>
      <c r="Z47" s="133"/>
      <c r="AA47" s="134"/>
      <c r="AB47" s="133"/>
    </row>
    <row r="48" spans="1:28" s="2" customFormat="1" ht="23.1" customHeight="1">
      <c r="A48" s="269"/>
      <c r="B48" s="269"/>
      <c r="C48" s="269"/>
      <c r="D48" s="269"/>
      <c r="E48" s="269"/>
      <c r="F48" s="79">
        <v>3</v>
      </c>
      <c r="G48" s="79">
        <v>8.5500000000000007</v>
      </c>
      <c r="H48" s="80"/>
      <c r="I48" s="5"/>
      <c r="J48" s="94"/>
      <c r="K48" s="80"/>
      <c r="L48" s="7"/>
      <c r="M48" s="11"/>
      <c r="N48" s="199"/>
      <c r="O48" s="34"/>
      <c r="P48" s="34"/>
      <c r="Q48" s="34"/>
      <c r="R48" s="34"/>
      <c r="S48" s="34"/>
      <c r="T48" s="34"/>
      <c r="U48" s="34"/>
      <c r="V48" s="73"/>
      <c r="W48" s="131"/>
      <c r="X48" s="132"/>
      <c r="Y48" s="131"/>
      <c r="Z48" s="133"/>
      <c r="AA48" s="134"/>
      <c r="AB48" s="133"/>
    </row>
    <row r="49" spans="1:28" s="2" customFormat="1" ht="23.1" customHeight="1">
      <c r="A49" s="254">
        <v>58</v>
      </c>
      <c r="B49" s="254" t="s">
        <v>117</v>
      </c>
      <c r="C49" s="254" t="s">
        <v>137</v>
      </c>
      <c r="D49" s="254" t="s">
        <v>138</v>
      </c>
      <c r="E49" s="254" t="s">
        <v>132</v>
      </c>
      <c r="F49" s="77">
        <v>1</v>
      </c>
      <c r="G49" s="77">
        <v>8.65</v>
      </c>
      <c r="H49" s="6">
        <f>SUM(G49:G51)</f>
        <v>25.950000000000003</v>
      </c>
      <c r="I49" s="7">
        <v>13.9</v>
      </c>
      <c r="J49" s="92">
        <f>H49*I49</f>
        <v>360.70500000000004</v>
      </c>
      <c r="K49" s="95">
        <v>10000</v>
      </c>
      <c r="L49" s="96">
        <f>J49*K49</f>
        <v>3607050.0000000005</v>
      </c>
      <c r="M49" s="97"/>
      <c r="N49" s="199">
        <v>1</v>
      </c>
      <c r="O49" s="34"/>
      <c r="P49" s="34"/>
      <c r="Q49" s="34"/>
      <c r="R49" s="34"/>
      <c r="S49" s="34"/>
      <c r="T49" s="34"/>
      <c r="U49" s="34"/>
      <c r="V49" s="73"/>
      <c r="W49" s="131"/>
      <c r="X49" s="132"/>
      <c r="Y49" s="131"/>
      <c r="Z49" s="133"/>
      <c r="AA49" s="134"/>
      <c r="AB49" s="133"/>
    </row>
    <row r="50" spans="1:28" s="2" customFormat="1" ht="23.1" customHeight="1">
      <c r="A50" s="269"/>
      <c r="B50" s="269"/>
      <c r="C50" s="269"/>
      <c r="D50" s="269"/>
      <c r="E50" s="269"/>
      <c r="F50" s="79">
        <v>2</v>
      </c>
      <c r="G50" s="79">
        <v>8.65</v>
      </c>
      <c r="H50" s="80"/>
      <c r="I50" s="5"/>
      <c r="J50" s="94"/>
      <c r="K50" s="80"/>
      <c r="L50" s="5"/>
      <c r="M50" s="10"/>
      <c r="N50" s="199"/>
      <c r="O50" s="34"/>
      <c r="P50" s="34"/>
      <c r="Q50" s="34"/>
      <c r="R50" s="34"/>
      <c r="S50" s="34"/>
      <c r="T50" s="34"/>
      <c r="U50" s="34"/>
      <c r="V50" s="73"/>
      <c r="W50" s="131"/>
      <c r="X50" s="132"/>
      <c r="Y50" s="131"/>
      <c r="Z50" s="133"/>
      <c r="AA50" s="134"/>
      <c r="AB50" s="133"/>
    </row>
    <row r="51" spans="1:28" s="2" customFormat="1" ht="23.1" customHeight="1">
      <c r="A51" s="269"/>
      <c r="B51" s="269"/>
      <c r="C51" s="269"/>
      <c r="D51" s="269"/>
      <c r="E51" s="269"/>
      <c r="F51" s="79">
        <v>3</v>
      </c>
      <c r="G51" s="79">
        <v>8.65</v>
      </c>
      <c r="H51" s="80"/>
      <c r="I51" s="5"/>
      <c r="J51" s="94"/>
      <c r="K51" s="80"/>
      <c r="L51" s="7"/>
      <c r="M51" s="11"/>
      <c r="N51" s="199"/>
      <c r="O51" s="34"/>
      <c r="P51" s="34"/>
      <c r="Q51" s="34"/>
      <c r="R51" s="34"/>
      <c r="S51" s="34"/>
      <c r="T51" s="34"/>
      <c r="U51" s="34"/>
      <c r="V51" s="73"/>
      <c r="W51" s="131"/>
      <c r="X51" s="132"/>
      <c r="Y51" s="131"/>
      <c r="Z51" s="133"/>
      <c r="AA51" s="134"/>
      <c r="AB51" s="133"/>
    </row>
    <row r="52" spans="1:28" s="2" customFormat="1" ht="23.1" customHeight="1">
      <c r="A52" s="269">
        <v>59</v>
      </c>
      <c r="B52" s="269" t="s">
        <v>117</v>
      </c>
      <c r="C52" s="269" t="s">
        <v>139</v>
      </c>
      <c r="D52" s="269" t="s">
        <v>140</v>
      </c>
      <c r="E52" s="269" t="s">
        <v>141</v>
      </c>
      <c r="F52" s="111">
        <v>1</v>
      </c>
      <c r="G52" s="111">
        <v>8.85</v>
      </c>
      <c r="H52" s="6">
        <f>SUM(G52:G56)</f>
        <v>44.25</v>
      </c>
      <c r="I52" s="7">
        <v>13.9</v>
      </c>
      <c r="J52" s="92">
        <f>H52*I52</f>
        <v>615.07500000000005</v>
      </c>
      <c r="K52" s="95">
        <v>10000</v>
      </c>
      <c r="L52" s="96">
        <f>J52*K52</f>
        <v>6150750</v>
      </c>
      <c r="M52" s="97"/>
      <c r="N52" s="199">
        <v>1</v>
      </c>
      <c r="O52" s="34"/>
      <c r="P52" s="34"/>
      <c r="Q52" s="34"/>
      <c r="R52" s="34"/>
      <c r="S52" s="34"/>
      <c r="T52" s="34"/>
      <c r="U52" s="34"/>
      <c r="V52" s="73"/>
      <c r="W52" s="131"/>
      <c r="X52" s="132"/>
      <c r="Y52" s="131"/>
      <c r="Z52" s="133"/>
      <c r="AA52" s="134"/>
      <c r="AB52" s="133"/>
    </row>
    <row r="53" spans="1:28" s="2" customFormat="1" ht="23.1" customHeight="1">
      <c r="A53" s="269"/>
      <c r="B53" s="269"/>
      <c r="C53" s="269"/>
      <c r="D53" s="269"/>
      <c r="E53" s="269"/>
      <c r="F53" s="111">
        <v>2</v>
      </c>
      <c r="G53" s="111">
        <v>8.85</v>
      </c>
      <c r="H53" s="112"/>
      <c r="I53" s="5"/>
      <c r="J53" s="94"/>
      <c r="K53" s="112"/>
      <c r="L53" s="5"/>
      <c r="M53" s="10"/>
      <c r="N53" s="199"/>
      <c r="O53" s="34"/>
      <c r="P53" s="34"/>
      <c r="Q53" s="34"/>
      <c r="R53" s="34"/>
      <c r="S53" s="34"/>
      <c r="T53" s="34"/>
      <c r="U53" s="34"/>
      <c r="V53" s="73"/>
      <c r="W53" s="131"/>
      <c r="X53" s="132"/>
      <c r="Y53" s="131"/>
      <c r="Z53" s="133"/>
      <c r="AA53" s="134"/>
      <c r="AB53" s="133"/>
    </row>
    <row r="54" spans="1:28" s="2" customFormat="1" ht="23.1" customHeight="1">
      <c r="A54" s="269"/>
      <c r="B54" s="269"/>
      <c r="C54" s="269"/>
      <c r="D54" s="269"/>
      <c r="E54" s="269"/>
      <c r="F54" s="111">
        <v>3</v>
      </c>
      <c r="G54" s="111">
        <v>8.85</v>
      </c>
      <c r="H54" s="112"/>
      <c r="I54" s="5"/>
      <c r="J54" s="94"/>
      <c r="K54" s="112"/>
      <c r="L54" s="7"/>
      <c r="M54" s="11"/>
      <c r="N54" s="199"/>
      <c r="O54" s="34"/>
      <c r="P54" s="34"/>
      <c r="Q54" s="34"/>
      <c r="R54" s="34"/>
      <c r="S54" s="34"/>
      <c r="T54" s="34"/>
      <c r="U54" s="34"/>
      <c r="V54" s="73"/>
      <c r="W54" s="131"/>
      <c r="X54" s="132"/>
      <c r="Y54" s="131"/>
      <c r="Z54" s="133"/>
      <c r="AA54" s="134"/>
      <c r="AB54" s="133"/>
    </row>
    <row r="55" spans="1:28" s="2" customFormat="1" ht="23.1" customHeight="1">
      <c r="A55" s="269"/>
      <c r="B55" s="269"/>
      <c r="C55" s="269"/>
      <c r="D55" s="269"/>
      <c r="E55" s="269"/>
      <c r="F55" s="111">
        <v>4</v>
      </c>
      <c r="G55" s="111">
        <v>8.85</v>
      </c>
      <c r="H55" s="112"/>
      <c r="I55" s="5"/>
      <c r="J55" s="94"/>
      <c r="K55" s="112"/>
      <c r="L55" s="5"/>
      <c r="M55" s="10"/>
      <c r="N55" s="199"/>
      <c r="O55" s="34"/>
      <c r="P55" s="34"/>
      <c r="Q55" s="34"/>
      <c r="R55" s="34"/>
      <c r="S55" s="34"/>
      <c r="T55" s="34"/>
      <c r="U55" s="34"/>
      <c r="V55" s="73"/>
      <c r="W55" s="131"/>
      <c r="X55" s="132"/>
      <c r="Y55" s="131"/>
      <c r="Z55" s="133"/>
      <c r="AA55" s="134"/>
      <c r="AB55" s="133"/>
    </row>
    <row r="56" spans="1:28" s="2" customFormat="1" ht="23.1" customHeight="1">
      <c r="A56" s="269"/>
      <c r="B56" s="269"/>
      <c r="C56" s="269"/>
      <c r="D56" s="269"/>
      <c r="E56" s="269"/>
      <c r="F56" s="111">
        <v>5</v>
      </c>
      <c r="G56" s="111">
        <v>8.85</v>
      </c>
      <c r="H56" s="112"/>
      <c r="I56" s="5"/>
      <c r="J56" s="94"/>
      <c r="K56" s="112"/>
      <c r="L56" s="5"/>
      <c r="M56" s="10"/>
      <c r="N56" s="199"/>
      <c r="O56" s="34"/>
      <c r="P56" s="34"/>
      <c r="Q56" s="34"/>
      <c r="R56" s="34"/>
      <c r="S56" s="34"/>
      <c r="T56" s="34"/>
      <c r="U56" s="34"/>
      <c r="V56" s="73"/>
      <c r="W56" s="131"/>
      <c r="X56" s="132"/>
      <c r="Y56" s="131"/>
      <c r="Z56" s="133"/>
      <c r="AA56" s="134"/>
      <c r="AB56" s="133"/>
    </row>
    <row r="57" spans="1:28" s="2" customFormat="1" ht="23.1" customHeight="1">
      <c r="A57" s="217"/>
      <c r="B57" s="217"/>
      <c r="C57" s="217"/>
      <c r="D57" s="217"/>
      <c r="E57" s="217"/>
      <c r="F57" s="217"/>
      <c r="G57" s="217"/>
      <c r="H57" s="220"/>
      <c r="I57" s="5"/>
      <c r="J57" s="226"/>
      <c r="K57" s="220"/>
      <c r="L57" s="5"/>
      <c r="M57" s="10"/>
      <c r="N57" s="199"/>
      <c r="O57" s="34"/>
      <c r="P57" s="34"/>
      <c r="Q57" s="34"/>
      <c r="R57" s="34"/>
      <c r="S57" s="34"/>
      <c r="T57" s="34"/>
      <c r="U57" s="34"/>
      <c r="V57" s="73"/>
      <c r="W57" s="131"/>
      <c r="X57" s="132"/>
      <c r="Y57" s="131"/>
      <c r="Z57" s="133"/>
      <c r="AA57" s="134"/>
      <c r="AB57" s="133"/>
    </row>
    <row r="58" spans="1:28" s="2" customFormat="1" ht="23.1" customHeight="1">
      <c r="A58" s="217"/>
      <c r="B58" s="217"/>
      <c r="C58" s="217"/>
      <c r="D58" s="217"/>
      <c r="E58" s="217"/>
      <c r="F58" s="217"/>
      <c r="G58" s="217"/>
      <c r="H58" s="220"/>
      <c r="I58" s="5"/>
      <c r="J58" s="226"/>
      <c r="K58" s="220"/>
      <c r="L58" s="5"/>
      <c r="M58" s="10"/>
      <c r="N58" s="199"/>
      <c r="O58" s="34"/>
      <c r="P58" s="34"/>
      <c r="Q58" s="34"/>
      <c r="R58" s="34"/>
      <c r="S58" s="34"/>
      <c r="T58" s="34"/>
      <c r="U58" s="34"/>
      <c r="V58" s="73"/>
      <c r="W58" s="131"/>
      <c r="X58" s="132"/>
      <c r="Y58" s="131"/>
      <c r="Z58" s="133"/>
      <c r="AA58" s="134"/>
      <c r="AB58" s="133"/>
    </row>
    <row r="59" spans="1:28" s="2" customFormat="1" ht="23.1" customHeight="1">
      <c r="A59" s="217"/>
      <c r="B59" s="217"/>
      <c r="C59" s="217"/>
      <c r="D59" s="217"/>
      <c r="E59" s="217"/>
      <c r="F59" s="217"/>
      <c r="G59" s="217"/>
      <c r="H59" s="220"/>
      <c r="I59" s="5"/>
      <c r="J59" s="226"/>
      <c r="K59" s="220"/>
      <c r="L59" s="5"/>
      <c r="M59" s="10"/>
      <c r="N59" s="199"/>
      <c r="O59" s="34"/>
      <c r="P59" s="34"/>
      <c r="Q59" s="34"/>
      <c r="R59" s="34"/>
      <c r="S59" s="34"/>
      <c r="T59" s="34"/>
      <c r="U59" s="34"/>
      <c r="V59" s="73"/>
      <c r="W59" s="131"/>
      <c r="X59" s="132"/>
      <c r="Y59" s="131"/>
      <c r="Z59" s="133"/>
      <c r="AA59" s="134"/>
      <c r="AB59" s="133"/>
    </row>
    <row r="60" spans="1:28" s="2" customFormat="1" ht="23.1" customHeight="1">
      <c r="A60" s="217"/>
      <c r="B60" s="217"/>
      <c r="C60" s="217"/>
      <c r="D60" s="217"/>
      <c r="E60" s="217"/>
      <c r="F60" s="217"/>
      <c r="G60" s="217"/>
      <c r="H60" s="220"/>
      <c r="I60" s="5"/>
      <c r="J60" s="226"/>
      <c r="K60" s="220"/>
      <c r="L60" s="5"/>
      <c r="M60" s="10"/>
      <c r="N60" s="199"/>
      <c r="O60" s="34"/>
      <c r="P60" s="34"/>
      <c r="Q60" s="34"/>
      <c r="R60" s="34"/>
      <c r="S60" s="34"/>
      <c r="T60" s="34"/>
      <c r="U60" s="34"/>
      <c r="V60" s="73"/>
      <c r="W60" s="131"/>
      <c r="X60" s="132"/>
      <c r="Y60" s="131"/>
      <c r="Z60" s="133"/>
      <c r="AA60" s="134"/>
      <c r="AB60" s="133"/>
    </row>
    <row r="61" spans="1:28" s="2" customFormat="1" ht="23.1" customHeight="1">
      <c r="A61" s="217"/>
      <c r="B61" s="217"/>
      <c r="C61" s="217"/>
      <c r="D61" s="217"/>
      <c r="E61" s="217"/>
      <c r="F61" s="217"/>
      <c r="G61" s="217"/>
      <c r="H61" s="220"/>
      <c r="I61" s="5"/>
      <c r="J61" s="226"/>
      <c r="K61" s="220"/>
      <c r="L61" s="5"/>
      <c r="M61" s="10"/>
      <c r="N61" s="199"/>
      <c r="O61" s="34"/>
      <c r="P61" s="34"/>
      <c r="Q61" s="34"/>
      <c r="R61" s="34"/>
      <c r="S61" s="34"/>
      <c r="T61" s="34"/>
      <c r="U61" s="34"/>
      <c r="V61" s="73"/>
      <c r="W61" s="131"/>
      <c r="X61" s="132"/>
      <c r="Y61" s="131"/>
      <c r="Z61" s="133"/>
      <c r="AA61" s="134"/>
      <c r="AB61" s="133"/>
    </row>
    <row r="62" spans="1:28" s="2" customFormat="1" ht="23.1" customHeight="1">
      <c r="A62" s="269">
        <v>60</v>
      </c>
      <c r="B62" s="269" t="s">
        <v>117</v>
      </c>
      <c r="C62" s="269" t="s">
        <v>142</v>
      </c>
      <c r="D62" s="269" t="s">
        <v>143</v>
      </c>
      <c r="E62" s="269" t="s">
        <v>144</v>
      </c>
      <c r="F62" s="111">
        <v>1</v>
      </c>
      <c r="G62" s="111">
        <v>8.75</v>
      </c>
      <c r="H62" s="6">
        <f>SUM(G62:G68)</f>
        <v>77.150000000000006</v>
      </c>
      <c r="I62" s="7">
        <v>13.9</v>
      </c>
      <c r="J62" s="92">
        <f>H62*I62</f>
        <v>1072.3850000000002</v>
      </c>
      <c r="K62" s="95">
        <v>10000</v>
      </c>
      <c r="L62" s="96">
        <f>J62*K62</f>
        <v>10723850.000000002</v>
      </c>
      <c r="M62" s="97"/>
      <c r="N62" s="199">
        <v>1</v>
      </c>
      <c r="O62" s="34"/>
      <c r="P62" s="34"/>
      <c r="Q62" s="34"/>
      <c r="R62" s="34"/>
      <c r="S62" s="34"/>
      <c r="T62" s="34"/>
      <c r="U62" s="34"/>
      <c r="V62" s="73"/>
      <c r="W62" s="131"/>
      <c r="X62" s="132"/>
      <c r="Y62" s="131"/>
      <c r="Z62" s="133"/>
      <c r="AA62" s="134"/>
      <c r="AB62" s="133"/>
    </row>
    <row r="63" spans="1:28" s="2" customFormat="1" ht="23.1" customHeight="1">
      <c r="A63" s="269"/>
      <c r="B63" s="269"/>
      <c r="C63" s="269"/>
      <c r="D63" s="269"/>
      <c r="E63" s="269"/>
      <c r="F63" s="111">
        <v>2</v>
      </c>
      <c r="G63" s="111">
        <v>8.75</v>
      </c>
      <c r="H63" s="112"/>
      <c r="I63" s="5"/>
      <c r="J63" s="94"/>
      <c r="K63" s="112"/>
      <c r="L63" s="5"/>
      <c r="M63" s="10"/>
      <c r="N63" s="199"/>
      <c r="O63" s="34"/>
      <c r="P63" s="34"/>
      <c r="Q63" s="34"/>
      <c r="R63" s="34"/>
      <c r="S63" s="34"/>
      <c r="T63" s="34"/>
      <c r="U63" s="34"/>
      <c r="V63" s="73"/>
      <c r="W63" s="131"/>
      <c r="X63" s="132"/>
      <c r="Y63" s="131"/>
      <c r="Z63" s="133"/>
      <c r="AA63" s="134"/>
      <c r="AB63" s="133"/>
    </row>
    <row r="64" spans="1:28" s="2" customFormat="1" ht="23.1" customHeight="1">
      <c r="A64" s="269"/>
      <c r="B64" s="269"/>
      <c r="C64" s="269"/>
      <c r="D64" s="269"/>
      <c r="E64" s="269"/>
      <c r="F64" s="111">
        <v>3</v>
      </c>
      <c r="G64" s="111">
        <v>8.75</v>
      </c>
      <c r="H64" s="112"/>
      <c r="I64" s="5"/>
      <c r="J64" s="94"/>
      <c r="K64" s="112"/>
      <c r="L64" s="7"/>
      <c r="M64" s="11"/>
      <c r="N64" s="199"/>
      <c r="O64" s="34"/>
      <c r="P64" s="34"/>
      <c r="Q64" s="34"/>
      <c r="R64" s="34"/>
      <c r="S64" s="34"/>
      <c r="T64" s="34"/>
      <c r="U64" s="34"/>
      <c r="V64" s="73"/>
      <c r="W64" s="131"/>
      <c r="X64" s="132"/>
      <c r="Y64" s="131"/>
      <c r="Z64" s="133"/>
      <c r="AA64" s="134"/>
      <c r="AB64" s="133"/>
    </row>
    <row r="65" spans="1:28" s="2" customFormat="1" ht="23.1" customHeight="1">
      <c r="A65" s="269"/>
      <c r="B65" s="269"/>
      <c r="C65" s="269"/>
      <c r="D65" s="269"/>
      <c r="E65" s="269"/>
      <c r="F65" s="111">
        <v>4</v>
      </c>
      <c r="G65" s="111">
        <v>24.65</v>
      </c>
      <c r="H65" s="112"/>
      <c r="I65" s="5"/>
      <c r="J65" s="94"/>
      <c r="K65" s="112"/>
      <c r="L65" s="5"/>
      <c r="M65" s="10"/>
      <c r="N65" s="199"/>
      <c r="O65" s="34"/>
      <c r="P65" s="34"/>
      <c r="Q65" s="34"/>
      <c r="R65" s="34"/>
      <c r="S65" s="34"/>
      <c r="T65" s="34"/>
      <c r="U65" s="34"/>
      <c r="V65" s="73"/>
      <c r="W65" s="131"/>
      <c r="X65" s="132"/>
      <c r="Y65" s="131"/>
      <c r="Z65" s="133"/>
      <c r="AA65" s="134"/>
      <c r="AB65" s="133"/>
    </row>
    <row r="66" spans="1:28" s="2" customFormat="1" ht="23.1" customHeight="1">
      <c r="A66" s="269"/>
      <c r="B66" s="269"/>
      <c r="C66" s="269"/>
      <c r="D66" s="269"/>
      <c r="E66" s="269"/>
      <c r="F66" s="111">
        <v>5</v>
      </c>
      <c r="G66" s="111">
        <v>8.75</v>
      </c>
      <c r="H66" s="112"/>
      <c r="I66" s="5"/>
      <c r="J66" s="94"/>
      <c r="K66" s="112"/>
      <c r="L66" s="5"/>
      <c r="M66" s="10"/>
      <c r="N66" s="199"/>
      <c r="O66" s="34"/>
      <c r="P66" s="34"/>
      <c r="Q66" s="34"/>
      <c r="R66" s="34"/>
      <c r="S66" s="34"/>
      <c r="T66" s="34"/>
      <c r="U66" s="34"/>
      <c r="V66" s="73"/>
      <c r="W66" s="131"/>
      <c r="X66" s="132"/>
      <c r="Y66" s="131"/>
      <c r="Z66" s="133"/>
      <c r="AA66" s="134"/>
      <c r="AB66" s="133"/>
    </row>
    <row r="67" spans="1:28" s="2" customFormat="1" ht="23.1" customHeight="1">
      <c r="A67" s="269"/>
      <c r="B67" s="269"/>
      <c r="C67" s="269"/>
      <c r="D67" s="269"/>
      <c r="E67" s="269"/>
      <c r="F67" s="111">
        <v>6</v>
      </c>
      <c r="G67" s="111">
        <v>8.75</v>
      </c>
      <c r="H67" s="112"/>
      <c r="I67" s="5"/>
      <c r="J67" s="94"/>
      <c r="K67" s="112"/>
      <c r="L67" s="5"/>
      <c r="M67" s="10"/>
      <c r="N67" s="199"/>
      <c r="O67" s="34"/>
      <c r="P67" s="34"/>
      <c r="Q67" s="34"/>
      <c r="R67" s="34"/>
      <c r="S67" s="34"/>
      <c r="T67" s="34"/>
      <c r="U67" s="34"/>
      <c r="V67" s="73"/>
      <c r="W67" s="131"/>
      <c r="X67" s="132"/>
      <c r="Y67" s="131"/>
      <c r="Z67" s="133"/>
      <c r="AA67" s="134"/>
      <c r="AB67" s="133"/>
    </row>
    <row r="68" spans="1:28" s="2" customFormat="1" ht="23.1" customHeight="1">
      <c r="A68" s="269"/>
      <c r="B68" s="269"/>
      <c r="C68" s="269"/>
      <c r="D68" s="269"/>
      <c r="E68" s="269"/>
      <c r="F68" s="111">
        <v>7</v>
      </c>
      <c r="G68" s="111">
        <v>8.75</v>
      </c>
      <c r="H68" s="112"/>
      <c r="I68" s="5"/>
      <c r="J68" s="94"/>
      <c r="K68" s="112"/>
      <c r="L68" s="5"/>
      <c r="M68" s="10"/>
      <c r="N68" s="199"/>
      <c r="O68" s="34"/>
      <c r="P68" s="34"/>
      <c r="Q68" s="34"/>
      <c r="R68" s="34"/>
      <c r="S68" s="34"/>
      <c r="T68" s="34"/>
      <c r="U68" s="34"/>
      <c r="V68" s="73"/>
      <c r="W68" s="131"/>
      <c r="X68" s="132"/>
      <c r="Y68" s="131"/>
      <c r="Z68" s="133"/>
      <c r="AA68" s="134"/>
      <c r="AB68" s="133"/>
    </row>
    <row r="69" spans="1:28" s="2" customFormat="1" ht="23.1" customHeight="1">
      <c r="A69" s="269">
        <v>63</v>
      </c>
      <c r="B69" s="269" t="s">
        <v>145</v>
      </c>
      <c r="C69" s="269" t="s">
        <v>150</v>
      </c>
      <c r="D69" s="269" t="s">
        <v>151</v>
      </c>
      <c r="E69" s="269" t="s">
        <v>141</v>
      </c>
      <c r="F69" s="79">
        <v>1</v>
      </c>
      <c r="G69" s="79">
        <v>8.6999999999999993</v>
      </c>
      <c r="H69" s="6">
        <f>SUM(G69:G73)</f>
        <v>43.5</v>
      </c>
      <c r="I69" s="7">
        <v>13.9</v>
      </c>
      <c r="J69" s="92">
        <f>H69*I69</f>
        <v>604.65</v>
      </c>
      <c r="K69" s="95">
        <v>10000</v>
      </c>
      <c r="L69" s="96">
        <f>J69*K69</f>
        <v>6046500</v>
      </c>
      <c r="M69" s="97"/>
      <c r="N69" s="199">
        <v>1</v>
      </c>
      <c r="O69" s="34"/>
      <c r="P69" s="34"/>
      <c r="Q69" s="34"/>
      <c r="R69" s="34"/>
      <c r="S69" s="34"/>
      <c r="T69" s="34"/>
      <c r="U69" s="34"/>
      <c r="V69" s="73"/>
      <c r="W69" s="131"/>
      <c r="X69" s="132"/>
      <c r="Y69" s="131"/>
      <c r="Z69" s="133"/>
      <c r="AA69" s="134"/>
      <c r="AB69" s="133"/>
    </row>
    <row r="70" spans="1:28" s="2" customFormat="1" ht="23.1" customHeight="1">
      <c r="A70" s="269"/>
      <c r="B70" s="269"/>
      <c r="C70" s="269"/>
      <c r="D70" s="269"/>
      <c r="E70" s="269"/>
      <c r="F70" s="79">
        <v>2</v>
      </c>
      <c r="G70" s="79">
        <v>8.6999999999999993</v>
      </c>
      <c r="H70" s="80"/>
      <c r="I70" s="5"/>
      <c r="J70" s="94"/>
      <c r="K70" s="80"/>
      <c r="L70" s="5"/>
      <c r="M70" s="10"/>
      <c r="N70" s="199"/>
      <c r="O70" s="34"/>
      <c r="P70" s="34"/>
      <c r="Q70" s="34"/>
      <c r="R70" s="34"/>
      <c r="S70" s="34"/>
      <c r="T70" s="34"/>
      <c r="U70" s="34"/>
      <c r="V70" s="73"/>
      <c r="W70" s="131"/>
      <c r="X70" s="132"/>
      <c r="Y70" s="131"/>
      <c r="Z70" s="133"/>
      <c r="AA70" s="134"/>
      <c r="AB70" s="133"/>
    </row>
    <row r="71" spans="1:28" s="2" customFormat="1" ht="23.1" customHeight="1">
      <c r="A71" s="269"/>
      <c r="B71" s="269"/>
      <c r="C71" s="269"/>
      <c r="D71" s="269"/>
      <c r="E71" s="269"/>
      <c r="F71" s="79">
        <v>3</v>
      </c>
      <c r="G71" s="79">
        <v>8.6999999999999993</v>
      </c>
      <c r="H71" s="80"/>
      <c r="I71" s="5"/>
      <c r="J71" s="94"/>
      <c r="K71" s="80"/>
      <c r="L71" s="7"/>
      <c r="M71" s="11"/>
      <c r="N71" s="199"/>
      <c r="O71" s="34"/>
      <c r="P71" s="34"/>
      <c r="Q71" s="34"/>
      <c r="R71" s="34"/>
      <c r="S71" s="34"/>
      <c r="T71" s="34"/>
      <c r="U71" s="34"/>
      <c r="V71" s="73"/>
      <c r="W71" s="131"/>
      <c r="X71" s="132"/>
      <c r="Y71" s="131"/>
      <c r="Z71" s="133"/>
      <c r="AA71" s="134"/>
      <c r="AB71" s="133"/>
    </row>
    <row r="72" spans="1:28" s="2" customFormat="1" ht="23.1" customHeight="1">
      <c r="A72" s="269"/>
      <c r="B72" s="269"/>
      <c r="C72" s="269"/>
      <c r="D72" s="269"/>
      <c r="E72" s="269"/>
      <c r="F72" s="79">
        <v>4</v>
      </c>
      <c r="G72" s="79">
        <v>8.6999999999999993</v>
      </c>
      <c r="H72" s="80"/>
      <c r="I72" s="5"/>
      <c r="J72" s="94"/>
      <c r="K72" s="80"/>
      <c r="L72" s="5"/>
      <c r="M72" s="10"/>
      <c r="N72" s="199"/>
      <c r="O72" s="34"/>
      <c r="P72" s="34"/>
      <c r="Q72" s="34"/>
      <c r="R72" s="34"/>
      <c r="S72" s="34"/>
      <c r="T72" s="34"/>
      <c r="U72" s="34"/>
      <c r="V72" s="73"/>
      <c r="W72" s="131"/>
      <c r="X72" s="132"/>
      <c r="Y72" s="131"/>
      <c r="Z72" s="133"/>
      <c r="AA72" s="134"/>
      <c r="AB72" s="133"/>
    </row>
    <row r="73" spans="1:28" s="2" customFormat="1" ht="23.1" customHeight="1">
      <c r="A73" s="269"/>
      <c r="B73" s="269"/>
      <c r="C73" s="269"/>
      <c r="D73" s="269"/>
      <c r="E73" s="269"/>
      <c r="F73" s="79">
        <v>5</v>
      </c>
      <c r="G73" s="79">
        <v>8.6999999999999993</v>
      </c>
      <c r="H73" s="80"/>
      <c r="I73" s="5"/>
      <c r="J73" s="94"/>
      <c r="K73" s="80"/>
      <c r="L73" s="5"/>
      <c r="M73" s="10"/>
      <c r="N73" s="199"/>
      <c r="O73" s="34"/>
      <c r="P73" s="34"/>
      <c r="Q73" s="34"/>
      <c r="R73" s="34"/>
      <c r="S73" s="34"/>
      <c r="T73" s="34"/>
      <c r="U73" s="34"/>
      <c r="V73" s="73"/>
      <c r="W73" s="131"/>
      <c r="X73" s="132"/>
      <c r="Y73" s="131"/>
      <c r="Z73" s="133"/>
      <c r="AA73" s="134"/>
      <c r="AB73" s="133"/>
    </row>
    <row r="74" spans="1:28" s="2" customFormat="1" ht="23.1" customHeight="1">
      <c r="A74" s="254">
        <v>43</v>
      </c>
      <c r="B74" s="254" t="s">
        <v>10</v>
      </c>
      <c r="C74" s="254" t="s">
        <v>100</v>
      </c>
      <c r="D74" s="254" t="s">
        <v>101</v>
      </c>
      <c r="E74" s="254" t="s">
        <v>102</v>
      </c>
      <c r="F74" s="77">
        <v>1</v>
      </c>
      <c r="G74" s="77">
        <v>16.93</v>
      </c>
      <c r="H74" s="6">
        <f>SUM(G74:G75)</f>
        <v>48.86</v>
      </c>
      <c r="I74" s="7">
        <v>13.9</v>
      </c>
      <c r="J74" s="92">
        <f>H74*I74</f>
        <v>679.154</v>
      </c>
      <c r="K74" s="95">
        <v>10000</v>
      </c>
      <c r="L74" s="96">
        <f>J74*K74</f>
        <v>6791540</v>
      </c>
      <c r="M74" s="97"/>
      <c r="N74" s="199">
        <v>1</v>
      </c>
      <c r="O74" s="34"/>
      <c r="P74" s="34"/>
      <c r="Q74" s="34"/>
      <c r="R74" s="34"/>
      <c r="S74" s="34"/>
      <c r="T74" s="34"/>
      <c r="U74" s="34"/>
      <c r="V74" s="73"/>
      <c r="W74" s="131"/>
      <c r="X74" s="132"/>
      <c r="Y74" s="131"/>
      <c r="Z74" s="133"/>
      <c r="AA74" s="134"/>
      <c r="AB74" s="133"/>
    </row>
    <row r="75" spans="1:28" s="2" customFormat="1" ht="23.1" customHeight="1">
      <c r="A75" s="269"/>
      <c r="B75" s="269"/>
      <c r="C75" s="269"/>
      <c r="D75" s="269"/>
      <c r="E75" s="269"/>
      <c r="F75" s="79">
        <v>2</v>
      </c>
      <c r="G75" s="79">
        <v>31.93</v>
      </c>
      <c r="H75" s="6"/>
      <c r="I75" s="5"/>
      <c r="J75" s="94"/>
      <c r="K75" s="80"/>
      <c r="L75" s="5"/>
      <c r="M75" s="10"/>
      <c r="N75" s="199"/>
      <c r="O75" s="34"/>
      <c r="P75" s="34"/>
      <c r="Q75" s="34"/>
      <c r="R75" s="34"/>
      <c r="S75" s="34"/>
      <c r="T75" s="34"/>
      <c r="U75" s="34"/>
      <c r="V75" s="73"/>
      <c r="W75" s="131"/>
      <c r="X75" s="132"/>
      <c r="Y75" s="131"/>
      <c r="Z75" s="133"/>
      <c r="AA75" s="134"/>
      <c r="AB75" s="133"/>
    </row>
    <row r="76" spans="1:28" s="2" customFormat="1" ht="23.1" customHeight="1">
      <c r="A76" s="269">
        <v>44</v>
      </c>
      <c r="B76" s="269" t="s">
        <v>10</v>
      </c>
      <c r="C76" s="269" t="s">
        <v>103</v>
      </c>
      <c r="D76" s="269" t="s">
        <v>101</v>
      </c>
      <c r="E76" s="269" t="s">
        <v>102</v>
      </c>
      <c r="F76" s="79">
        <v>1</v>
      </c>
      <c r="G76" s="79">
        <v>16.93</v>
      </c>
      <c r="H76" s="6">
        <f>SUM(G76:G77)</f>
        <v>48.86</v>
      </c>
      <c r="I76" s="7">
        <v>13.9</v>
      </c>
      <c r="J76" s="92">
        <f>H76*I76</f>
        <v>679.154</v>
      </c>
      <c r="K76" s="95">
        <v>10000</v>
      </c>
      <c r="L76" s="96">
        <f>J76*K76</f>
        <v>6791540</v>
      </c>
      <c r="M76" s="97"/>
      <c r="N76" s="199">
        <v>1</v>
      </c>
      <c r="O76" s="34"/>
      <c r="P76" s="34"/>
      <c r="Q76" s="34"/>
      <c r="R76" s="34"/>
      <c r="S76" s="34"/>
      <c r="T76" s="34"/>
      <c r="U76" s="34"/>
      <c r="V76" s="73"/>
      <c r="W76" s="131"/>
      <c r="X76" s="132"/>
      <c r="Y76" s="131"/>
      <c r="Z76" s="133"/>
      <c r="AA76" s="134"/>
      <c r="AB76" s="133"/>
    </row>
    <row r="77" spans="1:28" s="2" customFormat="1" ht="23.1" customHeight="1">
      <c r="A77" s="269"/>
      <c r="B77" s="269"/>
      <c r="C77" s="269"/>
      <c r="D77" s="269"/>
      <c r="E77" s="269"/>
      <c r="F77" s="79">
        <v>2</v>
      </c>
      <c r="G77" s="79">
        <v>31.93</v>
      </c>
      <c r="H77" s="6"/>
      <c r="I77" s="5"/>
      <c r="J77" s="94"/>
      <c r="K77" s="80"/>
      <c r="L77" s="5"/>
      <c r="M77" s="10"/>
      <c r="N77" s="199"/>
      <c r="O77" s="34"/>
      <c r="P77" s="34"/>
      <c r="Q77" s="34"/>
      <c r="R77" s="34"/>
      <c r="S77" s="34"/>
      <c r="T77" s="34"/>
      <c r="U77" s="34"/>
      <c r="V77" s="73"/>
      <c r="W77" s="131"/>
      <c r="X77" s="132"/>
      <c r="Y77" s="131"/>
      <c r="Z77" s="133"/>
      <c r="AA77" s="134"/>
      <c r="AB77" s="133"/>
    </row>
    <row r="78" spans="1:28" ht="23.1" customHeight="1">
      <c r="A78" s="269">
        <v>49</v>
      </c>
      <c r="B78" s="268" t="s">
        <v>104</v>
      </c>
      <c r="C78" s="268" t="s">
        <v>113</v>
      </c>
      <c r="D78" s="268" t="s">
        <v>114</v>
      </c>
      <c r="E78" s="268" t="s">
        <v>115</v>
      </c>
      <c r="F78" s="79">
        <v>1</v>
      </c>
      <c r="G78" s="79">
        <v>11.63</v>
      </c>
      <c r="H78" s="6">
        <f>SUM(G78:G79)</f>
        <v>23.26</v>
      </c>
      <c r="I78" s="7">
        <v>13.9</v>
      </c>
      <c r="J78" s="92">
        <f>H78*I78</f>
        <v>323.31400000000002</v>
      </c>
      <c r="K78" s="95">
        <v>10000</v>
      </c>
      <c r="L78" s="96">
        <f>J78*K78</f>
        <v>3233140</v>
      </c>
      <c r="M78" s="97"/>
      <c r="N78" s="199">
        <v>1</v>
      </c>
      <c r="O78" s="14"/>
      <c r="P78" s="14"/>
      <c r="Q78" s="14"/>
      <c r="R78" s="14"/>
      <c r="S78" s="14"/>
      <c r="T78" s="14"/>
      <c r="U78" s="14"/>
      <c r="V78" s="89"/>
      <c r="W78" s="52"/>
      <c r="X78" s="53"/>
      <c r="Y78" s="52"/>
      <c r="Z78" s="54"/>
      <c r="AA78" s="55"/>
      <c r="AB78" s="54"/>
    </row>
    <row r="79" spans="1:28" ht="23.1" customHeight="1">
      <c r="A79" s="269"/>
      <c r="B79" s="268"/>
      <c r="C79" s="268"/>
      <c r="D79" s="268"/>
      <c r="E79" s="268"/>
      <c r="F79" s="79">
        <v>2</v>
      </c>
      <c r="G79" s="79">
        <v>11.63</v>
      </c>
      <c r="H79" s="6"/>
      <c r="I79" s="5"/>
      <c r="J79" s="94"/>
      <c r="K79" s="80"/>
      <c r="L79" s="5"/>
      <c r="M79" s="10"/>
      <c r="N79" s="199"/>
      <c r="O79" s="14"/>
      <c r="P79" s="14"/>
      <c r="Q79" s="14"/>
      <c r="R79" s="14"/>
      <c r="S79" s="14"/>
      <c r="T79" s="14"/>
      <c r="U79" s="14"/>
      <c r="V79" s="89"/>
      <c r="W79" s="52"/>
      <c r="X79" s="53"/>
      <c r="Y79" s="52"/>
      <c r="Z79" s="54"/>
      <c r="AA79" s="55"/>
      <c r="AB79" s="54"/>
    </row>
    <row r="80" spans="1:28" ht="23.1" customHeight="1">
      <c r="A80" s="269">
        <v>50</v>
      </c>
      <c r="B80" s="268" t="s">
        <v>104</v>
      </c>
      <c r="C80" s="268" t="s">
        <v>116</v>
      </c>
      <c r="D80" s="268" t="s">
        <v>114</v>
      </c>
      <c r="E80" s="268" t="s">
        <v>115</v>
      </c>
      <c r="F80" s="79">
        <v>1</v>
      </c>
      <c r="G80" s="79">
        <v>11.63</v>
      </c>
      <c r="H80" s="6">
        <f>SUM(G80:G81)</f>
        <v>23.26</v>
      </c>
      <c r="I80" s="7">
        <v>13.9</v>
      </c>
      <c r="J80" s="92">
        <f>H80*I80</f>
        <v>323.31400000000002</v>
      </c>
      <c r="K80" s="95">
        <v>10000</v>
      </c>
      <c r="L80" s="96">
        <f>J80*K80</f>
        <v>3233140</v>
      </c>
      <c r="M80" s="97"/>
      <c r="N80" s="199">
        <v>1</v>
      </c>
      <c r="O80" s="14"/>
      <c r="P80" s="14"/>
      <c r="Q80" s="14"/>
      <c r="R80" s="14"/>
      <c r="S80" s="14"/>
      <c r="T80" s="14"/>
      <c r="U80" s="14"/>
      <c r="V80" s="89"/>
      <c r="W80" s="52"/>
      <c r="X80" s="53"/>
      <c r="Y80" s="52"/>
      <c r="Z80" s="54"/>
      <c r="AA80" s="55"/>
      <c r="AB80" s="54"/>
    </row>
    <row r="81" spans="1:28" ht="23.1" customHeight="1">
      <c r="A81" s="269"/>
      <c r="B81" s="268"/>
      <c r="C81" s="268"/>
      <c r="D81" s="268"/>
      <c r="E81" s="268"/>
      <c r="F81" s="79">
        <v>2</v>
      </c>
      <c r="G81" s="79">
        <v>11.63</v>
      </c>
      <c r="H81" s="6"/>
      <c r="I81" s="5"/>
      <c r="J81" s="94"/>
      <c r="K81" s="80"/>
      <c r="L81" s="5"/>
      <c r="M81" s="10"/>
      <c r="N81" s="199"/>
      <c r="O81" s="14"/>
      <c r="P81" s="14"/>
      <c r="Q81" s="14"/>
      <c r="R81" s="14"/>
      <c r="S81" s="14"/>
      <c r="T81" s="14"/>
      <c r="U81" s="14"/>
      <c r="V81" s="89"/>
      <c r="W81" s="52"/>
      <c r="X81" s="53"/>
      <c r="Y81" s="52"/>
      <c r="Z81" s="54"/>
      <c r="AA81" s="55"/>
      <c r="AB81" s="54"/>
    </row>
    <row r="82" spans="1:28" s="2" customFormat="1" ht="23.1" customHeight="1">
      <c r="A82" s="167">
        <v>67</v>
      </c>
      <c r="B82" s="111" t="s">
        <v>145</v>
      </c>
      <c r="C82" s="111" t="s">
        <v>160</v>
      </c>
      <c r="D82" s="111" t="s">
        <v>161</v>
      </c>
      <c r="E82" s="111" t="s">
        <v>19</v>
      </c>
      <c r="F82" s="111">
        <v>1</v>
      </c>
      <c r="G82" s="111">
        <v>19.670000000000002</v>
      </c>
      <c r="H82" s="112">
        <f>G82</f>
        <v>19.670000000000002</v>
      </c>
      <c r="I82" s="7">
        <v>13.9</v>
      </c>
      <c r="J82" s="92">
        <f>H82*I82</f>
        <v>273.41300000000001</v>
      </c>
      <c r="K82" s="95">
        <v>7000</v>
      </c>
      <c r="L82" s="96">
        <f>J82*K82</f>
        <v>1913891</v>
      </c>
      <c r="M82" s="97"/>
      <c r="N82" s="199">
        <v>1</v>
      </c>
      <c r="O82" s="34"/>
      <c r="P82" s="34"/>
      <c r="Q82" s="34"/>
      <c r="R82" s="34"/>
      <c r="S82" s="34"/>
      <c r="T82" s="34"/>
      <c r="U82" s="34"/>
      <c r="V82" s="73"/>
      <c r="W82" s="131"/>
      <c r="X82" s="132"/>
      <c r="Y82" s="131"/>
      <c r="Z82" s="133"/>
      <c r="AA82" s="134"/>
      <c r="AB82" s="133"/>
    </row>
    <row r="83" spans="1:28" s="2" customFormat="1" ht="23.1" customHeight="1" thickBot="1">
      <c r="A83" s="74"/>
      <c r="B83" s="74"/>
      <c r="C83" s="74"/>
      <c r="D83" s="74"/>
      <c r="E83" s="74"/>
      <c r="F83" s="10"/>
      <c r="G83" s="10"/>
      <c r="H83" s="10"/>
      <c r="I83" s="10"/>
      <c r="J83" s="240" t="s">
        <v>492</v>
      </c>
      <c r="K83" s="154" t="s">
        <v>453</v>
      </c>
      <c r="L83" s="155">
        <f>SUM(L38:L82)</f>
        <v>75706211</v>
      </c>
      <c r="M83" s="10"/>
      <c r="N83" s="201">
        <f>SUM(N38:N82)</f>
        <v>13</v>
      </c>
      <c r="O83" s="34"/>
      <c r="P83" s="34"/>
      <c r="Q83" s="34"/>
      <c r="R83" s="34"/>
      <c r="S83" s="34"/>
      <c r="T83" s="34"/>
      <c r="U83" s="34"/>
      <c r="V83" s="73"/>
      <c r="W83" s="131"/>
      <c r="X83" s="132"/>
      <c r="Y83" s="131"/>
      <c r="Z83" s="133"/>
      <c r="AA83" s="134"/>
      <c r="AB83" s="133"/>
    </row>
    <row r="84" spans="1:28" s="2" customFormat="1" ht="23.1" customHeight="1" thickTop="1">
      <c r="A84" s="74"/>
      <c r="B84" s="74"/>
      <c r="C84" s="74"/>
      <c r="D84" s="74"/>
      <c r="E84" s="74"/>
      <c r="F84" s="10"/>
      <c r="G84" s="10"/>
      <c r="H84" s="10"/>
      <c r="I84" s="10"/>
      <c r="J84" s="241"/>
      <c r="K84" s="98"/>
      <c r="L84" s="99"/>
      <c r="M84" s="10"/>
      <c r="N84" s="233"/>
      <c r="O84" s="34"/>
      <c r="P84" s="34"/>
      <c r="Q84" s="34"/>
      <c r="R84" s="34"/>
      <c r="S84" s="34"/>
      <c r="T84" s="34"/>
      <c r="U84" s="34"/>
      <c r="V84" s="73"/>
      <c r="W84" s="131"/>
      <c r="X84" s="132"/>
      <c r="Y84" s="131"/>
      <c r="Z84" s="133"/>
      <c r="AA84" s="134"/>
      <c r="AB84" s="133"/>
    </row>
    <row r="85" spans="1:28" s="2" customFormat="1" ht="23.1" customHeight="1">
      <c r="A85" s="74"/>
      <c r="B85" s="74"/>
      <c r="C85" s="74"/>
      <c r="D85" s="74"/>
      <c r="E85" s="74"/>
      <c r="F85" s="10"/>
      <c r="G85" s="10"/>
      <c r="H85" s="10"/>
      <c r="I85" s="10"/>
      <c r="J85" s="241"/>
      <c r="K85" s="98"/>
      <c r="L85" s="99"/>
      <c r="M85" s="10"/>
      <c r="N85" s="233"/>
      <c r="O85" s="34"/>
      <c r="P85" s="34"/>
      <c r="Q85" s="34"/>
      <c r="R85" s="34"/>
      <c r="S85" s="34"/>
      <c r="T85" s="34"/>
      <c r="U85" s="34"/>
      <c r="V85" s="73"/>
      <c r="W85" s="131"/>
      <c r="X85" s="132"/>
      <c r="Y85" s="131"/>
      <c r="Z85" s="133"/>
      <c r="AA85" s="134"/>
      <c r="AB85" s="133"/>
    </row>
    <row r="86" spans="1:28" s="2" customFormat="1" ht="23.1" customHeight="1">
      <c r="A86" s="286" t="s">
        <v>413</v>
      </c>
      <c r="B86" s="286"/>
      <c r="C86" s="286"/>
      <c r="D86" s="286"/>
      <c r="E86" s="286"/>
      <c r="F86" s="286"/>
      <c r="G86" s="286"/>
      <c r="H86" s="286"/>
      <c r="I86" s="286"/>
      <c r="J86" s="286"/>
      <c r="K86" s="286"/>
      <c r="L86" s="286"/>
      <c r="M86" s="10"/>
      <c r="N86" s="233"/>
      <c r="O86" s="34"/>
      <c r="P86" s="34"/>
      <c r="Q86" s="34"/>
      <c r="R86" s="34"/>
      <c r="S86" s="34"/>
      <c r="T86" s="34"/>
      <c r="U86" s="34"/>
      <c r="V86" s="73"/>
      <c r="W86" s="131"/>
      <c r="X86" s="132"/>
      <c r="Y86" s="131"/>
      <c r="Z86" s="133"/>
      <c r="AA86" s="134"/>
      <c r="AB86" s="133"/>
    </row>
    <row r="87" spans="1:28" s="2" customFormat="1" ht="23.1" customHeight="1">
      <c r="A87" s="287" t="s">
        <v>414</v>
      </c>
      <c r="B87" s="287"/>
      <c r="C87" s="287"/>
      <c r="D87" s="287"/>
      <c r="E87" s="287"/>
      <c r="F87" s="287"/>
      <c r="G87" s="287"/>
      <c r="H87" s="287"/>
      <c r="I87" s="287"/>
      <c r="J87" s="287"/>
      <c r="K87" s="287"/>
      <c r="L87" s="287"/>
      <c r="M87" s="10"/>
      <c r="N87" s="233"/>
      <c r="O87" s="34"/>
      <c r="P87" s="34"/>
      <c r="Q87" s="34"/>
      <c r="R87" s="34"/>
      <c r="S87" s="34"/>
      <c r="T87" s="34"/>
      <c r="U87" s="34"/>
      <c r="V87" s="73"/>
      <c r="W87" s="131"/>
      <c r="X87" s="132"/>
      <c r="Y87" s="131"/>
      <c r="Z87" s="133"/>
      <c r="AA87" s="134"/>
      <c r="AB87" s="133"/>
    </row>
    <row r="88" spans="1:28" s="2" customFormat="1" ht="23.1" customHeight="1">
      <c r="A88" s="288" t="s">
        <v>486</v>
      </c>
      <c r="B88" s="288"/>
      <c r="C88" s="288"/>
      <c r="D88" s="288"/>
      <c r="E88" s="288"/>
      <c r="F88" s="288"/>
      <c r="G88" s="288"/>
      <c r="H88" s="288"/>
      <c r="I88" s="288"/>
      <c r="J88" s="288"/>
      <c r="K88" s="288"/>
      <c r="L88" s="288"/>
      <c r="M88" s="10"/>
      <c r="N88" s="233"/>
      <c r="O88" s="34"/>
      <c r="P88" s="34"/>
      <c r="Q88" s="34"/>
      <c r="R88" s="34"/>
      <c r="S88" s="34"/>
      <c r="T88" s="34"/>
      <c r="U88" s="34"/>
      <c r="V88" s="73"/>
      <c r="W88" s="131"/>
      <c r="X88" s="132"/>
      <c r="Y88" s="131"/>
      <c r="Z88" s="133"/>
      <c r="AA88" s="134"/>
      <c r="AB88" s="133"/>
    </row>
    <row r="89" spans="1:28" s="2" customFormat="1" ht="21.95" customHeight="1">
      <c r="A89" s="232" t="s">
        <v>499</v>
      </c>
      <c r="B89" s="211"/>
      <c r="C89" s="211"/>
      <c r="D89" s="211"/>
      <c r="E89" s="211"/>
      <c r="F89" s="211"/>
      <c r="G89" s="211"/>
      <c r="H89" s="211"/>
      <c r="I89" s="211"/>
      <c r="J89" s="211"/>
      <c r="K89" s="211"/>
      <c r="L89" s="211"/>
      <c r="M89" s="10"/>
      <c r="N89" s="233"/>
      <c r="O89" s="34"/>
      <c r="P89" s="34"/>
      <c r="Q89" s="34"/>
      <c r="R89" s="34"/>
      <c r="S89" s="34"/>
      <c r="T89" s="34"/>
      <c r="U89" s="34"/>
      <c r="V89" s="73"/>
      <c r="W89" s="131"/>
      <c r="X89" s="132"/>
      <c r="Y89" s="131"/>
      <c r="Z89" s="133"/>
      <c r="AA89" s="134"/>
      <c r="AB89" s="133"/>
    </row>
    <row r="90" spans="1:28" s="2" customFormat="1" ht="12.95" customHeight="1" thickBot="1">
      <c r="A90" s="3"/>
      <c r="B90" s="3"/>
      <c r="C90" s="4"/>
      <c r="D90" s="4"/>
      <c r="E90" s="1"/>
      <c r="M90" s="10"/>
      <c r="N90" s="233"/>
      <c r="O90" s="34"/>
      <c r="P90" s="34"/>
      <c r="Q90" s="34"/>
      <c r="R90" s="34"/>
      <c r="S90" s="34"/>
      <c r="T90" s="34"/>
      <c r="U90" s="34"/>
      <c r="V90" s="73"/>
      <c r="W90" s="131"/>
      <c r="X90" s="132"/>
      <c r="Y90" s="131"/>
      <c r="Z90" s="133"/>
      <c r="AA90" s="134"/>
      <c r="AB90" s="133"/>
    </row>
    <row r="91" spans="1:28" s="2" customFormat="1" ht="21.95" customHeight="1">
      <c r="A91" s="309" t="s">
        <v>0</v>
      </c>
      <c r="B91" s="262" t="s">
        <v>1</v>
      </c>
      <c r="C91" s="262" t="s">
        <v>2</v>
      </c>
      <c r="D91" s="262" t="s">
        <v>3</v>
      </c>
      <c r="E91" s="262" t="s">
        <v>4</v>
      </c>
      <c r="F91" s="265" t="s">
        <v>5</v>
      </c>
      <c r="G91" s="262" t="s">
        <v>423</v>
      </c>
      <c r="H91" s="271" t="s">
        <v>447</v>
      </c>
      <c r="I91" s="271" t="s">
        <v>450</v>
      </c>
      <c r="J91" s="221"/>
      <c r="K91" s="271" t="s">
        <v>448</v>
      </c>
      <c r="L91" s="314" t="s">
        <v>449</v>
      </c>
      <c r="M91" s="10"/>
      <c r="N91" s="233"/>
      <c r="O91" s="34"/>
      <c r="P91" s="34"/>
      <c r="Q91" s="34"/>
      <c r="R91" s="34"/>
      <c r="S91" s="34"/>
      <c r="T91" s="34"/>
      <c r="U91" s="34"/>
      <c r="V91" s="73"/>
      <c r="W91" s="131"/>
      <c r="X91" s="132"/>
      <c r="Y91" s="131"/>
      <c r="Z91" s="133"/>
      <c r="AA91" s="134"/>
      <c r="AB91" s="133"/>
    </row>
    <row r="92" spans="1:28" s="2" customFormat="1" ht="21.95" customHeight="1">
      <c r="A92" s="310"/>
      <c r="B92" s="263"/>
      <c r="C92" s="263"/>
      <c r="D92" s="263"/>
      <c r="E92" s="263"/>
      <c r="F92" s="266"/>
      <c r="G92" s="263"/>
      <c r="H92" s="312"/>
      <c r="I92" s="312"/>
      <c r="J92" s="224" t="s">
        <v>451</v>
      </c>
      <c r="K92" s="312"/>
      <c r="L92" s="315"/>
      <c r="M92" s="10"/>
      <c r="N92" s="233"/>
      <c r="O92" s="34"/>
      <c r="P92" s="34"/>
      <c r="Q92" s="34"/>
      <c r="R92" s="34"/>
      <c r="S92" s="34"/>
      <c r="T92" s="34"/>
      <c r="U92" s="34"/>
      <c r="V92" s="73"/>
      <c r="W92" s="131"/>
      <c r="X92" s="132"/>
      <c r="Y92" s="131"/>
      <c r="Z92" s="133"/>
      <c r="AA92" s="134"/>
      <c r="AB92" s="133"/>
    </row>
    <row r="93" spans="1:28" s="2" customFormat="1" ht="21.95" customHeight="1" thickBot="1">
      <c r="A93" s="311"/>
      <c r="B93" s="264"/>
      <c r="C93" s="264"/>
      <c r="D93" s="264"/>
      <c r="E93" s="264"/>
      <c r="F93" s="267"/>
      <c r="G93" s="270"/>
      <c r="H93" s="313"/>
      <c r="I93" s="313"/>
      <c r="J93" s="225" t="s">
        <v>452</v>
      </c>
      <c r="K93" s="313"/>
      <c r="L93" s="316"/>
      <c r="M93" s="10"/>
      <c r="N93" s="233"/>
      <c r="O93" s="34"/>
      <c r="P93" s="34"/>
      <c r="Q93" s="34"/>
      <c r="R93" s="34"/>
      <c r="S93" s="34"/>
      <c r="T93" s="34"/>
      <c r="U93" s="34"/>
      <c r="V93" s="73"/>
      <c r="W93" s="131"/>
      <c r="X93" s="132"/>
      <c r="Y93" s="131"/>
      <c r="Z93" s="133"/>
      <c r="AA93" s="134"/>
      <c r="AB93" s="133"/>
    </row>
    <row r="94" spans="1:28" ht="21" customHeight="1">
      <c r="A94" s="268">
        <v>74</v>
      </c>
      <c r="B94" s="268" t="s">
        <v>174</v>
      </c>
      <c r="C94" s="268" t="s">
        <v>179</v>
      </c>
      <c r="D94" s="268" t="s">
        <v>180</v>
      </c>
      <c r="E94" s="268" t="s">
        <v>181</v>
      </c>
      <c r="F94" s="111">
        <v>1</v>
      </c>
      <c r="G94" s="111">
        <v>8.6999999999999993</v>
      </c>
      <c r="H94" s="6">
        <f>SUM(G94:G102)</f>
        <v>206.20000000000002</v>
      </c>
      <c r="I94" s="7">
        <v>13.9</v>
      </c>
      <c r="J94" s="92">
        <f>H94*I94</f>
        <v>2866.1800000000003</v>
      </c>
      <c r="K94" s="95">
        <v>10000</v>
      </c>
      <c r="L94" s="96">
        <f>J94*K94</f>
        <v>28661800.000000004</v>
      </c>
      <c r="M94" s="97"/>
      <c r="N94" s="199">
        <v>1</v>
      </c>
      <c r="O94" s="14"/>
      <c r="P94" s="14"/>
      <c r="Q94" s="14"/>
      <c r="R94" s="14"/>
      <c r="S94" s="14"/>
      <c r="T94" s="14"/>
      <c r="U94" s="14"/>
      <c r="V94" s="89"/>
      <c r="W94" s="52"/>
      <c r="X94" s="53"/>
      <c r="Y94" s="52"/>
      <c r="Z94" s="54"/>
      <c r="AA94" s="55"/>
      <c r="AB94" s="54"/>
    </row>
    <row r="95" spans="1:28" ht="21" customHeight="1">
      <c r="A95" s="268"/>
      <c r="B95" s="268"/>
      <c r="C95" s="268"/>
      <c r="D95" s="268"/>
      <c r="E95" s="268"/>
      <c r="F95" s="111">
        <v>2</v>
      </c>
      <c r="G95" s="111">
        <v>8.6999999999999993</v>
      </c>
      <c r="H95" s="112"/>
      <c r="I95" s="5"/>
      <c r="J95" s="94"/>
      <c r="K95" s="112"/>
      <c r="L95" s="5"/>
      <c r="M95" s="10"/>
      <c r="N95" s="199"/>
      <c r="O95" s="14"/>
      <c r="P95" s="14"/>
      <c r="Q95" s="14"/>
      <c r="R95" s="14"/>
      <c r="S95" s="14"/>
      <c r="T95" s="14"/>
      <c r="U95" s="14"/>
      <c r="V95" s="89"/>
      <c r="W95" s="52"/>
      <c r="X95" s="53"/>
      <c r="Y95" s="52"/>
      <c r="Z95" s="54"/>
      <c r="AA95" s="55"/>
      <c r="AB95" s="54"/>
    </row>
    <row r="96" spans="1:28" ht="21" customHeight="1">
      <c r="A96" s="268"/>
      <c r="B96" s="268"/>
      <c r="C96" s="268"/>
      <c r="D96" s="268"/>
      <c r="E96" s="268"/>
      <c r="F96" s="111">
        <v>3</v>
      </c>
      <c r="G96" s="111">
        <v>8.6999999999999993</v>
      </c>
      <c r="H96" s="112"/>
      <c r="I96" s="5"/>
      <c r="J96" s="94"/>
      <c r="K96" s="112"/>
      <c r="L96" s="7"/>
      <c r="M96" s="11"/>
      <c r="N96" s="199"/>
      <c r="O96" s="14"/>
      <c r="P96" s="14"/>
      <c r="Q96" s="14"/>
      <c r="R96" s="14"/>
      <c r="S96" s="14"/>
      <c r="T96" s="14"/>
      <c r="U96" s="14"/>
      <c r="V96" s="89"/>
      <c r="W96" s="52"/>
      <c r="X96" s="53"/>
      <c r="Y96" s="52"/>
      <c r="Z96" s="54"/>
      <c r="AA96" s="55"/>
      <c r="AB96" s="54"/>
    </row>
    <row r="97" spans="1:28" ht="21" customHeight="1">
      <c r="A97" s="268"/>
      <c r="B97" s="268"/>
      <c r="C97" s="268"/>
      <c r="D97" s="268"/>
      <c r="E97" s="268"/>
      <c r="F97" s="111">
        <v>4</v>
      </c>
      <c r="G97" s="111">
        <v>8.6999999999999993</v>
      </c>
      <c r="H97" s="112"/>
      <c r="I97" s="5"/>
      <c r="J97" s="94"/>
      <c r="K97" s="112"/>
      <c r="L97" s="5"/>
      <c r="M97" s="10"/>
      <c r="N97" s="199"/>
      <c r="O97" s="14"/>
      <c r="P97" s="14"/>
      <c r="Q97" s="14"/>
      <c r="R97" s="14"/>
      <c r="S97" s="14"/>
      <c r="T97" s="14"/>
      <c r="U97" s="14"/>
      <c r="V97" s="89"/>
      <c r="W97" s="52"/>
      <c r="X97" s="53"/>
      <c r="Y97" s="52"/>
      <c r="Z97" s="54"/>
      <c r="AA97" s="55"/>
      <c r="AB97" s="54"/>
    </row>
    <row r="98" spans="1:28" ht="21" customHeight="1">
      <c r="A98" s="268"/>
      <c r="B98" s="268"/>
      <c r="C98" s="268"/>
      <c r="D98" s="268"/>
      <c r="E98" s="268"/>
      <c r="F98" s="111">
        <v>5</v>
      </c>
      <c r="G98" s="111">
        <v>8.6999999999999993</v>
      </c>
      <c r="H98" s="112"/>
      <c r="I98" s="5"/>
      <c r="J98" s="94"/>
      <c r="K98" s="112"/>
      <c r="L98" s="5"/>
      <c r="M98" s="10"/>
      <c r="N98" s="199"/>
      <c r="O98" s="14"/>
      <c r="P98" s="14"/>
      <c r="Q98" s="14"/>
      <c r="R98" s="14"/>
      <c r="S98" s="14"/>
      <c r="T98" s="14"/>
      <c r="U98" s="14"/>
      <c r="V98" s="89"/>
      <c r="W98" s="52"/>
      <c r="X98" s="53"/>
      <c r="Y98" s="52"/>
      <c r="Z98" s="54"/>
      <c r="AA98" s="55"/>
      <c r="AB98" s="54"/>
    </row>
    <row r="99" spans="1:28" ht="21" customHeight="1">
      <c r="A99" s="268"/>
      <c r="B99" s="268"/>
      <c r="C99" s="268"/>
      <c r="D99" s="268"/>
      <c r="E99" s="268"/>
      <c r="F99" s="111">
        <v>6</v>
      </c>
      <c r="G99" s="111">
        <v>72.7</v>
      </c>
      <c r="H99" s="112"/>
      <c r="I99" s="5"/>
      <c r="J99" s="94"/>
      <c r="K99" s="6"/>
      <c r="L99" s="5"/>
      <c r="M99" s="10"/>
      <c r="N99" s="199"/>
      <c r="O99" s="14"/>
      <c r="P99" s="14"/>
      <c r="Q99" s="14"/>
      <c r="R99" s="14"/>
      <c r="S99" s="14"/>
      <c r="T99" s="14"/>
      <c r="U99" s="14"/>
      <c r="V99" s="89"/>
      <c r="W99" s="52"/>
      <c r="X99" s="53"/>
      <c r="Y99" s="52"/>
      <c r="Z99" s="54"/>
      <c r="AA99" s="55"/>
      <c r="AB99" s="54"/>
    </row>
    <row r="100" spans="1:28" ht="21" customHeight="1">
      <c r="A100" s="268"/>
      <c r="B100" s="268"/>
      <c r="C100" s="268"/>
      <c r="D100" s="268"/>
      <c r="E100" s="268"/>
      <c r="F100" s="111">
        <v>7</v>
      </c>
      <c r="G100" s="111">
        <v>25.1</v>
      </c>
      <c r="H100" s="112"/>
      <c r="I100" s="5"/>
      <c r="J100" s="94"/>
      <c r="K100" s="112"/>
      <c r="L100" s="5"/>
      <c r="M100" s="10"/>
      <c r="N100" s="199"/>
      <c r="O100" s="14"/>
      <c r="P100" s="14"/>
      <c r="Q100" s="14"/>
      <c r="R100" s="14"/>
      <c r="S100" s="14"/>
      <c r="T100" s="14"/>
      <c r="U100" s="14"/>
      <c r="V100" s="89"/>
      <c r="W100" s="52"/>
      <c r="X100" s="53"/>
      <c r="Y100" s="52"/>
      <c r="Z100" s="54"/>
      <c r="AA100" s="55"/>
      <c r="AB100" s="54"/>
    </row>
    <row r="101" spans="1:28" ht="21" customHeight="1">
      <c r="A101" s="268"/>
      <c r="B101" s="268"/>
      <c r="C101" s="268"/>
      <c r="D101" s="268"/>
      <c r="E101" s="268"/>
      <c r="F101" s="111">
        <v>8</v>
      </c>
      <c r="G101" s="111">
        <v>40.1</v>
      </c>
      <c r="H101" s="112"/>
      <c r="I101" s="5"/>
      <c r="J101" s="94"/>
      <c r="K101" s="112"/>
      <c r="L101" s="5"/>
      <c r="M101" s="10"/>
      <c r="N101" s="199"/>
      <c r="O101" s="14"/>
      <c r="P101" s="14"/>
      <c r="Q101" s="14"/>
      <c r="R101" s="14"/>
      <c r="S101" s="14"/>
      <c r="T101" s="14"/>
      <c r="U101" s="14"/>
      <c r="V101" s="89"/>
      <c r="W101" s="52"/>
      <c r="X101" s="53"/>
      <c r="Y101" s="52"/>
      <c r="Z101" s="54"/>
      <c r="AA101" s="55"/>
      <c r="AB101" s="54"/>
    </row>
    <row r="102" spans="1:28" ht="21" customHeight="1">
      <c r="A102" s="268"/>
      <c r="B102" s="268"/>
      <c r="C102" s="268"/>
      <c r="D102" s="268"/>
      <c r="E102" s="268"/>
      <c r="F102" s="111">
        <v>9</v>
      </c>
      <c r="G102" s="111">
        <v>24.8</v>
      </c>
      <c r="H102" s="112"/>
      <c r="I102" s="5"/>
      <c r="J102" s="94"/>
      <c r="K102" s="112"/>
      <c r="L102" s="5"/>
      <c r="M102" s="10"/>
      <c r="N102" s="199"/>
      <c r="O102" s="14"/>
      <c r="P102" s="14"/>
      <c r="Q102" s="14"/>
      <c r="R102" s="14"/>
      <c r="S102" s="14"/>
      <c r="T102" s="14"/>
      <c r="U102" s="14"/>
      <c r="V102" s="89"/>
      <c r="W102" s="52"/>
      <c r="X102" s="53"/>
      <c r="Y102" s="52"/>
      <c r="Z102" s="54"/>
      <c r="AA102" s="55"/>
      <c r="AB102" s="54"/>
    </row>
    <row r="103" spans="1:28" ht="21" customHeight="1">
      <c r="A103" s="254">
        <v>108</v>
      </c>
      <c r="B103" s="254" t="s">
        <v>236</v>
      </c>
      <c r="C103" s="254" t="s">
        <v>257</v>
      </c>
      <c r="D103" s="254" t="s">
        <v>258</v>
      </c>
      <c r="E103" s="254" t="s">
        <v>259</v>
      </c>
      <c r="F103" s="77">
        <v>1</v>
      </c>
      <c r="G103" s="77">
        <v>9.32</v>
      </c>
      <c r="H103" s="6">
        <f>SUM(G103:G105)</f>
        <v>27.96</v>
      </c>
      <c r="I103" s="7">
        <v>13.9</v>
      </c>
      <c r="J103" s="92">
        <f>H103*I103</f>
        <v>388.64400000000001</v>
      </c>
      <c r="K103" s="95">
        <v>10000</v>
      </c>
      <c r="L103" s="96">
        <f>J103*K103</f>
        <v>3886440</v>
      </c>
      <c r="M103" s="97"/>
      <c r="N103" s="199">
        <v>1</v>
      </c>
      <c r="O103" s="14"/>
      <c r="P103" s="14"/>
      <c r="Q103" s="14"/>
      <c r="R103" s="14"/>
      <c r="S103" s="14"/>
      <c r="T103" s="14"/>
      <c r="U103" s="14"/>
      <c r="V103" s="89"/>
      <c r="W103" s="52"/>
      <c r="X103" s="53"/>
      <c r="Y103" s="52"/>
      <c r="Z103" s="54"/>
      <c r="AA103" s="55"/>
      <c r="AB103" s="54"/>
    </row>
    <row r="104" spans="1:28" ht="21" customHeight="1">
      <c r="A104" s="269"/>
      <c r="B104" s="269"/>
      <c r="C104" s="269"/>
      <c r="D104" s="269"/>
      <c r="E104" s="269"/>
      <c r="F104" s="79">
        <v>2</v>
      </c>
      <c r="G104" s="79">
        <v>9.32</v>
      </c>
      <c r="H104" s="80"/>
      <c r="I104" s="5"/>
      <c r="J104" s="94"/>
      <c r="K104" s="80"/>
      <c r="L104" s="5"/>
      <c r="M104" s="10"/>
      <c r="N104" s="199"/>
      <c r="O104" s="14"/>
      <c r="P104" s="14"/>
      <c r="Q104" s="14"/>
      <c r="R104" s="14"/>
      <c r="S104" s="14"/>
      <c r="T104" s="14"/>
      <c r="U104" s="14"/>
      <c r="V104" s="89"/>
      <c r="W104" s="52"/>
      <c r="X104" s="53"/>
      <c r="Y104" s="52"/>
      <c r="Z104" s="54"/>
      <c r="AA104" s="55"/>
      <c r="AB104" s="54"/>
    </row>
    <row r="105" spans="1:28" ht="21" customHeight="1">
      <c r="A105" s="269"/>
      <c r="B105" s="269"/>
      <c r="C105" s="269"/>
      <c r="D105" s="269"/>
      <c r="E105" s="269"/>
      <c r="F105" s="79">
        <v>3</v>
      </c>
      <c r="G105" s="79">
        <v>9.32</v>
      </c>
      <c r="H105" s="80"/>
      <c r="I105" s="5"/>
      <c r="J105" s="94"/>
      <c r="K105" s="80"/>
      <c r="L105" s="7"/>
      <c r="M105" s="11"/>
      <c r="N105" s="199"/>
      <c r="O105" s="14"/>
      <c r="P105" s="14"/>
      <c r="Q105" s="14"/>
      <c r="R105" s="14"/>
      <c r="S105" s="14"/>
      <c r="T105" s="14"/>
      <c r="U105" s="14"/>
      <c r="V105" s="89"/>
      <c r="W105" s="52"/>
      <c r="X105" s="53"/>
      <c r="Y105" s="52"/>
      <c r="Z105" s="54"/>
      <c r="AA105" s="55"/>
      <c r="AB105" s="54"/>
    </row>
    <row r="106" spans="1:28" ht="21" customHeight="1">
      <c r="A106" s="269">
        <v>90</v>
      </c>
      <c r="B106" s="269" t="s">
        <v>213</v>
      </c>
      <c r="C106" s="269" t="s">
        <v>218</v>
      </c>
      <c r="D106" s="269" t="s">
        <v>219</v>
      </c>
      <c r="E106" s="269" t="s">
        <v>220</v>
      </c>
      <c r="F106" s="79">
        <v>1</v>
      </c>
      <c r="G106" s="58">
        <v>31</v>
      </c>
      <c r="H106" s="6">
        <f>SUM(G106:G108)</f>
        <v>122.02000000000001</v>
      </c>
      <c r="I106" s="7">
        <v>13.9</v>
      </c>
      <c r="J106" s="92">
        <f>H106*I106</f>
        <v>1696.0780000000002</v>
      </c>
      <c r="K106" s="95">
        <v>10000</v>
      </c>
      <c r="L106" s="96">
        <f>J106*K106</f>
        <v>16960780.000000004</v>
      </c>
      <c r="M106" s="97"/>
      <c r="N106" s="199">
        <v>1</v>
      </c>
      <c r="O106" s="14"/>
      <c r="P106" s="14"/>
      <c r="Q106" s="14"/>
      <c r="R106" s="14"/>
      <c r="S106" s="14"/>
      <c r="T106" s="14"/>
      <c r="U106" s="14"/>
      <c r="V106" s="89"/>
      <c r="W106" s="52"/>
      <c r="X106" s="53"/>
      <c r="Y106" s="52"/>
      <c r="Z106" s="54"/>
      <c r="AA106" s="55"/>
      <c r="AB106" s="54"/>
    </row>
    <row r="107" spans="1:28" ht="21" customHeight="1">
      <c r="A107" s="269"/>
      <c r="B107" s="269"/>
      <c r="C107" s="269"/>
      <c r="D107" s="269"/>
      <c r="E107" s="269"/>
      <c r="F107" s="79">
        <v>2</v>
      </c>
      <c r="G107" s="79">
        <v>59.81</v>
      </c>
      <c r="H107" s="80"/>
      <c r="I107" s="5"/>
      <c r="J107" s="94"/>
      <c r="K107" s="80"/>
      <c r="L107" s="5"/>
      <c r="M107" s="10"/>
      <c r="N107" s="199"/>
      <c r="O107" s="14"/>
      <c r="P107" s="14"/>
      <c r="Q107" s="14"/>
      <c r="R107" s="14"/>
      <c r="S107" s="14"/>
      <c r="T107" s="14"/>
      <c r="U107" s="14"/>
      <c r="V107" s="89"/>
      <c r="W107" s="52"/>
      <c r="X107" s="53"/>
      <c r="Y107" s="52"/>
      <c r="Z107" s="54"/>
      <c r="AA107" s="55"/>
      <c r="AB107" s="54"/>
    </row>
    <row r="108" spans="1:28" ht="21" customHeight="1">
      <c r="A108" s="269"/>
      <c r="B108" s="269"/>
      <c r="C108" s="269"/>
      <c r="D108" s="269"/>
      <c r="E108" s="269"/>
      <c r="F108" s="79">
        <v>3</v>
      </c>
      <c r="G108" s="79">
        <v>31.21</v>
      </c>
      <c r="H108" s="80"/>
      <c r="I108" s="5"/>
      <c r="J108" s="94"/>
      <c r="K108" s="80"/>
      <c r="L108" s="7"/>
      <c r="M108" s="11"/>
      <c r="N108" s="199"/>
      <c r="O108" s="14"/>
      <c r="P108" s="14"/>
      <c r="Q108" s="14"/>
      <c r="R108" s="14"/>
      <c r="S108" s="14"/>
      <c r="T108" s="14"/>
      <c r="U108" s="14"/>
      <c r="V108" s="89"/>
      <c r="W108" s="52"/>
      <c r="X108" s="53"/>
      <c r="Y108" s="52"/>
      <c r="Z108" s="54"/>
      <c r="AA108" s="55"/>
      <c r="AB108" s="54"/>
    </row>
    <row r="109" spans="1:28" ht="21" customHeight="1">
      <c r="A109" s="269">
        <v>105</v>
      </c>
      <c r="B109" s="269" t="s">
        <v>236</v>
      </c>
      <c r="C109" s="269" t="s">
        <v>251</v>
      </c>
      <c r="D109" s="269" t="s">
        <v>252</v>
      </c>
      <c r="E109" s="303" t="s">
        <v>173</v>
      </c>
      <c r="F109" s="5">
        <v>1</v>
      </c>
      <c r="G109" s="79">
        <v>25.5</v>
      </c>
      <c r="H109" s="6">
        <f>SUM(G109:G111)</f>
        <v>80.3</v>
      </c>
      <c r="I109" s="7">
        <v>13.9</v>
      </c>
      <c r="J109" s="92">
        <f>H109*I109</f>
        <v>1116.17</v>
      </c>
      <c r="K109" s="95">
        <v>10000</v>
      </c>
      <c r="L109" s="96">
        <f>J109*K109</f>
        <v>11161700</v>
      </c>
      <c r="M109" s="97"/>
      <c r="N109" s="199">
        <v>1</v>
      </c>
      <c r="O109" s="14"/>
      <c r="P109" s="14"/>
      <c r="Q109" s="14"/>
      <c r="R109" s="14"/>
      <c r="S109" s="14"/>
      <c r="T109" s="14"/>
      <c r="U109" s="14"/>
      <c r="V109" s="89"/>
      <c r="W109" s="52"/>
      <c r="X109" s="53"/>
      <c r="Y109" s="52"/>
      <c r="Z109" s="54"/>
      <c r="AA109" s="55"/>
      <c r="AB109" s="54"/>
    </row>
    <row r="110" spans="1:28" ht="21" customHeight="1">
      <c r="A110" s="269"/>
      <c r="B110" s="269"/>
      <c r="C110" s="269"/>
      <c r="D110" s="269"/>
      <c r="E110" s="303"/>
      <c r="F110" s="5">
        <v>2</v>
      </c>
      <c r="G110" s="79">
        <v>29.4</v>
      </c>
      <c r="H110" s="80"/>
      <c r="I110" s="5"/>
      <c r="J110" s="94"/>
      <c r="K110" s="80"/>
      <c r="L110" s="5"/>
      <c r="M110" s="10"/>
      <c r="N110" s="199"/>
      <c r="O110" s="14"/>
      <c r="P110" s="14"/>
      <c r="Q110" s="14"/>
      <c r="R110" s="14"/>
      <c r="S110" s="14"/>
      <c r="T110" s="14"/>
      <c r="U110" s="14"/>
      <c r="V110" s="89"/>
      <c r="W110" s="52"/>
      <c r="X110" s="53"/>
      <c r="Y110" s="52"/>
      <c r="Z110" s="54"/>
      <c r="AA110" s="55"/>
      <c r="AB110" s="54"/>
    </row>
    <row r="111" spans="1:28" ht="21" customHeight="1">
      <c r="A111" s="269"/>
      <c r="B111" s="269"/>
      <c r="C111" s="269"/>
      <c r="D111" s="269"/>
      <c r="E111" s="303"/>
      <c r="F111" s="5">
        <v>3</v>
      </c>
      <c r="G111" s="79">
        <v>25.4</v>
      </c>
      <c r="H111" s="80"/>
      <c r="I111" s="5"/>
      <c r="J111" s="94"/>
      <c r="K111" s="80"/>
      <c r="L111" s="5"/>
      <c r="M111" s="10"/>
      <c r="N111" s="199"/>
      <c r="O111" s="14"/>
      <c r="P111" s="14"/>
      <c r="Q111" s="14"/>
      <c r="R111" s="14"/>
      <c r="S111" s="14"/>
      <c r="T111" s="14"/>
      <c r="U111" s="14"/>
      <c r="V111" s="89"/>
      <c r="W111" s="52"/>
      <c r="X111" s="53"/>
      <c r="Y111" s="52"/>
      <c r="Z111" s="54"/>
      <c r="AA111" s="55"/>
      <c r="AB111" s="54"/>
    </row>
    <row r="112" spans="1:28" s="2" customFormat="1" ht="21" customHeight="1">
      <c r="A112" s="254">
        <v>79</v>
      </c>
      <c r="B112" s="254" t="s">
        <v>184</v>
      </c>
      <c r="C112" s="254" t="s">
        <v>193</v>
      </c>
      <c r="D112" s="254" t="s">
        <v>194</v>
      </c>
      <c r="E112" s="304" t="s">
        <v>132</v>
      </c>
      <c r="F112" s="5">
        <v>1</v>
      </c>
      <c r="G112" s="77">
        <v>8.35</v>
      </c>
      <c r="H112" s="6">
        <f>SUM(G112:G114)</f>
        <v>25.1</v>
      </c>
      <c r="I112" s="7">
        <v>13.9</v>
      </c>
      <c r="J112" s="92">
        <f>H112*I112</f>
        <v>348.89000000000004</v>
      </c>
      <c r="K112" s="95">
        <v>10000</v>
      </c>
      <c r="L112" s="96">
        <f>J112*K112</f>
        <v>3488900.0000000005</v>
      </c>
      <c r="M112" s="97"/>
      <c r="N112" s="199">
        <v>1</v>
      </c>
      <c r="O112" s="34"/>
      <c r="P112" s="34"/>
      <c r="Q112" s="34"/>
      <c r="R112" s="34"/>
      <c r="S112" s="34"/>
      <c r="T112" s="34"/>
      <c r="U112" s="34"/>
      <c r="V112" s="73"/>
      <c r="W112" s="131"/>
      <c r="X112" s="132"/>
      <c r="Y112" s="131"/>
      <c r="Z112" s="133"/>
      <c r="AA112" s="134"/>
      <c r="AB112" s="133"/>
    </row>
    <row r="113" spans="1:28" s="2" customFormat="1" ht="21" customHeight="1">
      <c r="A113" s="269"/>
      <c r="B113" s="269"/>
      <c r="C113" s="269"/>
      <c r="D113" s="269"/>
      <c r="E113" s="275"/>
      <c r="F113" s="5">
        <v>2</v>
      </c>
      <c r="G113" s="79">
        <v>8.35</v>
      </c>
      <c r="H113" s="80"/>
      <c r="I113" s="5"/>
      <c r="J113" s="94"/>
      <c r="K113" s="80"/>
      <c r="L113" s="5"/>
      <c r="M113" s="10"/>
      <c r="N113" s="199"/>
      <c r="O113" s="34"/>
      <c r="P113" s="34"/>
      <c r="Q113" s="34"/>
      <c r="R113" s="34"/>
      <c r="S113" s="34"/>
      <c r="T113" s="34"/>
      <c r="U113" s="34"/>
      <c r="V113" s="73"/>
      <c r="W113" s="131"/>
      <c r="X113" s="132"/>
      <c r="Y113" s="131"/>
      <c r="Z113" s="133"/>
      <c r="AA113" s="134"/>
      <c r="AB113" s="133"/>
    </row>
    <row r="114" spans="1:28" s="2" customFormat="1" ht="21" customHeight="1">
      <c r="A114" s="269"/>
      <c r="B114" s="269"/>
      <c r="C114" s="269"/>
      <c r="D114" s="269"/>
      <c r="E114" s="275"/>
      <c r="F114" s="5">
        <v>3</v>
      </c>
      <c r="G114" s="79">
        <v>8.4</v>
      </c>
      <c r="H114" s="80"/>
      <c r="I114" s="5"/>
      <c r="J114" s="94"/>
      <c r="K114" s="80"/>
      <c r="L114" s="5"/>
      <c r="M114" s="10"/>
      <c r="N114" s="199"/>
      <c r="O114" s="34"/>
      <c r="P114" s="34"/>
      <c r="Q114" s="34"/>
      <c r="R114" s="34"/>
      <c r="S114" s="34"/>
      <c r="T114" s="34"/>
      <c r="U114" s="34"/>
      <c r="V114" s="73"/>
      <c r="W114" s="131"/>
      <c r="X114" s="132"/>
      <c r="Y114" s="131"/>
      <c r="Z114" s="133"/>
      <c r="AA114" s="134"/>
      <c r="AB114" s="133"/>
    </row>
    <row r="115" spans="1:28" s="2" customFormat="1" ht="21" customHeight="1">
      <c r="A115" s="269">
        <v>96</v>
      </c>
      <c r="B115" s="269" t="s">
        <v>213</v>
      </c>
      <c r="C115" s="269" t="s">
        <v>232</v>
      </c>
      <c r="D115" s="269" t="s">
        <v>233</v>
      </c>
      <c r="E115" s="303" t="s">
        <v>127</v>
      </c>
      <c r="F115" s="5">
        <v>1</v>
      </c>
      <c r="G115" s="79">
        <v>8.6</v>
      </c>
      <c r="H115" s="6">
        <f>SUM(G115:G117)</f>
        <v>47.7</v>
      </c>
      <c r="I115" s="7">
        <v>13.9</v>
      </c>
      <c r="J115" s="92">
        <f>H115*I115</f>
        <v>663.03000000000009</v>
      </c>
      <c r="K115" s="95">
        <v>10000</v>
      </c>
      <c r="L115" s="96">
        <f>J115*K115</f>
        <v>6630300.0000000009</v>
      </c>
      <c r="M115" s="97"/>
      <c r="N115" s="199">
        <v>1</v>
      </c>
      <c r="O115" s="34"/>
      <c r="P115" s="34"/>
      <c r="Q115" s="34"/>
      <c r="R115" s="34"/>
      <c r="S115" s="34"/>
      <c r="T115" s="34"/>
      <c r="U115" s="34"/>
      <c r="V115" s="73"/>
      <c r="W115" s="131"/>
      <c r="X115" s="132"/>
      <c r="Y115" s="131"/>
      <c r="Z115" s="133"/>
      <c r="AA115" s="134"/>
      <c r="AB115" s="133"/>
    </row>
    <row r="116" spans="1:28" s="2" customFormat="1" ht="21" customHeight="1">
      <c r="A116" s="269"/>
      <c r="B116" s="269"/>
      <c r="C116" s="269"/>
      <c r="D116" s="269"/>
      <c r="E116" s="303"/>
      <c r="F116" s="5">
        <v>2</v>
      </c>
      <c r="G116" s="79">
        <v>30.5</v>
      </c>
      <c r="H116" s="80"/>
      <c r="I116" s="5"/>
      <c r="J116" s="94"/>
      <c r="K116" s="80"/>
      <c r="L116" s="5"/>
      <c r="M116" s="10"/>
      <c r="N116" s="199"/>
      <c r="O116" s="34"/>
      <c r="P116" s="34"/>
      <c r="Q116" s="34"/>
      <c r="R116" s="34"/>
      <c r="S116" s="34"/>
      <c r="T116" s="34"/>
      <c r="U116" s="34"/>
      <c r="V116" s="73"/>
      <c r="W116" s="131"/>
      <c r="X116" s="132"/>
      <c r="Y116" s="131"/>
      <c r="Z116" s="133"/>
      <c r="AA116" s="134"/>
      <c r="AB116" s="133"/>
    </row>
    <row r="117" spans="1:28" s="2" customFormat="1" ht="21" customHeight="1">
      <c r="A117" s="269"/>
      <c r="B117" s="269"/>
      <c r="C117" s="269"/>
      <c r="D117" s="269"/>
      <c r="E117" s="303"/>
      <c r="F117" s="5">
        <v>3</v>
      </c>
      <c r="G117" s="79">
        <v>8.6</v>
      </c>
      <c r="H117" s="80"/>
      <c r="I117" s="5"/>
      <c r="J117" s="94"/>
      <c r="K117" s="80"/>
      <c r="L117" s="5"/>
      <c r="M117" s="10"/>
      <c r="N117" s="199"/>
      <c r="O117" s="34"/>
      <c r="P117" s="34"/>
      <c r="Q117" s="34"/>
      <c r="R117" s="34"/>
      <c r="S117" s="34"/>
      <c r="T117" s="34"/>
      <c r="U117" s="34"/>
      <c r="V117" s="73"/>
      <c r="W117" s="131"/>
      <c r="X117" s="132"/>
      <c r="Y117" s="131"/>
      <c r="Z117" s="133"/>
      <c r="AA117" s="134"/>
      <c r="AB117" s="133"/>
    </row>
    <row r="118" spans="1:28" s="2" customFormat="1" ht="21" customHeight="1">
      <c r="A118" s="111">
        <v>85</v>
      </c>
      <c r="B118" s="111" t="s">
        <v>184</v>
      </c>
      <c r="C118" s="111" t="s">
        <v>206</v>
      </c>
      <c r="D118" s="111" t="s">
        <v>207</v>
      </c>
      <c r="E118" s="114" t="s">
        <v>25</v>
      </c>
      <c r="F118" s="5">
        <v>1</v>
      </c>
      <c r="G118" s="111">
        <v>24.4</v>
      </c>
      <c r="H118" s="6">
        <f>G118</f>
        <v>24.4</v>
      </c>
      <c r="I118" s="7">
        <v>13.9</v>
      </c>
      <c r="J118" s="92">
        <f>H118*I118</f>
        <v>339.15999999999997</v>
      </c>
      <c r="K118" s="95">
        <v>7000</v>
      </c>
      <c r="L118" s="96">
        <f>J118*K118</f>
        <v>2374120</v>
      </c>
      <c r="M118" s="97"/>
      <c r="N118" s="199">
        <v>1</v>
      </c>
      <c r="O118" s="34"/>
      <c r="P118" s="34"/>
      <c r="Q118" s="34"/>
      <c r="R118" s="34"/>
      <c r="S118" s="34"/>
      <c r="T118" s="34"/>
      <c r="U118" s="34"/>
      <c r="V118" s="73"/>
      <c r="W118" s="131"/>
      <c r="X118" s="132"/>
      <c r="Y118" s="131"/>
      <c r="Z118" s="133"/>
      <c r="AA118" s="134"/>
      <c r="AB118" s="133"/>
    </row>
    <row r="119" spans="1:28" s="2" customFormat="1" ht="23.1" customHeight="1" thickBot="1">
      <c r="A119" s="10"/>
      <c r="B119" s="10"/>
      <c r="C119" s="10"/>
      <c r="D119" s="10"/>
      <c r="E119" s="10"/>
      <c r="F119" s="10"/>
      <c r="G119" s="10"/>
      <c r="H119" s="10"/>
      <c r="I119" s="10"/>
      <c r="J119" s="242" t="s">
        <v>491</v>
      </c>
      <c r="K119" s="243" t="s">
        <v>453</v>
      </c>
      <c r="L119" s="244">
        <f>SUM(L94:L118)</f>
        <v>73164040.000000015</v>
      </c>
      <c r="M119" s="10"/>
      <c r="N119" s="202">
        <f>SUM(N94:N118)</f>
        <v>7</v>
      </c>
      <c r="O119" s="34"/>
      <c r="P119" s="34"/>
      <c r="Q119" s="34"/>
      <c r="R119" s="34"/>
      <c r="S119" s="34"/>
      <c r="T119" s="34"/>
      <c r="U119" s="34"/>
      <c r="V119" s="73"/>
      <c r="W119" s="131"/>
      <c r="X119" s="132"/>
      <c r="Y119" s="131"/>
      <c r="Z119" s="133"/>
      <c r="AA119" s="134"/>
      <c r="AB119" s="133"/>
    </row>
    <row r="120" spans="1:28" s="2" customFormat="1" ht="23.1" customHeight="1" thickTop="1">
      <c r="A120" s="286" t="s">
        <v>413</v>
      </c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  <c r="L120" s="286"/>
      <c r="M120" s="10"/>
      <c r="N120" s="233"/>
      <c r="O120" s="34"/>
      <c r="P120" s="34"/>
      <c r="Q120" s="34"/>
      <c r="R120" s="34"/>
      <c r="S120" s="34"/>
      <c r="T120" s="34"/>
      <c r="U120" s="34"/>
      <c r="V120" s="73"/>
      <c r="W120" s="131"/>
      <c r="X120" s="132"/>
      <c r="Y120" s="131"/>
      <c r="Z120" s="133"/>
      <c r="AA120" s="134"/>
      <c r="AB120" s="133"/>
    </row>
    <row r="121" spans="1:28" s="2" customFormat="1" ht="23.1" customHeight="1">
      <c r="A121" s="287" t="s">
        <v>414</v>
      </c>
      <c r="B121" s="287"/>
      <c r="C121" s="287"/>
      <c r="D121" s="287"/>
      <c r="E121" s="287"/>
      <c r="F121" s="287"/>
      <c r="G121" s="287"/>
      <c r="H121" s="287"/>
      <c r="I121" s="287"/>
      <c r="J121" s="287"/>
      <c r="K121" s="287"/>
      <c r="L121" s="287"/>
      <c r="M121" s="10"/>
      <c r="N121" s="233"/>
      <c r="O121" s="34"/>
      <c r="P121" s="34"/>
      <c r="Q121" s="34"/>
      <c r="R121" s="34"/>
      <c r="S121" s="34"/>
      <c r="T121" s="34"/>
      <c r="U121" s="34"/>
      <c r="V121" s="73"/>
      <c r="W121" s="131"/>
      <c r="X121" s="132"/>
      <c r="Y121" s="131"/>
      <c r="Z121" s="133"/>
      <c r="AA121" s="134"/>
      <c r="AB121" s="133"/>
    </row>
    <row r="122" spans="1:28" s="2" customFormat="1" ht="23.1" customHeight="1">
      <c r="A122" s="288" t="s">
        <v>486</v>
      </c>
      <c r="B122" s="288"/>
      <c r="C122" s="288"/>
      <c r="D122" s="288"/>
      <c r="E122" s="288"/>
      <c r="F122" s="288"/>
      <c r="G122" s="288"/>
      <c r="H122" s="288"/>
      <c r="I122" s="288"/>
      <c r="J122" s="288"/>
      <c r="K122" s="288"/>
      <c r="L122" s="288"/>
      <c r="M122" s="10"/>
      <c r="N122" s="233"/>
      <c r="O122" s="34"/>
      <c r="P122" s="34"/>
      <c r="Q122" s="34"/>
      <c r="R122" s="34"/>
      <c r="S122" s="34"/>
      <c r="T122" s="34"/>
      <c r="U122" s="34"/>
      <c r="V122" s="73"/>
      <c r="W122" s="131"/>
      <c r="X122" s="132"/>
      <c r="Y122" s="131"/>
      <c r="Z122" s="133"/>
      <c r="AA122" s="134"/>
      <c r="AB122" s="133"/>
    </row>
    <row r="123" spans="1:28" s="2" customFormat="1" ht="23.1" customHeight="1">
      <c r="A123" s="232" t="s">
        <v>500</v>
      </c>
      <c r="B123" s="211"/>
      <c r="C123" s="211"/>
      <c r="D123" s="211"/>
      <c r="E123" s="211"/>
      <c r="F123" s="211"/>
      <c r="G123" s="211"/>
      <c r="H123" s="211"/>
      <c r="I123" s="211"/>
      <c r="J123" s="211"/>
      <c r="K123" s="211"/>
      <c r="L123" s="211"/>
      <c r="M123" s="10"/>
      <c r="N123" s="233"/>
      <c r="O123" s="34"/>
      <c r="P123" s="34"/>
      <c r="Q123" s="34"/>
      <c r="R123" s="34"/>
      <c r="S123" s="34"/>
      <c r="T123" s="34"/>
      <c r="U123" s="34"/>
      <c r="V123" s="73"/>
      <c r="W123" s="131"/>
      <c r="X123" s="132"/>
      <c r="Y123" s="131"/>
      <c r="Z123" s="133"/>
      <c r="AA123" s="134"/>
      <c r="AB123" s="133"/>
    </row>
    <row r="124" spans="1:28" s="2" customFormat="1" ht="12.95" customHeight="1" thickBot="1">
      <c r="A124" s="3"/>
      <c r="B124" s="3"/>
      <c r="C124" s="4"/>
      <c r="D124" s="4"/>
      <c r="E124" s="1"/>
      <c r="M124" s="10"/>
      <c r="N124" s="233"/>
      <c r="O124" s="34"/>
      <c r="P124" s="34"/>
      <c r="Q124" s="34"/>
      <c r="R124" s="34"/>
      <c r="S124" s="34"/>
      <c r="T124" s="34"/>
      <c r="U124" s="34"/>
      <c r="V124" s="73"/>
      <c r="W124" s="131"/>
      <c r="X124" s="132"/>
      <c r="Y124" s="131"/>
      <c r="Z124" s="133"/>
      <c r="AA124" s="134"/>
      <c r="AB124" s="133"/>
    </row>
    <row r="125" spans="1:28" s="2" customFormat="1" ht="23.1" customHeight="1">
      <c r="A125" s="309" t="s">
        <v>0</v>
      </c>
      <c r="B125" s="262" t="s">
        <v>1</v>
      </c>
      <c r="C125" s="262" t="s">
        <v>2</v>
      </c>
      <c r="D125" s="262" t="s">
        <v>3</v>
      </c>
      <c r="E125" s="262" t="s">
        <v>4</v>
      </c>
      <c r="F125" s="265" t="s">
        <v>5</v>
      </c>
      <c r="G125" s="262" t="s">
        <v>423</v>
      </c>
      <c r="H125" s="271" t="s">
        <v>447</v>
      </c>
      <c r="I125" s="271" t="s">
        <v>450</v>
      </c>
      <c r="J125" s="221"/>
      <c r="K125" s="271" t="s">
        <v>448</v>
      </c>
      <c r="L125" s="314" t="s">
        <v>449</v>
      </c>
      <c r="M125" s="10"/>
      <c r="N125" s="233"/>
      <c r="O125" s="34"/>
      <c r="P125" s="34"/>
      <c r="Q125" s="34"/>
      <c r="R125" s="34"/>
      <c r="S125" s="34"/>
      <c r="T125" s="34"/>
      <c r="U125" s="34"/>
      <c r="V125" s="73"/>
      <c r="W125" s="131"/>
      <c r="X125" s="132"/>
      <c r="Y125" s="131"/>
      <c r="Z125" s="133"/>
      <c r="AA125" s="134"/>
      <c r="AB125" s="133"/>
    </row>
    <row r="126" spans="1:28" s="2" customFormat="1" ht="23.1" customHeight="1">
      <c r="A126" s="310"/>
      <c r="B126" s="263"/>
      <c r="C126" s="263"/>
      <c r="D126" s="263"/>
      <c r="E126" s="263"/>
      <c r="F126" s="266"/>
      <c r="G126" s="263"/>
      <c r="H126" s="312"/>
      <c r="I126" s="312"/>
      <c r="J126" s="224" t="s">
        <v>451</v>
      </c>
      <c r="K126" s="312"/>
      <c r="L126" s="315"/>
      <c r="M126" s="10"/>
      <c r="N126" s="233"/>
      <c r="O126" s="34"/>
      <c r="P126" s="34"/>
      <c r="Q126" s="34"/>
      <c r="R126" s="34"/>
      <c r="S126" s="34"/>
      <c r="T126" s="34"/>
      <c r="U126" s="34"/>
      <c r="V126" s="73"/>
      <c r="W126" s="131"/>
      <c r="X126" s="132"/>
      <c r="Y126" s="131"/>
      <c r="Z126" s="133"/>
      <c r="AA126" s="134"/>
      <c r="AB126" s="133"/>
    </row>
    <row r="127" spans="1:28" s="2" customFormat="1" ht="23.1" customHeight="1" thickBot="1">
      <c r="A127" s="311"/>
      <c r="B127" s="264"/>
      <c r="C127" s="264"/>
      <c r="D127" s="264"/>
      <c r="E127" s="264"/>
      <c r="F127" s="267"/>
      <c r="G127" s="270"/>
      <c r="H127" s="313"/>
      <c r="I127" s="313"/>
      <c r="J127" s="225" t="s">
        <v>452</v>
      </c>
      <c r="K127" s="313"/>
      <c r="L127" s="316"/>
      <c r="M127" s="10"/>
      <c r="N127" s="233"/>
      <c r="O127" s="34"/>
      <c r="P127" s="34"/>
      <c r="Q127" s="34"/>
      <c r="R127" s="34"/>
      <c r="S127" s="34"/>
      <c r="T127" s="34"/>
      <c r="U127" s="34"/>
      <c r="V127" s="73"/>
      <c r="W127" s="131"/>
      <c r="X127" s="132"/>
      <c r="Y127" s="131"/>
      <c r="Z127" s="133"/>
      <c r="AA127" s="134"/>
      <c r="AB127" s="133"/>
    </row>
    <row r="128" spans="1:28" ht="23.1" customHeight="1">
      <c r="A128" s="268">
        <v>117</v>
      </c>
      <c r="B128" s="268" t="s">
        <v>277</v>
      </c>
      <c r="C128" s="268" t="s">
        <v>278</v>
      </c>
      <c r="D128" s="268" t="s">
        <v>279</v>
      </c>
      <c r="E128" s="268" t="s">
        <v>170</v>
      </c>
      <c r="F128" s="111">
        <v>1</v>
      </c>
      <c r="G128" s="111">
        <v>17.7</v>
      </c>
      <c r="H128" s="6">
        <f>SUM(G128:G130)</f>
        <v>59.2</v>
      </c>
      <c r="I128" s="7">
        <v>13.9</v>
      </c>
      <c r="J128" s="92">
        <f>H128*I128</f>
        <v>822.88000000000011</v>
      </c>
      <c r="K128" s="95">
        <v>10000</v>
      </c>
      <c r="L128" s="96">
        <f>J128*K128</f>
        <v>8228800.0000000009</v>
      </c>
      <c r="M128" s="97"/>
      <c r="N128" s="199">
        <v>1</v>
      </c>
      <c r="O128" s="14"/>
      <c r="P128" s="14"/>
      <c r="Q128" s="14"/>
      <c r="R128" s="14"/>
      <c r="S128" s="14"/>
      <c r="T128" s="14"/>
      <c r="U128" s="14"/>
      <c r="V128" s="89"/>
      <c r="W128" s="52"/>
      <c r="X128" s="53"/>
      <c r="Y128" s="52"/>
      <c r="Z128" s="54"/>
      <c r="AA128" s="55"/>
      <c r="AB128" s="54"/>
    </row>
    <row r="129" spans="1:28" ht="23.1" customHeight="1">
      <c r="A129" s="268"/>
      <c r="B129" s="268"/>
      <c r="C129" s="268"/>
      <c r="D129" s="268"/>
      <c r="E129" s="268"/>
      <c r="F129" s="111">
        <v>2</v>
      </c>
      <c r="G129" s="111">
        <v>23.8</v>
      </c>
      <c r="H129" s="112"/>
      <c r="I129" s="5"/>
      <c r="J129" s="94"/>
      <c r="K129" s="112"/>
      <c r="L129" s="5"/>
      <c r="M129" s="10"/>
      <c r="N129" s="199"/>
      <c r="O129" s="14"/>
      <c r="P129" s="14"/>
      <c r="Q129" s="14"/>
      <c r="R129" s="14"/>
      <c r="S129" s="14"/>
      <c r="T129" s="14"/>
      <c r="U129" s="14"/>
      <c r="V129" s="89"/>
      <c r="W129" s="52"/>
      <c r="X129" s="53"/>
      <c r="Y129" s="52"/>
      <c r="Z129" s="54"/>
      <c r="AA129" s="55"/>
      <c r="AB129" s="54"/>
    </row>
    <row r="130" spans="1:28" ht="23.1" customHeight="1">
      <c r="A130" s="268"/>
      <c r="B130" s="268"/>
      <c r="C130" s="268"/>
      <c r="D130" s="268"/>
      <c r="E130" s="268"/>
      <c r="F130" s="111">
        <v>3</v>
      </c>
      <c r="G130" s="111">
        <v>17.7</v>
      </c>
      <c r="H130" s="112"/>
      <c r="I130" s="5"/>
      <c r="J130" s="94"/>
      <c r="K130" s="112"/>
      <c r="L130" s="5"/>
      <c r="M130" s="10"/>
      <c r="N130" s="199"/>
      <c r="O130" s="14"/>
      <c r="P130" s="14"/>
      <c r="Q130" s="14"/>
      <c r="R130" s="14"/>
      <c r="S130" s="14"/>
      <c r="T130" s="14"/>
      <c r="U130" s="14"/>
      <c r="V130" s="89"/>
      <c r="W130" s="52"/>
      <c r="X130" s="53"/>
      <c r="Y130" s="52"/>
      <c r="Z130" s="54"/>
      <c r="AA130" s="55"/>
      <c r="AB130" s="54"/>
    </row>
    <row r="131" spans="1:28" ht="23.1" customHeight="1">
      <c r="A131" s="268">
        <v>119</v>
      </c>
      <c r="B131" s="268" t="s">
        <v>277</v>
      </c>
      <c r="C131" s="268" t="s">
        <v>283</v>
      </c>
      <c r="D131" s="268" t="s">
        <v>284</v>
      </c>
      <c r="E131" s="268" t="s">
        <v>282</v>
      </c>
      <c r="F131" s="79">
        <v>1</v>
      </c>
      <c r="G131" s="79">
        <v>24.2</v>
      </c>
      <c r="H131" s="6">
        <f>SUM(G131:G132)</f>
        <v>48.3</v>
      </c>
      <c r="I131" s="7">
        <v>13.9</v>
      </c>
      <c r="J131" s="92">
        <f>H131*I131</f>
        <v>671.37</v>
      </c>
      <c r="K131" s="95">
        <v>10000</v>
      </c>
      <c r="L131" s="96">
        <f>J131*K131</f>
        <v>6713700</v>
      </c>
      <c r="M131" s="97"/>
      <c r="N131" s="199">
        <v>1</v>
      </c>
      <c r="O131" s="14"/>
      <c r="P131" s="14"/>
      <c r="Q131" s="14"/>
      <c r="R131" s="14"/>
      <c r="S131" s="14"/>
      <c r="T131" s="14"/>
      <c r="U131" s="14"/>
      <c r="V131" s="89"/>
      <c r="W131" s="52"/>
      <c r="X131" s="53"/>
      <c r="Y131" s="52"/>
      <c r="Z131" s="54"/>
      <c r="AA131" s="55"/>
      <c r="AB131" s="54"/>
    </row>
    <row r="132" spans="1:28" ht="23.1" customHeight="1">
      <c r="A132" s="268"/>
      <c r="B132" s="268"/>
      <c r="C132" s="268"/>
      <c r="D132" s="268"/>
      <c r="E132" s="268"/>
      <c r="F132" s="79">
        <v>2</v>
      </c>
      <c r="G132" s="79">
        <v>24.1</v>
      </c>
      <c r="H132" s="80"/>
      <c r="I132" s="5"/>
      <c r="J132" s="94"/>
      <c r="K132" s="80"/>
      <c r="L132" s="5"/>
      <c r="M132" s="10"/>
      <c r="N132" s="199"/>
      <c r="O132" s="14"/>
      <c r="P132" s="14"/>
      <c r="Q132" s="14"/>
      <c r="R132" s="14"/>
      <c r="S132" s="14"/>
      <c r="T132" s="14"/>
      <c r="U132" s="14"/>
      <c r="V132" s="89"/>
      <c r="W132" s="52"/>
      <c r="X132" s="53"/>
      <c r="Y132" s="52"/>
      <c r="Z132" s="54"/>
      <c r="AA132" s="55"/>
      <c r="AB132" s="54"/>
    </row>
    <row r="133" spans="1:28" ht="23.1" customHeight="1">
      <c r="A133" s="269">
        <v>123</v>
      </c>
      <c r="B133" s="269" t="s">
        <v>277</v>
      </c>
      <c r="C133" s="269" t="s">
        <v>291</v>
      </c>
      <c r="D133" s="269" t="s">
        <v>292</v>
      </c>
      <c r="E133" s="269" t="s">
        <v>187</v>
      </c>
      <c r="F133" s="79">
        <v>1</v>
      </c>
      <c r="G133" s="59">
        <v>21.1</v>
      </c>
      <c r="H133" s="6">
        <f>SUM(G133:G135)</f>
        <v>71.099999999999994</v>
      </c>
      <c r="I133" s="7">
        <v>13.9</v>
      </c>
      <c r="J133" s="92">
        <f>H133*I133</f>
        <v>988.29</v>
      </c>
      <c r="K133" s="95">
        <v>10000</v>
      </c>
      <c r="L133" s="96">
        <f>J133*K133</f>
        <v>9882900</v>
      </c>
      <c r="M133" s="97"/>
      <c r="N133" s="199">
        <v>1</v>
      </c>
      <c r="O133" s="14"/>
      <c r="P133" s="14"/>
      <c r="Q133" s="14"/>
      <c r="R133" s="14"/>
      <c r="S133" s="14"/>
      <c r="T133" s="14"/>
      <c r="U133" s="14"/>
      <c r="V133" s="89"/>
      <c r="W133" s="52"/>
      <c r="X133" s="53"/>
      <c r="Y133" s="52"/>
      <c r="Z133" s="54"/>
      <c r="AA133" s="55"/>
      <c r="AB133" s="54"/>
    </row>
    <row r="134" spans="1:28" ht="23.1" customHeight="1">
      <c r="A134" s="269"/>
      <c r="B134" s="269"/>
      <c r="C134" s="269"/>
      <c r="D134" s="269"/>
      <c r="E134" s="269"/>
      <c r="F134" s="79">
        <v>2</v>
      </c>
      <c r="G134" s="59">
        <v>30</v>
      </c>
      <c r="H134" s="80"/>
      <c r="I134" s="5"/>
      <c r="J134" s="94"/>
      <c r="K134" s="80"/>
      <c r="L134" s="5"/>
      <c r="M134" s="10"/>
      <c r="N134" s="199"/>
      <c r="O134" s="14"/>
      <c r="P134" s="14"/>
      <c r="Q134" s="14"/>
      <c r="R134" s="14"/>
      <c r="S134" s="14"/>
      <c r="T134" s="14"/>
      <c r="U134" s="14"/>
      <c r="V134" s="89"/>
      <c r="W134" s="52"/>
      <c r="X134" s="53"/>
      <c r="Y134" s="52"/>
      <c r="Z134" s="54"/>
      <c r="AA134" s="55"/>
      <c r="AB134" s="54"/>
    </row>
    <row r="135" spans="1:28" ht="23.1" customHeight="1">
      <c r="A135" s="269"/>
      <c r="B135" s="269"/>
      <c r="C135" s="269"/>
      <c r="D135" s="269"/>
      <c r="E135" s="269"/>
      <c r="F135" s="79">
        <v>3</v>
      </c>
      <c r="G135" s="59">
        <v>20</v>
      </c>
      <c r="H135" s="80"/>
      <c r="I135" s="5"/>
      <c r="J135" s="94"/>
      <c r="K135" s="80"/>
      <c r="L135" s="5"/>
      <c r="M135" s="10"/>
      <c r="N135" s="199"/>
      <c r="O135" s="14"/>
      <c r="P135" s="14"/>
      <c r="Q135" s="14"/>
      <c r="R135" s="14"/>
      <c r="S135" s="14"/>
      <c r="T135" s="14"/>
      <c r="U135" s="14"/>
      <c r="V135" s="89"/>
      <c r="W135" s="52"/>
      <c r="X135" s="53"/>
      <c r="Y135" s="52"/>
      <c r="Z135" s="54"/>
      <c r="AA135" s="55"/>
      <c r="AB135" s="54"/>
    </row>
    <row r="136" spans="1:28" ht="23.1" customHeight="1">
      <c r="A136" s="269">
        <v>116</v>
      </c>
      <c r="B136" s="269" t="s">
        <v>262</v>
      </c>
      <c r="C136" s="269" t="s">
        <v>274</v>
      </c>
      <c r="D136" s="269" t="s">
        <v>275</v>
      </c>
      <c r="E136" s="269" t="s">
        <v>276</v>
      </c>
      <c r="F136" s="79">
        <v>1</v>
      </c>
      <c r="G136" s="79">
        <v>10.15</v>
      </c>
      <c r="H136" s="6">
        <f>SUM(G136:G141)</f>
        <v>164.70000000000002</v>
      </c>
      <c r="I136" s="7">
        <v>13.9</v>
      </c>
      <c r="J136" s="92">
        <f>H136*I136</f>
        <v>2289.3300000000004</v>
      </c>
      <c r="K136" s="95">
        <v>10000</v>
      </c>
      <c r="L136" s="96">
        <f>J136*K136</f>
        <v>22893300.000000004</v>
      </c>
      <c r="M136" s="97"/>
      <c r="N136" s="199">
        <v>1</v>
      </c>
      <c r="O136" s="14"/>
      <c r="P136" s="14"/>
      <c r="Q136" s="14"/>
      <c r="R136" s="14"/>
      <c r="S136" s="14"/>
      <c r="T136" s="14"/>
      <c r="U136" s="14"/>
      <c r="V136" s="89"/>
      <c r="W136" s="52"/>
      <c r="X136" s="53"/>
      <c r="Y136" s="52"/>
      <c r="Z136" s="54"/>
      <c r="AA136" s="55"/>
      <c r="AB136" s="54"/>
    </row>
    <row r="137" spans="1:28" ht="23.1" customHeight="1">
      <c r="A137" s="269"/>
      <c r="B137" s="269"/>
      <c r="C137" s="269"/>
      <c r="D137" s="269"/>
      <c r="E137" s="269"/>
      <c r="F137" s="79">
        <v>2</v>
      </c>
      <c r="G137" s="79">
        <v>35.9</v>
      </c>
      <c r="H137" s="80"/>
      <c r="I137" s="5"/>
      <c r="J137" s="94"/>
      <c r="K137" s="80"/>
      <c r="L137" s="5"/>
      <c r="M137" s="10"/>
      <c r="N137" s="199"/>
      <c r="O137" s="14"/>
      <c r="P137" s="14"/>
      <c r="Q137" s="14"/>
      <c r="R137" s="14"/>
      <c r="S137" s="14"/>
      <c r="T137" s="14"/>
      <c r="U137" s="14"/>
      <c r="V137" s="89"/>
      <c r="W137" s="52"/>
      <c r="X137" s="53"/>
      <c r="Y137" s="52"/>
      <c r="Z137" s="54"/>
      <c r="AA137" s="55"/>
      <c r="AB137" s="54"/>
    </row>
    <row r="138" spans="1:28" ht="23.1" customHeight="1">
      <c r="A138" s="269"/>
      <c r="B138" s="269"/>
      <c r="C138" s="269"/>
      <c r="D138" s="269"/>
      <c r="E138" s="269"/>
      <c r="F138" s="79">
        <v>3</v>
      </c>
      <c r="G138" s="79">
        <v>35.950000000000003</v>
      </c>
      <c r="H138" s="80"/>
      <c r="I138" s="5"/>
      <c r="J138" s="94"/>
      <c r="K138" s="80"/>
      <c r="L138" s="5"/>
      <c r="M138" s="10"/>
      <c r="N138" s="199"/>
      <c r="O138" s="14"/>
      <c r="P138" s="14"/>
      <c r="Q138" s="14"/>
      <c r="R138" s="14"/>
      <c r="S138" s="14"/>
      <c r="T138" s="14"/>
      <c r="U138" s="14"/>
      <c r="V138" s="89"/>
      <c r="W138" s="52"/>
      <c r="X138" s="53"/>
      <c r="Y138" s="52"/>
      <c r="Z138" s="54"/>
      <c r="AA138" s="55"/>
      <c r="AB138" s="54"/>
    </row>
    <row r="139" spans="1:28" ht="23.1" customHeight="1">
      <c r="A139" s="269"/>
      <c r="B139" s="269"/>
      <c r="C139" s="269"/>
      <c r="D139" s="269"/>
      <c r="E139" s="269"/>
      <c r="F139" s="79">
        <v>4</v>
      </c>
      <c r="G139" s="79">
        <v>35.950000000000003</v>
      </c>
      <c r="H139" s="6"/>
      <c r="I139" s="5"/>
      <c r="J139" s="94"/>
      <c r="K139" s="80"/>
      <c r="L139" s="5"/>
      <c r="M139" s="10"/>
      <c r="N139" s="199"/>
      <c r="O139" s="14"/>
      <c r="P139" s="14"/>
      <c r="Q139" s="14"/>
      <c r="R139" s="14"/>
      <c r="S139" s="14"/>
      <c r="T139" s="14"/>
      <c r="U139" s="14"/>
      <c r="V139" s="89"/>
      <c r="W139" s="52"/>
      <c r="X139" s="53"/>
      <c r="Y139" s="52"/>
      <c r="Z139" s="54"/>
      <c r="AA139" s="55"/>
      <c r="AB139" s="54"/>
    </row>
    <row r="140" spans="1:28" ht="23.1" customHeight="1">
      <c r="A140" s="269"/>
      <c r="B140" s="269"/>
      <c r="C140" s="269"/>
      <c r="D140" s="269"/>
      <c r="E140" s="269"/>
      <c r="F140" s="79">
        <v>5</v>
      </c>
      <c r="G140" s="79">
        <v>36.6</v>
      </c>
      <c r="H140" s="6"/>
      <c r="I140" s="5"/>
      <c r="J140" s="94"/>
      <c r="K140" s="80"/>
      <c r="L140" s="5"/>
      <c r="M140" s="10"/>
      <c r="N140" s="199"/>
      <c r="O140" s="14"/>
      <c r="P140" s="14"/>
      <c r="Q140" s="14"/>
      <c r="R140" s="14"/>
      <c r="S140" s="14"/>
      <c r="T140" s="14"/>
      <c r="U140" s="14"/>
      <c r="V140" s="89"/>
      <c r="W140" s="52"/>
      <c r="X140" s="53"/>
      <c r="Y140" s="52"/>
      <c r="Z140" s="54"/>
      <c r="AA140" s="55"/>
      <c r="AB140" s="54"/>
    </row>
    <row r="141" spans="1:28" ht="23.1" customHeight="1">
      <c r="A141" s="269"/>
      <c r="B141" s="269"/>
      <c r="C141" s="269"/>
      <c r="D141" s="269"/>
      <c r="E141" s="269"/>
      <c r="F141" s="79">
        <v>6</v>
      </c>
      <c r="G141" s="79">
        <v>10.15</v>
      </c>
      <c r="H141" s="80"/>
      <c r="I141" s="5"/>
      <c r="J141" s="94"/>
      <c r="K141" s="80"/>
      <c r="L141" s="5"/>
      <c r="M141" s="10"/>
      <c r="N141" s="199"/>
      <c r="O141" s="14"/>
      <c r="P141" s="14"/>
      <c r="Q141" s="14"/>
      <c r="R141" s="14"/>
      <c r="S141" s="14"/>
      <c r="T141" s="14"/>
      <c r="U141" s="14"/>
      <c r="V141" s="89"/>
      <c r="W141" s="52"/>
      <c r="X141" s="53"/>
      <c r="Y141" s="52"/>
      <c r="Z141" s="54"/>
      <c r="AA141" s="55"/>
      <c r="AB141" s="54"/>
    </row>
    <row r="142" spans="1:28" s="2" customFormat="1" ht="23.1" customHeight="1">
      <c r="A142" s="79">
        <v>111</v>
      </c>
      <c r="B142" s="79" t="s">
        <v>262</v>
      </c>
      <c r="C142" s="79" t="s">
        <v>264</v>
      </c>
      <c r="D142" s="79" t="s">
        <v>265</v>
      </c>
      <c r="E142" s="79" t="s">
        <v>19</v>
      </c>
      <c r="F142" s="79">
        <v>1</v>
      </c>
      <c r="G142" s="79">
        <v>24.3</v>
      </c>
      <c r="H142" s="6">
        <f>G142</f>
        <v>24.3</v>
      </c>
      <c r="I142" s="7">
        <v>13.9</v>
      </c>
      <c r="J142" s="92">
        <f>H142*I142</f>
        <v>337.77000000000004</v>
      </c>
      <c r="K142" s="95">
        <v>7000</v>
      </c>
      <c r="L142" s="96">
        <f>J142*K142</f>
        <v>2364390.0000000005</v>
      </c>
      <c r="M142" s="97"/>
      <c r="N142" s="199">
        <v>1</v>
      </c>
      <c r="O142" s="34"/>
      <c r="P142" s="34"/>
      <c r="Q142" s="34"/>
      <c r="R142" s="34"/>
      <c r="S142" s="34"/>
      <c r="T142" s="34"/>
      <c r="U142" s="34"/>
      <c r="V142" s="73"/>
      <c r="W142" s="131"/>
      <c r="X142" s="132"/>
      <c r="Y142" s="131"/>
      <c r="Z142" s="133"/>
      <c r="AA142" s="134"/>
      <c r="AB142" s="133"/>
    </row>
    <row r="143" spans="1:28" s="2" customFormat="1" ht="23.1" customHeight="1">
      <c r="A143" s="79">
        <v>112</v>
      </c>
      <c r="B143" s="79" t="s">
        <v>262</v>
      </c>
      <c r="C143" s="79" t="s">
        <v>266</v>
      </c>
      <c r="D143" s="79" t="s">
        <v>267</v>
      </c>
      <c r="E143" s="79" t="s">
        <v>19</v>
      </c>
      <c r="F143" s="79">
        <v>1</v>
      </c>
      <c r="G143" s="79">
        <v>30.6</v>
      </c>
      <c r="H143" s="6">
        <f>G143</f>
        <v>30.6</v>
      </c>
      <c r="I143" s="7">
        <v>13.9</v>
      </c>
      <c r="J143" s="92">
        <f>H143*I143</f>
        <v>425.34000000000003</v>
      </c>
      <c r="K143" s="95">
        <v>7000</v>
      </c>
      <c r="L143" s="96">
        <f>J143*K143</f>
        <v>2977380</v>
      </c>
      <c r="M143" s="97"/>
      <c r="N143" s="199">
        <v>1</v>
      </c>
      <c r="O143" s="34"/>
      <c r="P143" s="34"/>
      <c r="Q143" s="34"/>
      <c r="R143" s="34"/>
      <c r="S143" s="34"/>
      <c r="T143" s="34"/>
      <c r="U143" s="34"/>
      <c r="V143" s="73"/>
      <c r="W143" s="131"/>
      <c r="X143" s="132"/>
      <c r="Y143" s="131"/>
      <c r="Z143" s="133"/>
      <c r="AA143" s="134"/>
      <c r="AB143" s="133"/>
    </row>
    <row r="144" spans="1:28" s="2" customFormat="1" ht="23.1" customHeight="1">
      <c r="A144" s="79">
        <v>114</v>
      </c>
      <c r="B144" s="79" t="s">
        <v>262</v>
      </c>
      <c r="C144" s="79" t="s">
        <v>270</v>
      </c>
      <c r="D144" s="79" t="s">
        <v>271</v>
      </c>
      <c r="E144" s="79" t="s">
        <v>19</v>
      </c>
      <c r="F144" s="79">
        <v>1</v>
      </c>
      <c r="G144" s="79">
        <v>30.7</v>
      </c>
      <c r="H144" s="6">
        <f>G144</f>
        <v>30.7</v>
      </c>
      <c r="I144" s="7">
        <v>13.9</v>
      </c>
      <c r="J144" s="92">
        <f>H144*I144</f>
        <v>426.73</v>
      </c>
      <c r="K144" s="95">
        <v>7000</v>
      </c>
      <c r="L144" s="96">
        <f>J144*K144</f>
        <v>2987110</v>
      </c>
      <c r="M144" s="97"/>
      <c r="N144" s="199">
        <v>1</v>
      </c>
      <c r="O144" s="34"/>
      <c r="P144" s="34"/>
      <c r="Q144" s="34"/>
      <c r="R144" s="34"/>
      <c r="S144" s="34"/>
      <c r="T144" s="34"/>
      <c r="U144" s="34"/>
      <c r="V144" s="73"/>
      <c r="W144" s="131"/>
      <c r="X144" s="132"/>
      <c r="Y144" s="131"/>
      <c r="Z144" s="133"/>
      <c r="AA144" s="134"/>
      <c r="AB144" s="133"/>
    </row>
    <row r="145" spans="1:28" s="2" customFormat="1" ht="23.1" customHeight="1">
      <c r="A145" s="269">
        <v>118</v>
      </c>
      <c r="B145" s="269" t="s">
        <v>277</v>
      </c>
      <c r="C145" s="269" t="s">
        <v>280</v>
      </c>
      <c r="D145" s="269" t="s">
        <v>281</v>
      </c>
      <c r="E145" s="269" t="s">
        <v>282</v>
      </c>
      <c r="F145" s="111">
        <v>1</v>
      </c>
      <c r="G145" s="111">
        <v>18</v>
      </c>
      <c r="H145" s="6">
        <f>SUM(G145:G146)</f>
        <v>36.1</v>
      </c>
      <c r="I145" s="7">
        <v>13.9</v>
      </c>
      <c r="J145" s="92">
        <f>H145*I145</f>
        <v>501.79</v>
      </c>
      <c r="K145" s="95">
        <v>10000</v>
      </c>
      <c r="L145" s="96">
        <f>J145*K145</f>
        <v>5017900</v>
      </c>
      <c r="M145" s="97"/>
      <c r="N145" s="199">
        <v>1</v>
      </c>
      <c r="O145" s="34"/>
      <c r="P145" s="34"/>
      <c r="Q145" s="34"/>
      <c r="R145" s="34"/>
      <c r="S145" s="34"/>
      <c r="T145" s="34"/>
      <c r="U145" s="34"/>
      <c r="V145" s="73"/>
      <c r="W145" s="131"/>
      <c r="X145" s="132"/>
      <c r="Y145" s="131"/>
      <c r="Z145" s="133"/>
      <c r="AA145" s="134"/>
      <c r="AB145" s="133"/>
    </row>
    <row r="146" spans="1:28" s="2" customFormat="1" ht="23.1" customHeight="1">
      <c r="A146" s="269"/>
      <c r="B146" s="269"/>
      <c r="C146" s="269"/>
      <c r="D146" s="269"/>
      <c r="E146" s="269"/>
      <c r="F146" s="111">
        <v>2</v>
      </c>
      <c r="G146" s="111">
        <v>18.100000000000001</v>
      </c>
      <c r="H146" s="112"/>
      <c r="I146" s="5"/>
      <c r="J146" s="94"/>
      <c r="K146" s="112"/>
      <c r="L146" s="5"/>
      <c r="M146" s="10"/>
      <c r="N146" s="199"/>
      <c r="O146" s="34"/>
      <c r="P146" s="34"/>
      <c r="Q146" s="34"/>
      <c r="R146" s="34"/>
      <c r="S146" s="34"/>
      <c r="T146" s="34"/>
      <c r="U146" s="34"/>
      <c r="V146" s="73"/>
      <c r="W146" s="131"/>
      <c r="X146" s="132"/>
      <c r="Y146" s="131"/>
      <c r="Z146" s="133"/>
      <c r="AA146" s="134"/>
      <c r="AB146" s="133"/>
    </row>
    <row r="147" spans="1:28" s="2" customFormat="1" ht="23.1" customHeight="1">
      <c r="A147" s="110">
        <v>128</v>
      </c>
      <c r="B147" s="110" t="s">
        <v>293</v>
      </c>
      <c r="C147" s="110" t="s">
        <v>306</v>
      </c>
      <c r="D147" s="110" t="s">
        <v>307</v>
      </c>
      <c r="E147" s="167" t="s">
        <v>13</v>
      </c>
      <c r="F147" s="111">
        <v>1</v>
      </c>
      <c r="G147" s="111">
        <v>8.16</v>
      </c>
      <c r="H147" s="6">
        <f>G147</f>
        <v>8.16</v>
      </c>
      <c r="I147" s="7">
        <v>13.9</v>
      </c>
      <c r="J147" s="92">
        <f>H147*I147</f>
        <v>113.42400000000001</v>
      </c>
      <c r="K147" s="95">
        <v>7000</v>
      </c>
      <c r="L147" s="96">
        <f>J147*K147</f>
        <v>793968</v>
      </c>
      <c r="M147" s="10"/>
      <c r="N147" s="199">
        <v>1</v>
      </c>
      <c r="O147" s="34"/>
      <c r="P147" s="34"/>
      <c r="Q147" s="34"/>
      <c r="R147" s="34"/>
      <c r="S147" s="34"/>
      <c r="T147" s="34"/>
      <c r="U147" s="34"/>
      <c r="V147" s="73"/>
      <c r="W147" s="131"/>
      <c r="X147" s="132"/>
      <c r="Y147" s="131"/>
      <c r="Z147" s="133"/>
      <c r="AA147" s="134"/>
      <c r="AB147" s="133"/>
    </row>
    <row r="148" spans="1:28" s="2" customFormat="1" ht="23.1" customHeight="1">
      <c r="A148" s="110">
        <v>129</v>
      </c>
      <c r="B148" s="110" t="s">
        <v>293</v>
      </c>
      <c r="C148" s="110" t="s">
        <v>308</v>
      </c>
      <c r="D148" s="110" t="s">
        <v>309</v>
      </c>
      <c r="E148" s="167" t="s">
        <v>13</v>
      </c>
      <c r="F148" s="111">
        <v>1</v>
      </c>
      <c r="G148" s="111">
        <v>13.04</v>
      </c>
      <c r="H148" s="6">
        <f t="shared" ref="H148:H167" si="4">G148</f>
        <v>13.04</v>
      </c>
      <c r="I148" s="7">
        <v>13.9</v>
      </c>
      <c r="J148" s="92">
        <f t="shared" ref="J148:J168" si="5">H148*I148</f>
        <v>181.256</v>
      </c>
      <c r="K148" s="95">
        <v>7000</v>
      </c>
      <c r="L148" s="96">
        <f t="shared" ref="L148:L168" si="6">J148*K148</f>
        <v>1268792</v>
      </c>
      <c r="M148" s="10"/>
      <c r="N148" s="199">
        <v>1</v>
      </c>
      <c r="O148" s="34"/>
      <c r="P148" s="34"/>
      <c r="Q148" s="34"/>
      <c r="R148" s="34"/>
      <c r="S148" s="34"/>
      <c r="T148" s="34"/>
      <c r="U148" s="34"/>
      <c r="V148" s="73"/>
      <c r="W148" s="131"/>
      <c r="X148" s="132"/>
      <c r="Y148" s="131"/>
      <c r="Z148" s="133"/>
      <c r="AA148" s="134"/>
      <c r="AB148" s="133"/>
    </row>
    <row r="149" spans="1:28" s="2" customFormat="1" ht="23.1" customHeight="1">
      <c r="A149" s="110">
        <v>131</v>
      </c>
      <c r="B149" s="110" t="s">
        <v>293</v>
      </c>
      <c r="C149" s="110" t="s">
        <v>312</v>
      </c>
      <c r="D149" s="110" t="s">
        <v>313</v>
      </c>
      <c r="E149" s="167" t="s">
        <v>13</v>
      </c>
      <c r="F149" s="111">
        <v>1</v>
      </c>
      <c r="G149" s="111">
        <v>11.2</v>
      </c>
      <c r="H149" s="6">
        <f t="shared" si="4"/>
        <v>11.2</v>
      </c>
      <c r="I149" s="7">
        <v>13.9</v>
      </c>
      <c r="J149" s="92">
        <f t="shared" si="5"/>
        <v>155.68</v>
      </c>
      <c r="K149" s="95">
        <v>7000</v>
      </c>
      <c r="L149" s="96">
        <f t="shared" si="6"/>
        <v>1089760</v>
      </c>
      <c r="M149" s="10"/>
      <c r="N149" s="199">
        <v>1</v>
      </c>
      <c r="O149" s="34"/>
      <c r="P149" s="34"/>
      <c r="Q149" s="34"/>
      <c r="R149" s="34"/>
      <c r="S149" s="34"/>
      <c r="T149" s="34"/>
      <c r="U149" s="34"/>
      <c r="V149" s="73"/>
      <c r="W149" s="131"/>
      <c r="X149" s="132"/>
      <c r="Y149" s="131"/>
      <c r="Z149" s="133"/>
      <c r="AA149" s="134"/>
      <c r="AB149" s="133"/>
    </row>
    <row r="150" spans="1:28" s="2" customFormat="1" ht="23.1" customHeight="1">
      <c r="A150" s="218"/>
      <c r="B150" s="218"/>
      <c r="C150" s="218"/>
      <c r="D150" s="218"/>
      <c r="E150" s="217"/>
      <c r="F150" s="217"/>
      <c r="G150" s="217"/>
      <c r="H150" s="6"/>
      <c r="I150" s="7"/>
      <c r="J150" s="92"/>
      <c r="K150" s="95"/>
      <c r="L150" s="96"/>
      <c r="M150" s="10"/>
      <c r="N150" s="199"/>
      <c r="O150" s="34"/>
      <c r="P150" s="34"/>
      <c r="Q150" s="34"/>
      <c r="R150" s="34"/>
      <c r="S150" s="34"/>
      <c r="T150" s="34"/>
      <c r="U150" s="34"/>
      <c r="V150" s="73"/>
      <c r="W150" s="131"/>
      <c r="X150" s="132"/>
      <c r="Y150" s="131"/>
      <c r="Z150" s="133"/>
      <c r="AA150" s="134"/>
      <c r="AB150" s="133"/>
    </row>
    <row r="151" spans="1:28" s="2" customFormat="1" ht="23.1" customHeight="1">
      <c r="A151" s="218"/>
      <c r="B151" s="218"/>
      <c r="C151" s="218"/>
      <c r="D151" s="218"/>
      <c r="E151" s="217"/>
      <c r="F151" s="217"/>
      <c r="G151" s="217"/>
      <c r="H151" s="6"/>
      <c r="I151" s="7"/>
      <c r="J151" s="92"/>
      <c r="K151" s="95"/>
      <c r="L151" s="96"/>
      <c r="M151" s="10"/>
      <c r="N151" s="199"/>
      <c r="O151" s="34"/>
      <c r="P151" s="34"/>
      <c r="Q151" s="34"/>
      <c r="R151" s="34"/>
      <c r="S151" s="34"/>
      <c r="T151" s="34"/>
      <c r="U151" s="34"/>
      <c r="V151" s="73"/>
      <c r="W151" s="131"/>
      <c r="X151" s="132"/>
      <c r="Y151" s="131"/>
      <c r="Z151" s="133"/>
      <c r="AA151" s="134"/>
      <c r="AB151" s="133"/>
    </row>
    <row r="152" spans="1:28" s="2" customFormat="1" ht="23.1" customHeight="1">
      <c r="A152" s="286" t="s">
        <v>413</v>
      </c>
      <c r="B152" s="286"/>
      <c r="C152" s="286"/>
      <c r="D152" s="286"/>
      <c r="E152" s="286"/>
      <c r="F152" s="286"/>
      <c r="G152" s="286"/>
      <c r="H152" s="286"/>
      <c r="I152" s="286"/>
      <c r="J152" s="286"/>
      <c r="K152" s="286"/>
      <c r="L152" s="286"/>
      <c r="M152" s="10"/>
      <c r="N152" s="199"/>
      <c r="O152" s="34"/>
      <c r="P152" s="34"/>
      <c r="Q152" s="34"/>
      <c r="R152" s="34"/>
      <c r="S152" s="34"/>
      <c r="T152" s="34"/>
      <c r="U152" s="34"/>
      <c r="V152" s="73"/>
      <c r="W152" s="131"/>
      <c r="X152" s="132"/>
      <c r="Y152" s="131"/>
      <c r="Z152" s="133"/>
      <c r="AA152" s="134"/>
      <c r="AB152" s="133"/>
    </row>
    <row r="153" spans="1:28" s="2" customFormat="1" ht="23.1" customHeight="1">
      <c r="A153" s="287" t="s">
        <v>414</v>
      </c>
      <c r="B153" s="287"/>
      <c r="C153" s="287"/>
      <c r="D153" s="287"/>
      <c r="E153" s="287"/>
      <c r="F153" s="287"/>
      <c r="G153" s="287"/>
      <c r="H153" s="287"/>
      <c r="I153" s="287"/>
      <c r="J153" s="287"/>
      <c r="K153" s="287"/>
      <c r="L153" s="287"/>
      <c r="M153" s="10"/>
      <c r="N153" s="199"/>
      <c r="O153" s="34"/>
      <c r="P153" s="34"/>
      <c r="Q153" s="34"/>
      <c r="R153" s="34"/>
      <c r="S153" s="34"/>
      <c r="T153" s="34"/>
      <c r="U153" s="34"/>
      <c r="V153" s="73"/>
      <c r="W153" s="131"/>
      <c r="X153" s="132"/>
      <c r="Y153" s="131"/>
      <c r="Z153" s="133"/>
      <c r="AA153" s="134"/>
      <c r="AB153" s="133"/>
    </row>
    <row r="154" spans="1:28" s="2" customFormat="1" ht="23.1" customHeight="1">
      <c r="A154" s="288" t="s">
        <v>486</v>
      </c>
      <c r="B154" s="288"/>
      <c r="C154" s="288"/>
      <c r="D154" s="288"/>
      <c r="E154" s="288"/>
      <c r="F154" s="288"/>
      <c r="G154" s="288"/>
      <c r="H154" s="288"/>
      <c r="I154" s="288"/>
      <c r="J154" s="288"/>
      <c r="K154" s="288"/>
      <c r="L154" s="288"/>
      <c r="M154" s="10"/>
      <c r="N154" s="199"/>
      <c r="O154" s="34"/>
      <c r="P154" s="34"/>
      <c r="Q154" s="34"/>
      <c r="R154" s="34"/>
      <c r="S154" s="34"/>
      <c r="T154" s="34"/>
      <c r="U154" s="34"/>
      <c r="V154" s="73"/>
      <c r="W154" s="131"/>
      <c r="X154" s="132"/>
      <c r="Y154" s="131"/>
      <c r="Z154" s="133"/>
      <c r="AA154" s="134"/>
      <c r="AB154" s="133"/>
    </row>
    <row r="155" spans="1:28" s="2" customFormat="1" ht="23.1" customHeight="1">
      <c r="A155" s="232" t="s">
        <v>500</v>
      </c>
      <c r="B155" s="211"/>
      <c r="C155" s="211"/>
      <c r="D155" s="211"/>
      <c r="E155" s="211"/>
      <c r="F155" s="211"/>
      <c r="G155" s="211"/>
      <c r="H155" s="211"/>
      <c r="I155" s="211"/>
      <c r="J155" s="211"/>
      <c r="K155" s="211"/>
      <c r="L155" s="211"/>
      <c r="M155" s="10"/>
      <c r="N155" s="199"/>
      <c r="O155" s="34"/>
      <c r="P155" s="34"/>
      <c r="Q155" s="34"/>
      <c r="R155" s="34"/>
      <c r="S155" s="34"/>
      <c r="T155" s="34"/>
      <c r="U155" s="34"/>
      <c r="V155" s="73"/>
      <c r="W155" s="131"/>
      <c r="X155" s="132"/>
      <c r="Y155" s="131"/>
      <c r="Z155" s="133"/>
      <c r="AA155" s="134"/>
      <c r="AB155" s="133"/>
    </row>
    <row r="156" spans="1:28" s="2" customFormat="1" ht="14.1" customHeight="1" thickBot="1">
      <c r="A156" s="3"/>
      <c r="B156" s="3"/>
      <c r="C156" s="4"/>
      <c r="D156" s="4"/>
      <c r="E156" s="1"/>
      <c r="M156" s="10"/>
      <c r="N156" s="199"/>
      <c r="O156" s="34"/>
      <c r="P156" s="34"/>
      <c r="Q156" s="34"/>
      <c r="R156" s="34"/>
      <c r="S156" s="34"/>
      <c r="T156" s="34"/>
      <c r="U156" s="34"/>
      <c r="V156" s="73"/>
      <c r="W156" s="131"/>
      <c r="X156" s="132"/>
      <c r="Y156" s="131"/>
      <c r="Z156" s="133"/>
      <c r="AA156" s="134"/>
      <c r="AB156" s="133"/>
    </row>
    <row r="157" spans="1:28" s="2" customFormat="1" ht="23.1" customHeight="1">
      <c r="A157" s="309" t="s">
        <v>0</v>
      </c>
      <c r="B157" s="262" t="s">
        <v>1</v>
      </c>
      <c r="C157" s="262" t="s">
        <v>2</v>
      </c>
      <c r="D157" s="262" t="s">
        <v>3</v>
      </c>
      <c r="E157" s="262" t="s">
        <v>4</v>
      </c>
      <c r="F157" s="265" t="s">
        <v>5</v>
      </c>
      <c r="G157" s="262" t="s">
        <v>423</v>
      </c>
      <c r="H157" s="271" t="s">
        <v>447</v>
      </c>
      <c r="I157" s="271" t="s">
        <v>450</v>
      </c>
      <c r="J157" s="221"/>
      <c r="K157" s="271" t="s">
        <v>448</v>
      </c>
      <c r="L157" s="314" t="s">
        <v>449</v>
      </c>
      <c r="M157" s="10"/>
      <c r="N157" s="199"/>
      <c r="O157" s="34"/>
      <c r="P157" s="34"/>
      <c r="Q157" s="34"/>
      <c r="R157" s="34"/>
      <c r="S157" s="34"/>
      <c r="T157" s="34"/>
      <c r="U157" s="34"/>
      <c r="V157" s="73"/>
      <c r="W157" s="131"/>
      <c r="X157" s="132"/>
      <c r="Y157" s="131"/>
      <c r="Z157" s="133"/>
      <c r="AA157" s="134"/>
      <c r="AB157" s="133"/>
    </row>
    <row r="158" spans="1:28" s="2" customFormat="1" ht="23.1" customHeight="1">
      <c r="A158" s="310"/>
      <c r="B158" s="263"/>
      <c r="C158" s="263"/>
      <c r="D158" s="263"/>
      <c r="E158" s="263"/>
      <c r="F158" s="266"/>
      <c r="G158" s="263"/>
      <c r="H158" s="312"/>
      <c r="I158" s="312"/>
      <c r="J158" s="224" t="s">
        <v>451</v>
      </c>
      <c r="K158" s="312"/>
      <c r="L158" s="315"/>
      <c r="M158" s="10"/>
      <c r="N158" s="199"/>
      <c r="O158" s="34"/>
      <c r="P158" s="34"/>
      <c r="Q158" s="34"/>
      <c r="R158" s="34"/>
      <c r="S158" s="34"/>
      <c r="T158" s="34"/>
      <c r="U158" s="34"/>
      <c r="V158" s="73"/>
      <c r="W158" s="131"/>
      <c r="X158" s="132"/>
      <c r="Y158" s="131"/>
      <c r="Z158" s="133"/>
      <c r="AA158" s="134"/>
      <c r="AB158" s="133"/>
    </row>
    <row r="159" spans="1:28" s="2" customFormat="1" ht="23.1" customHeight="1" thickBot="1">
      <c r="A159" s="311"/>
      <c r="B159" s="264"/>
      <c r="C159" s="264"/>
      <c r="D159" s="264"/>
      <c r="E159" s="264"/>
      <c r="F159" s="267"/>
      <c r="G159" s="270"/>
      <c r="H159" s="313"/>
      <c r="I159" s="313"/>
      <c r="J159" s="225" t="s">
        <v>452</v>
      </c>
      <c r="K159" s="313"/>
      <c r="L159" s="316"/>
      <c r="M159" s="10"/>
      <c r="N159" s="199"/>
      <c r="O159" s="34"/>
      <c r="P159" s="34"/>
      <c r="Q159" s="34"/>
      <c r="R159" s="34"/>
      <c r="S159" s="34"/>
      <c r="T159" s="34"/>
      <c r="U159" s="34"/>
      <c r="V159" s="73"/>
      <c r="W159" s="131"/>
      <c r="X159" s="132"/>
      <c r="Y159" s="131"/>
      <c r="Z159" s="133"/>
      <c r="AA159" s="134"/>
      <c r="AB159" s="133"/>
    </row>
    <row r="160" spans="1:28" s="2" customFormat="1" ht="23.1" customHeight="1">
      <c r="A160" s="110">
        <v>132</v>
      </c>
      <c r="B160" s="110" t="s">
        <v>293</v>
      </c>
      <c r="C160" s="110" t="s">
        <v>314</v>
      </c>
      <c r="D160" s="110" t="s">
        <v>315</v>
      </c>
      <c r="E160" s="167" t="s">
        <v>13</v>
      </c>
      <c r="F160" s="111">
        <v>1</v>
      </c>
      <c r="G160" s="111">
        <v>11.2</v>
      </c>
      <c r="H160" s="6">
        <f t="shared" si="4"/>
        <v>11.2</v>
      </c>
      <c r="I160" s="7">
        <v>13.9</v>
      </c>
      <c r="J160" s="92">
        <f t="shared" si="5"/>
        <v>155.68</v>
      </c>
      <c r="K160" s="95">
        <v>7000</v>
      </c>
      <c r="L160" s="96">
        <f t="shared" si="6"/>
        <v>1089760</v>
      </c>
      <c r="M160" s="10"/>
      <c r="N160" s="199">
        <v>1</v>
      </c>
      <c r="O160" s="34"/>
      <c r="P160" s="34"/>
      <c r="Q160" s="34"/>
      <c r="R160" s="34"/>
      <c r="S160" s="34"/>
      <c r="T160" s="34"/>
      <c r="U160" s="34"/>
      <c r="V160" s="73"/>
      <c r="W160" s="131"/>
      <c r="X160" s="132"/>
      <c r="Y160" s="131"/>
      <c r="Z160" s="133"/>
      <c r="AA160" s="134"/>
      <c r="AB160" s="133"/>
    </row>
    <row r="161" spans="1:28" s="2" customFormat="1" ht="23.1" customHeight="1">
      <c r="A161" s="110">
        <v>133</v>
      </c>
      <c r="B161" s="110" t="s">
        <v>293</v>
      </c>
      <c r="C161" s="110" t="s">
        <v>316</v>
      </c>
      <c r="D161" s="110" t="s">
        <v>317</v>
      </c>
      <c r="E161" s="167" t="s">
        <v>13</v>
      </c>
      <c r="F161" s="111">
        <v>1</v>
      </c>
      <c r="G161" s="111">
        <v>6.7</v>
      </c>
      <c r="H161" s="6">
        <f t="shared" si="4"/>
        <v>6.7</v>
      </c>
      <c r="I161" s="7">
        <v>13.9</v>
      </c>
      <c r="J161" s="92">
        <f t="shared" si="5"/>
        <v>93.13000000000001</v>
      </c>
      <c r="K161" s="95">
        <v>7000</v>
      </c>
      <c r="L161" s="96">
        <f t="shared" si="6"/>
        <v>651910.00000000012</v>
      </c>
      <c r="M161" s="10"/>
      <c r="N161" s="199">
        <v>1</v>
      </c>
      <c r="O161" s="34"/>
      <c r="P161" s="34"/>
      <c r="Q161" s="34"/>
      <c r="R161" s="34"/>
      <c r="S161" s="34"/>
      <c r="T161" s="34"/>
      <c r="U161" s="34"/>
      <c r="V161" s="73"/>
      <c r="W161" s="131"/>
      <c r="X161" s="132"/>
      <c r="Y161" s="131"/>
      <c r="Z161" s="133"/>
      <c r="AA161" s="134"/>
      <c r="AB161" s="133"/>
    </row>
    <row r="162" spans="1:28" s="2" customFormat="1" ht="23.1" customHeight="1">
      <c r="A162" s="110">
        <v>136</v>
      </c>
      <c r="B162" s="110" t="s">
        <v>293</v>
      </c>
      <c r="C162" s="110" t="s">
        <v>322</v>
      </c>
      <c r="D162" s="110" t="s">
        <v>323</v>
      </c>
      <c r="E162" s="167" t="s">
        <v>13</v>
      </c>
      <c r="F162" s="111">
        <v>1</v>
      </c>
      <c r="G162" s="111">
        <v>6</v>
      </c>
      <c r="H162" s="6">
        <f t="shared" si="4"/>
        <v>6</v>
      </c>
      <c r="I162" s="7">
        <v>13.9</v>
      </c>
      <c r="J162" s="92">
        <f t="shared" si="5"/>
        <v>83.4</v>
      </c>
      <c r="K162" s="95">
        <v>7000</v>
      </c>
      <c r="L162" s="96">
        <f t="shared" si="6"/>
        <v>583800</v>
      </c>
      <c r="M162" s="10"/>
      <c r="N162" s="199">
        <v>1</v>
      </c>
      <c r="O162" s="34"/>
      <c r="P162" s="34"/>
      <c r="Q162" s="34"/>
      <c r="R162" s="34"/>
      <c r="S162" s="34"/>
      <c r="T162" s="34"/>
      <c r="U162" s="34"/>
      <c r="V162" s="73"/>
      <c r="W162" s="131"/>
      <c r="X162" s="132"/>
      <c r="Y162" s="131"/>
      <c r="Z162" s="133"/>
      <c r="AA162" s="134"/>
      <c r="AB162" s="133"/>
    </row>
    <row r="163" spans="1:28" s="2" customFormat="1" ht="23.1" customHeight="1">
      <c r="A163" s="110">
        <v>137</v>
      </c>
      <c r="B163" s="110" t="s">
        <v>293</v>
      </c>
      <c r="C163" s="110" t="s">
        <v>324</v>
      </c>
      <c r="D163" s="110" t="s">
        <v>325</v>
      </c>
      <c r="E163" s="167" t="s">
        <v>13</v>
      </c>
      <c r="F163" s="111">
        <v>1</v>
      </c>
      <c r="G163" s="111">
        <v>6.88</v>
      </c>
      <c r="H163" s="6">
        <f t="shared" si="4"/>
        <v>6.88</v>
      </c>
      <c r="I163" s="7">
        <v>13.9</v>
      </c>
      <c r="J163" s="92">
        <f t="shared" si="5"/>
        <v>95.632000000000005</v>
      </c>
      <c r="K163" s="95">
        <v>7000</v>
      </c>
      <c r="L163" s="96">
        <f t="shared" si="6"/>
        <v>669424</v>
      </c>
      <c r="M163" s="10"/>
      <c r="N163" s="199">
        <v>1</v>
      </c>
      <c r="O163" s="34"/>
      <c r="P163" s="34"/>
      <c r="Q163" s="34"/>
      <c r="R163" s="34"/>
      <c r="S163" s="34"/>
      <c r="T163" s="34"/>
      <c r="U163" s="34"/>
      <c r="V163" s="73"/>
      <c r="W163" s="131"/>
      <c r="X163" s="132"/>
      <c r="Y163" s="131"/>
      <c r="Z163" s="133"/>
      <c r="AA163" s="134"/>
      <c r="AB163" s="133"/>
    </row>
    <row r="164" spans="1:28" s="2" customFormat="1" ht="23.1" customHeight="1">
      <c r="A164" s="110">
        <v>138</v>
      </c>
      <c r="B164" s="110" t="s">
        <v>293</v>
      </c>
      <c r="C164" s="110" t="s">
        <v>326</v>
      </c>
      <c r="D164" s="110" t="s">
        <v>327</v>
      </c>
      <c r="E164" s="167" t="s">
        <v>13</v>
      </c>
      <c r="F164" s="111">
        <v>1</v>
      </c>
      <c r="G164" s="111">
        <v>8.07</v>
      </c>
      <c r="H164" s="6">
        <f t="shared" si="4"/>
        <v>8.07</v>
      </c>
      <c r="I164" s="7">
        <v>13.9</v>
      </c>
      <c r="J164" s="92">
        <f t="shared" si="5"/>
        <v>112.173</v>
      </c>
      <c r="K164" s="95">
        <v>7000</v>
      </c>
      <c r="L164" s="96">
        <f t="shared" si="6"/>
        <v>785211</v>
      </c>
      <c r="M164" s="10"/>
      <c r="N164" s="199">
        <v>1</v>
      </c>
      <c r="O164" s="34"/>
      <c r="P164" s="34"/>
      <c r="Q164" s="34"/>
      <c r="R164" s="34"/>
      <c r="S164" s="34"/>
      <c r="T164" s="34"/>
      <c r="U164" s="34"/>
      <c r="V164" s="73"/>
      <c r="W164" s="131"/>
      <c r="X164" s="132"/>
      <c r="Y164" s="131"/>
      <c r="Z164" s="133"/>
      <c r="AA164" s="134"/>
      <c r="AB164" s="133"/>
    </row>
    <row r="165" spans="1:28" s="2" customFormat="1" ht="23.1" customHeight="1">
      <c r="A165" s="110">
        <v>139</v>
      </c>
      <c r="B165" s="110" t="s">
        <v>293</v>
      </c>
      <c r="C165" s="110" t="s">
        <v>328</v>
      </c>
      <c r="D165" s="110" t="s">
        <v>329</v>
      </c>
      <c r="E165" s="167" t="s">
        <v>13</v>
      </c>
      <c r="F165" s="111">
        <v>1</v>
      </c>
      <c r="G165" s="111" t="s">
        <v>429</v>
      </c>
      <c r="H165" s="6">
        <v>2.7</v>
      </c>
      <c r="I165" s="7">
        <v>13.9</v>
      </c>
      <c r="J165" s="92">
        <f t="shared" si="5"/>
        <v>37.53</v>
      </c>
      <c r="K165" s="95">
        <v>7000</v>
      </c>
      <c r="L165" s="96">
        <f t="shared" si="6"/>
        <v>262710</v>
      </c>
      <c r="M165" s="10"/>
      <c r="N165" s="199">
        <v>1</v>
      </c>
      <c r="O165" s="34"/>
      <c r="P165" s="34"/>
      <c r="Q165" s="34"/>
      <c r="R165" s="34"/>
      <c r="S165" s="34"/>
      <c r="T165" s="34"/>
      <c r="U165" s="34"/>
      <c r="V165" s="73"/>
      <c r="W165" s="131"/>
      <c r="X165" s="132"/>
      <c r="Y165" s="131"/>
      <c r="Z165" s="133"/>
      <c r="AA165" s="134"/>
      <c r="AB165" s="133"/>
    </row>
    <row r="166" spans="1:28" s="2" customFormat="1" ht="23.1" customHeight="1">
      <c r="A166" s="110">
        <v>140</v>
      </c>
      <c r="B166" s="110" t="s">
        <v>293</v>
      </c>
      <c r="C166" s="110" t="s">
        <v>330</v>
      </c>
      <c r="D166" s="110" t="s">
        <v>331</v>
      </c>
      <c r="E166" s="167" t="s">
        <v>13</v>
      </c>
      <c r="F166" s="111">
        <v>1</v>
      </c>
      <c r="G166" s="111">
        <v>6.1</v>
      </c>
      <c r="H166" s="6">
        <f t="shared" si="4"/>
        <v>6.1</v>
      </c>
      <c r="I166" s="7">
        <v>13.9</v>
      </c>
      <c r="J166" s="92">
        <f t="shared" si="5"/>
        <v>84.789999999999992</v>
      </c>
      <c r="K166" s="95">
        <v>7000</v>
      </c>
      <c r="L166" s="96">
        <f t="shared" si="6"/>
        <v>593530</v>
      </c>
      <c r="M166" s="10"/>
      <c r="N166" s="199">
        <v>1</v>
      </c>
      <c r="O166" s="34"/>
      <c r="P166" s="34"/>
      <c r="Q166" s="34"/>
      <c r="R166" s="34"/>
      <c r="S166" s="34"/>
      <c r="T166" s="34"/>
      <c r="U166" s="34"/>
      <c r="V166" s="73"/>
      <c r="W166" s="131"/>
      <c r="X166" s="132"/>
      <c r="Y166" s="131"/>
      <c r="Z166" s="133"/>
      <c r="AA166" s="134"/>
      <c r="AB166" s="133"/>
    </row>
    <row r="167" spans="1:28" s="2" customFormat="1" ht="23.1" customHeight="1">
      <c r="A167" s="110">
        <v>141</v>
      </c>
      <c r="B167" s="110" t="s">
        <v>293</v>
      </c>
      <c r="C167" s="110" t="s">
        <v>332</v>
      </c>
      <c r="D167" s="110" t="s">
        <v>12</v>
      </c>
      <c r="E167" s="167" t="s">
        <v>13</v>
      </c>
      <c r="F167" s="111">
        <v>1</v>
      </c>
      <c r="G167" s="111">
        <v>6.13</v>
      </c>
      <c r="H167" s="6">
        <f t="shared" si="4"/>
        <v>6.13</v>
      </c>
      <c r="I167" s="7">
        <v>13.9</v>
      </c>
      <c r="J167" s="92">
        <f t="shared" si="5"/>
        <v>85.206999999999994</v>
      </c>
      <c r="K167" s="95">
        <v>7000</v>
      </c>
      <c r="L167" s="96">
        <f t="shared" si="6"/>
        <v>596449</v>
      </c>
      <c r="M167" s="10"/>
      <c r="N167" s="199">
        <v>1</v>
      </c>
      <c r="O167" s="34"/>
      <c r="P167" s="34"/>
      <c r="Q167" s="34"/>
      <c r="R167" s="34"/>
      <c r="S167" s="34"/>
      <c r="T167" s="34"/>
      <c r="U167" s="34"/>
      <c r="V167" s="73"/>
      <c r="W167" s="131"/>
      <c r="X167" s="132"/>
      <c r="Y167" s="131"/>
      <c r="Z167" s="133"/>
      <c r="AA167" s="134"/>
      <c r="AB167" s="133"/>
    </row>
    <row r="168" spans="1:28" s="2" customFormat="1" ht="23.1" customHeight="1">
      <c r="A168" s="109">
        <v>142</v>
      </c>
      <c r="B168" s="109" t="s">
        <v>293</v>
      </c>
      <c r="C168" s="109" t="s">
        <v>333</v>
      </c>
      <c r="D168" s="109" t="s">
        <v>12</v>
      </c>
      <c r="E168" s="162" t="s">
        <v>13</v>
      </c>
      <c r="F168" s="107">
        <v>1</v>
      </c>
      <c r="G168" s="107" t="s">
        <v>430</v>
      </c>
      <c r="H168" s="6">
        <v>12.25</v>
      </c>
      <c r="I168" s="7">
        <v>13.9</v>
      </c>
      <c r="J168" s="92">
        <f t="shared" si="5"/>
        <v>170.27500000000001</v>
      </c>
      <c r="K168" s="95">
        <v>7000</v>
      </c>
      <c r="L168" s="96">
        <f t="shared" si="6"/>
        <v>1191925</v>
      </c>
      <c r="M168" s="10"/>
      <c r="N168" s="199">
        <v>1</v>
      </c>
      <c r="O168" s="34"/>
      <c r="P168" s="34"/>
      <c r="Q168" s="34"/>
      <c r="R168" s="34"/>
      <c r="S168" s="34"/>
      <c r="T168" s="34"/>
      <c r="U168" s="34"/>
      <c r="V168" s="73"/>
      <c r="W168" s="131"/>
      <c r="X168" s="132"/>
      <c r="Y168" s="131"/>
      <c r="Z168" s="133"/>
      <c r="AA168" s="134"/>
      <c r="AB168" s="133"/>
    </row>
    <row r="169" spans="1:28" ht="23.1" customHeight="1" thickBot="1">
      <c r="A169" s="10"/>
      <c r="B169" s="10"/>
      <c r="C169" s="10"/>
      <c r="D169" s="10"/>
      <c r="E169" s="10"/>
      <c r="F169" s="10"/>
      <c r="G169" s="10"/>
      <c r="H169" s="10"/>
      <c r="I169" s="10"/>
      <c r="J169" s="237" t="s">
        <v>490</v>
      </c>
      <c r="K169" s="238" t="s">
        <v>453</v>
      </c>
      <c r="L169" s="239">
        <f>SUM(L128:L150,L160:L168)</f>
        <v>70642719</v>
      </c>
      <c r="N169" s="201">
        <f>SUM(N128:N168)</f>
        <v>20</v>
      </c>
      <c r="O169" s="14"/>
      <c r="P169" s="129"/>
      <c r="Q169" s="129"/>
      <c r="R169" s="129"/>
      <c r="S169" s="129"/>
      <c r="T169" s="129"/>
      <c r="U169" s="14"/>
      <c r="V169" s="89"/>
      <c r="W169" s="131"/>
      <c r="X169" s="132"/>
      <c r="Y169" s="131"/>
      <c r="Z169" s="133"/>
      <c r="AA169" s="134"/>
      <c r="AB169" s="133"/>
    </row>
    <row r="170" spans="1:28" ht="23.1" customHeight="1" thickTop="1">
      <c r="A170" s="10"/>
      <c r="B170" s="10"/>
      <c r="C170" s="10"/>
      <c r="D170" s="10"/>
      <c r="E170" s="10"/>
      <c r="F170" s="10"/>
      <c r="G170" s="10"/>
      <c r="H170" s="10"/>
      <c r="I170" s="10"/>
      <c r="J170" s="240"/>
      <c r="K170" s="154"/>
      <c r="L170" s="155"/>
      <c r="N170" s="233"/>
      <c r="O170" s="14"/>
      <c r="P170" s="129"/>
      <c r="Q170" s="129"/>
      <c r="R170" s="129"/>
      <c r="S170" s="129"/>
      <c r="T170" s="129"/>
      <c r="U170" s="14"/>
      <c r="V170" s="89"/>
      <c r="W170" s="131"/>
      <c r="X170" s="132"/>
      <c r="Y170" s="131"/>
      <c r="Z170" s="133"/>
      <c r="AA170" s="134"/>
      <c r="AB170" s="133"/>
    </row>
    <row r="171" spans="1:28" ht="23.1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241"/>
      <c r="K171" s="98"/>
      <c r="L171" s="99"/>
      <c r="N171" s="233"/>
      <c r="O171" s="14"/>
      <c r="P171" s="129"/>
      <c r="Q171" s="129"/>
      <c r="R171" s="129"/>
      <c r="S171" s="129"/>
      <c r="T171" s="129"/>
      <c r="U171" s="14"/>
      <c r="V171" s="89"/>
      <c r="W171" s="131"/>
      <c r="X171" s="132"/>
      <c r="Y171" s="131"/>
      <c r="Z171" s="133"/>
      <c r="AA171" s="134"/>
      <c r="AB171" s="133"/>
    </row>
    <row r="172" spans="1:28" ht="23.1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241"/>
      <c r="K172" s="98"/>
      <c r="L172" s="99"/>
      <c r="N172" s="233"/>
      <c r="O172" s="14"/>
      <c r="P172" s="129"/>
      <c r="Q172" s="129"/>
      <c r="R172" s="129"/>
      <c r="S172" s="129"/>
      <c r="T172" s="129"/>
      <c r="U172" s="14"/>
      <c r="V172" s="89"/>
      <c r="W172" s="131"/>
      <c r="X172" s="132"/>
      <c r="Y172" s="131"/>
      <c r="Z172" s="133"/>
      <c r="AA172" s="134"/>
      <c r="AB172" s="133"/>
    </row>
    <row r="173" spans="1:28" ht="23.1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241"/>
      <c r="K173" s="98"/>
      <c r="L173" s="99"/>
      <c r="N173" s="233"/>
      <c r="O173" s="14"/>
      <c r="P173" s="129"/>
      <c r="Q173" s="129"/>
      <c r="R173" s="129"/>
      <c r="S173" s="129"/>
      <c r="T173" s="129"/>
      <c r="U173" s="14"/>
      <c r="V173" s="89"/>
      <c r="W173" s="131"/>
      <c r="X173" s="132"/>
      <c r="Y173" s="131"/>
      <c r="Z173" s="133"/>
      <c r="AA173" s="134"/>
      <c r="AB173" s="133"/>
    </row>
    <row r="174" spans="1:28" ht="23.1" customHeight="1">
      <c r="A174" s="286" t="s">
        <v>413</v>
      </c>
      <c r="B174" s="286"/>
      <c r="C174" s="286"/>
      <c r="D174" s="286"/>
      <c r="E174" s="286"/>
      <c r="F174" s="286"/>
      <c r="G174" s="286"/>
      <c r="H174" s="286"/>
      <c r="I174" s="286"/>
      <c r="J174" s="286"/>
      <c r="K174" s="286"/>
      <c r="L174" s="286"/>
      <c r="N174" s="233"/>
      <c r="O174" s="14"/>
      <c r="P174" s="129"/>
      <c r="Q174" s="129"/>
      <c r="R174" s="129"/>
      <c r="S174" s="129"/>
      <c r="T174" s="129"/>
      <c r="U174" s="14"/>
      <c r="V174" s="89"/>
      <c r="W174" s="131"/>
      <c r="X174" s="132"/>
      <c r="Y174" s="131"/>
      <c r="Z174" s="133"/>
      <c r="AA174" s="134"/>
      <c r="AB174" s="133"/>
    </row>
    <row r="175" spans="1:28" ht="23.1" customHeight="1">
      <c r="A175" s="287" t="s">
        <v>414</v>
      </c>
      <c r="B175" s="287"/>
      <c r="C175" s="287"/>
      <c r="D175" s="287"/>
      <c r="E175" s="287"/>
      <c r="F175" s="287"/>
      <c r="G175" s="287"/>
      <c r="H175" s="287"/>
      <c r="I175" s="287"/>
      <c r="J175" s="287"/>
      <c r="K175" s="287"/>
      <c r="L175" s="287"/>
      <c r="N175" s="233"/>
      <c r="O175" s="14"/>
      <c r="P175" s="129"/>
      <c r="Q175" s="129"/>
      <c r="R175" s="129"/>
      <c r="S175" s="129"/>
      <c r="T175" s="129"/>
      <c r="U175" s="14"/>
      <c r="V175" s="89"/>
      <c r="W175" s="131"/>
      <c r="X175" s="132"/>
      <c r="Y175" s="131"/>
      <c r="Z175" s="133"/>
      <c r="AA175" s="134"/>
      <c r="AB175" s="133"/>
    </row>
    <row r="176" spans="1:28" ht="23.1" customHeight="1">
      <c r="A176" s="288" t="s">
        <v>486</v>
      </c>
      <c r="B176" s="288"/>
      <c r="C176" s="288"/>
      <c r="D176" s="288"/>
      <c r="E176" s="288"/>
      <c r="F176" s="288"/>
      <c r="G176" s="288"/>
      <c r="H176" s="288"/>
      <c r="I176" s="288"/>
      <c r="J176" s="288"/>
      <c r="K176" s="288"/>
      <c r="L176" s="288"/>
      <c r="N176" s="233"/>
      <c r="O176" s="14"/>
      <c r="P176" s="129"/>
      <c r="Q176" s="129"/>
      <c r="R176" s="129"/>
      <c r="S176" s="129"/>
      <c r="T176" s="129"/>
      <c r="U176" s="14"/>
      <c r="V176" s="89"/>
      <c r="W176" s="131"/>
      <c r="X176" s="132"/>
      <c r="Y176" s="131"/>
      <c r="Z176" s="133"/>
      <c r="AA176" s="134"/>
      <c r="AB176" s="133"/>
    </row>
    <row r="177" spans="1:28" ht="23.1" customHeight="1">
      <c r="A177" s="232" t="s">
        <v>501</v>
      </c>
      <c r="B177" s="211"/>
      <c r="C177" s="211"/>
      <c r="D177" s="211"/>
      <c r="E177" s="211"/>
      <c r="F177" s="211"/>
      <c r="G177" s="211"/>
      <c r="H177" s="211"/>
      <c r="I177" s="211"/>
      <c r="J177" s="211"/>
      <c r="K177" s="211"/>
      <c r="L177" s="211"/>
      <c r="N177" s="233"/>
      <c r="O177" s="14"/>
      <c r="P177" s="129"/>
      <c r="Q177" s="129"/>
      <c r="R177" s="129"/>
      <c r="S177" s="129"/>
      <c r="T177" s="129"/>
      <c r="U177" s="14"/>
      <c r="V177" s="89"/>
      <c r="W177" s="131"/>
      <c r="X177" s="132"/>
      <c r="Y177" s="131"/>
      <c r="Z177" s="133"/>
      <c r="AA177" s="134"/>
      <c r="AB177" s="133"/>
    </row>
    <row r="178" spans="1:28" ht="12.95" customHeight="1" thickBot="1">
      <c r="F178" s="2"/>
      <c r="G178" s="2"/>
      <c r="H178" s="2"/>
      <c r="I178" s="2"/>
      <c r="J178" s="2"/>
      <c r="K178" s="2"/>
      <c r="L178" s="2"/>
      <c r="N178" s="233"/>
      <c r="O178" s="14"/>
      <c r="P178" s="129"/>
      <c r="Q178" s="129"/>
      <c r="R178" s="129"/>
      <c r="S178" s="129"/>
      <c r="T178" s="129"/>
      <c r="U178" s="14"/>
      <c r="V178" s="89"/>
      <c r="W178" s="131"/>
      <c r="X178" s="132"/>
      <c r="Y178" s="131"/>
      <c r="Z178" s="133"/>
      <c r="AA178" s="134"/>
      <c r="AB178" s="133"/>
    </row>
    <row r="179" spans="1:28" ht="23.1" customHeight="1">
      <c r="A179" s="309" t="s">
        <v>0</v>
      </c>
      <c r="B179" s="262" t="s">
        <v>1</v>
      </c>
      <c r="C179" s="262" t="s">
        <v>2</v>
      </c>
      <c r="D179" s="262" t="s">
        <v>3</v>
      </c>
      <c r="E179" s="262" t="s">
        <v>4</v>
      </c>
      <c r="F179" s="265" t="s">
        <v>5</v>
      </c>
      <c r="G179" s="262" t="s">
        <v>423</v>
      </c>
      <c r="H179" s="271" t="s">
        <v>447</v>
      </c>
      <c r="I179" s="271" t="s">
        <v>450</v>
      </c>
      <c r="J179" s="221"/>
      <c r="K179" s="271" t="s">
        <v>448</v>
      </c>
      <c r="L179" s="314" t="s">
        <v>449</v>
      </c>
      <c r="N179" s="233"/>
      <c r="O179" s="14"/>
      <c r="P179" s="129"/>
      <c r="Q179" s="129"/>
      <c r="R179" s="129"/>
      <c r="S179" s="129"/>
      <c r="T179" s="129"/>
      <c r="U179" s="14"/>
      <c r="V179" s="89"/>
      <c r="W179" s="131"/>
      <c r="X179" s="132"/>
      <c r="Y179" s="131"/>
      <c r="Z179" s="133"/>
      <c r="AA179" s="134"/>
      <c r="AB179" s="133"/>
    </row>
    <row r="180" spans="1:28" ht="23.1" customHeight="1">
      <c r="A180" s="310"/>
      <c r="B180" s="263"/>
      <c r="C180" s="263"/>
      <c r="D180" s="263"/>
      <c r="E180" s="263"/>
      <c r="F180" s="266"/>
      <c r="G180" s="263"/>
      <c r="H180" s="312"/>
      <c r="I180" s="312"/>
      <c r="J180" s="224" t="s">
        <v>451</v>
      </c>
      <c r="K180" s="312"/>
      <c r="L180" s="315"/>
      <c r="N180" s="233"/>
      <c r="O180" s="14"/>
      <c r="P180" s="129"/>
      <c r="Q180" s="129"/>
      <c r="R180" s="129"/>
      <c r="S180" s="129"/>
      <c r="T180" s="129"/>
      <c r="U180" s="14"/>
      <c r="V180" s="89"/>
      <c r="W180" s="131"/>
      <c r="X180" s="132"/>
      <c r="Y180" s="131"/>
      <c r="Z180" s="133"/>
      <c r="AA180" s="134"/>
      <c r="AB180" s="133"/>
    </row>
    <row r="181" spans="1:28" ht="23.1" customHeight="1" thickBot="1">
      <c r="A181" s="311"/>
      <c r="B181" s="264"/>
      <c r="C181" s="264"/>
      <c r="D181" s="264"/>
      <c r="E181" s="264"/>
      <c r="F181" s="267"/>
      <c r="G181" s="270"/>
      <c r="H181" s="313"/>
      <c r="I181" s="313"/>
      <c r="J181" s="225" t="s">
        <v>452</v>
      </c>
      <c r="K181" s="313"/>
      <c r="L181" s="316"/>
      <c r="N181" s="233"/>
      <c r="O181" s="14"/>
      <c r="P181" s="129"/>
      <c r="Q181" s="129"/>
      <c r="R181" s="129"/>
      <c r="S181" s="129"/>
      <c r="T181" s="129"/>
      <c r="U181" s="14"/>
      <c r="V181" s="89"/>
      <c r="W181" s="131"/>
      <c r="X181" s="132"/>
      <c r="Y181" s="131"/>
      <c r="Z181" s="133"/>
      <c r="AA181" s="134"/>
      <c r="AB181" s="133"/>
    </row>
    <row r="182" spans="1:28" ht="23.1" customHeight="1">
      <c r="A182" s="269">
        <v>170</v>
      </c>
      <c r="B182" s="269" t="s">
        <v>378</v>
      </c>
      <c r="C182" s="269" t="s">
        <v>388</v>
      </c>
      <c r="D182" s="269" t="s">
        <v>155</v>
      </c>
      <c r="E182" s="269" t="s">
        <v>389</v>
      </c>
      <c r="F182" s="111">
        <v>1</v>
      </c>
      <c r="G182" s="59">
        <v>31.2</v>
      </c>
      <c r="H182" s="6">
        <f>SUM(G182:G184)</f>
        <v>160.39999999999998</v>
      </c>
      <c r="I182" s="7">
        <v>13.9</v>
      </c>
      <c r="J182" s="92">
        <f>H182*I182</f>
        <v>2229.56</v>
      </c>
      <c r="K182" s="95">
        <v>10000</v>
      </c>
      <c r="L182" s="96">
        <f>J182*K182</f>
        <v>22295600</v>
      </c>
      <c r="M182" s="97"/>
      <c r="N182" s="199">
        <v>1</v>
      </c>
      <c r="O182" s="14"/>
      <c r="P182" s="14"/>
      <c r="Q182" s="14"/>
      <c r="R182" s="14"/>
      <c r="S182" s="14"/>
      <c r="T182" s="14"/>
      <c r="U182" s="14"/>
      <c r="V182" s="89"/>
      <c r="W182" s="131"/>
      <c r="X182" s="132"/>
      <c r="Y182" s="131"/>
      <c r="Z182" s="133"/>
      <c r="AA182" s="134"/>
      <c r="AB182" s="133"/>
    </row>
    <row r="183" spans="1:28" ht="23.1" customHeight="1">
      <c r="A183" s="269"/>
      <c r="B183" s="269"/>
      <c r="C183" s="269"/>
      <c r="D183" s="269"/>
      <c r="E183" s="269"/>
      <c r="F183" s="111">
        <v>2</v>
      </c>
      <c r="G183" s="59">
        <v>98</v>
      </c>
      <c r="H183" s="112"/>
      <c r="I183" s="5"/>
      <c r="J183" s="94"/>
      <c r="K183" s="112"/>
      <c r="L183" s="5"/>
      <c r="M183" s="10"/>
      <c r="N183" s="199"/>
      <c r="O183" s="14"/>
      <c r="P183" s="14"/>
      <c r="Q183" s="14"/>
      <c r="R183" s="14"/>
      <c r="S183" s="14"/>
      <c r="T183" s="14"/>
      <c r="U183" s="14"/>
      <c r="V183" s="89"/>
      <c r="W183" s="131"/>
      <c r="X183" s="132"/>
      <c r="Y183" s="131"/>
      <c r="Z183" s="133"/>
      <c r="AA183" s="134"/>
      <c r="AB183" s="133"/>
    </row>
    <row r="184" spans="1:28" ht="23.1" customHeight="1">
      <c r="A184" s="269"/>
      <c r="B184" s="269"/>
      <c r="C184" s="269"/>
      <c r="D184" s="269"/>
      <c r="E184" s="269"/>
      <c r="F184" s="111">
        <v>3</v>
      </c>
      <c r="G184" s="59">
        <v>31.2</v>
      </c>
      <c r="H184" s="112"/>
      <c r="I184" s="5"/>
      <c r="J184" s="94"/>
      <c r="K184" s="112"/>
      <c r="L184" s="5"/>
      <c r="M184" s="10"/>
      <c r="N184" s="199"/>
      <c r="O184" s="14"/>
      <c r="P184" s="14"/>
      <c r="Q184" s="14"/>
      <c r="R184" s="14"/>
      <c r="S184" s="14"/>
      <c r="T184" s="14"/>
      <c r="U184" s="14"/>
      <c r="V184" s="89"/>
      <c r="W184" s="131"/>
      <c r="X184" s="132"/>
      <c r="Y184" s="131"/>
      <c r="Z184" s="133"/>
      <c r="AA184" s="134"/>
      <c r="AB184" s="133"/>
    </row>
    <row r="185" spans="1:28" ht="23.1" customHeight="1">
      <c r="A185" s="111">
        <v>143</v>
      </c>
      <c r="B185" s="111" t="s">
        <v>104</v>
      </c>
      <c r="C185" s="111" t="s">
        <v>334</v>
      </c>
      <c r="D185" s="111" t="s">
        <v>335</v>
      </c>
      <c r="E185" s="111" t="s">
        <v>13</v>
      </c>
      <c r="F185" s="111">
        <v>1</v>
      </c>
      <c r="G185" s="111">
        <v>11.46</v>
      </c>
      <c r="H185" s="6">
        <f>G185</f>
        <v>11.46</v>
      </c>
      <c r="I185" s="7">
        <v>13.9</v>
      </c>
      <c r="J185" s="92">
        <f>H185*I185</f>
        <v>159.29400000000001</v>
      </c>
      <c r="K185" s="95">
        <v>7000</v>
      </c>
      <c r="L185" s="96">
        <f>J185*K185</f>
        <v>1115058</v>
      </c>
      <c r="M185" s="97"/>
      <c r="N185" s="199">
        <v>1</v>
      </c>
      <c r="O185" s="14"/>
      <c r="P185" s="14"/>
      <c r="Q185" s="14"/>
      <c r="R185" s="14"/>
      <c r="S185" s="14"/>
      <c r="T185" s="14"/>
      <c r="U185" s="14"/>
      <c r="V185" s="89"/>
      <c r="W185" s="131"/>
      <c r="X185" s="132"/>
      <c r="Y185" s="131"/>
      <c r="Z185" s="133"/>
      <c r="AA185" s="134"/>
      <c r="AB185" s="133"/>
    </row>
    <row r="186" spans="1:28" s="2" customFormat="1" ht="23.1" customHeight="1">
      <c r="A186" s="110">
        <v>169</v>
      </c>
      <c r="B186" s="110" t="s">
        <v>378</v>
      </c>
      <c r="C186" s="110" t="s">
        <v>387</v>
      </c>
      <c r="D186" s="110" t="s">
        <v>12</v>
      </c>
      <c r="E186" s="147" t="s">
        <v>13</v>
      </c>
      <c r="F186" s="111">
        <v>1</v>
      </c>
      <c r="G186" s="111">
        <v>1.8</v>
      </c>
      <c r="H186" s="6">
        <f>G186</f>
        <v>1.8</v>
      </c>
      <c r="I186" s="7">
        <v>13.9</v>
      </c>
      <c r="J186" s="92">
        <f>H186*I186</f>
        <v>25.02</v>
      </c>
      <c r="K186" s="95">
        <v>7000</v>
      </c>
      <c r="L186" s="96">
        <f>J186*K186</f>
        <v>175140</v>
      </c>
      <c r="M186" s="10"/>
      <c r="N186" s="199">
        <v>1</v>
      </c>
      <c r="O186" s="34"/>
      <c r="P186" s="34"/>
      <c r="Q186" s="34"/>
      <c r="R186" s="34"/>
      <c r="S186" s="34"/>
      <c r="T186" s="34"/>
      <c r="U186" s="34"/>
      <c r="V186" s="73"/>
      <c r="W186" s="131"/>
      <c r="X186" s="132"/>
      <c r="Y186" s="131"/>
      <c r="Z186" s="133"/>
      <c r="AA186" s="134"/>
      <c r="AB186" s="133"/>
    </row>
    <row r="187" spans="1:28" s="2" customFormat="1" ht="23.1" customHeight="1" thickBot="1">
      <c r="A187" s="10"/>
      <c r="B187" s="10"/>
      <c r="C187" s="10"/>
      <c r="D187" s="10"/>
      <c r="E187" s="10"/>
      <c r="F187" s="10"/>
      <c r="G187" s="10"/>
      <c r="H187" s="10"/>
      <c r="I187" s="10"/>
      <c r="J187" s="237" t="s">
        <v>489</v>
      </c>
      <c r="K187" s="238" t="s">
        <v>453</v>
      </c>
      <c r="L187" s="239">
        <f>SUM(L182:L186)</f>
        <v>23585798</v>
      </c>
      <c r="N187" s="201">
        <f>SUM(N182:N186)</f>
        <v>3</v>
      </c>
      <c r="O187" s="34"/>
      <c r="P187" s="129"/>
      <c r="Q187" s="129"/>
      <c r="R187" s="129"/>
      <c r="S187" s="129"/>
      <c r="T187" s="129"/>
      <c r="U187" s="73"/>
      <c r="V187" s="73"/>
      <c r="W187" s="131"/>
      <c r="X187" s="132"/>
      <c r="Y187" s="131"/>
      <c r="Z187" s="133"/>
      <c r="AA187" s="134"/>
      <c r="AB187" s="133"/>
    </row>
    <row r="188" spans="1:28" s="2" customFormat="1" ht="23.1" customHeight="1" thickTop="1">
      <c r="A188" s="10"/>
      <c r="B188" s="10"/>
      <c r="C188" s="10"/>
      <c r="D188" s="10"/>
      <c r="E188" s="10"/>
      <c r="F188" s="10"/>
      <c r="G188" s="10"/>
      <c r="H188" s="10"/>
      <c r="I188" s="10"/>
      <c r="J188" s="142"/>
      <c r="K188" s="154"/>
      <c r="L188" s="155"/>
      <c r="M188" s="73"/>
      <c r="N188" s="203"/>
      <c r="O188" s="34"/>
      <c r="P188" s="129"/>
      <c r="Q188" s="129"/>
      <c r="R188" s="129"/>
      <c r="S188" s="129"/>
      <c r="T188" s="129"/>
      <c r="U188" s="73"/>
      <c r="V188" s="73"/>
      <c r="W188" s="131"/>
      <c r="X188" s="132"/>
      <c r="Y188" s="131"/>
      <c r="Z188" s="133"/>
      <c r="AA188" s="134"/>
      <c r="AB188" s="133"/>
    </row>
    <row r="189" spans="1:28" s="2" customFormat="1" ht="23.1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41"/>
      <c r="K189" s="98"/>
      <c r="L189" s="99"/>
      <c r="M189" s="73"/>
      <c r="N189" s="203"/>
      <c r="O189" s="34"/>
      <c r="P189" s="129"/>
      <c r="Q189" s="129"/>
      <c r="R189" s="129"/>
      <c r="S189" s="129"/>
      <c r="T189" s="129"/>
      <c r="U189" s="73"/>
      <c r="V189" s="73"/>
      <c r="W189" s="131"/>
      <c r="X189" s="132"/>
      <c r="Y189" s="131"/>
      <c r="Z189" s="133"/>
      <c r="AA189" s="134"/>
      <c r="AB189" s="133"/>
    </row>
    <row r="190" spans="1:28" s="2" customFormat="1" ht="23.1" customHeight="1">
      <c r="A190" s="232" t="s">
        <v>502</v>
      </c>
      <c r="B190" s="211"/>
      <c r="C190" s="211"/>
      <c r="D190" s="211"/>
      <c r="E190" s="211"/>
      <c r="F190" s="211"/>
      <c r="G190" s="211"/>
      <c r="H190" s="211"/>
      <c r="I190" s="211"/>
      <c r="J190" s="211"/>
      <c r="K190" s="211"/>
      <c r="L190" s="211"/>
      <c r="M190" s="73"/>
      <c r="N190" s="203"/>
      <c r="O190" s="34"/>
      <c r="P190" s="129"/>
      <c r="Q190" s="129"/>
      <c r="R190" s="129"/>
      <c r="S190" s="129"/>
      <c r="T190" s="129"/>
      <c r="U190" s="73"/>
      <c r="V190" s="73"/>
      <c r="W190" s="131"/>
      <c r="X190" s="132"/>
      <c r="Y190" s="131"/>
      <c r="Z190" s="133"/>
      <c r="AA190" s="134"/>
      <c r="AB190" s="133"/>
    </row>
    <row r="191" spans="1:28" s="2" customFormat="1" ht="12.95" customHeight="1" thickBot="1">
      <c r="A191" s="3"/>
      <c r="B191" s="3"/>
      <c r="C191" s="4"/>
      <c r="D191" s="4"/>
      <c r="E191" s="1"/>
      <c r="M191" s="73"/>
      <c r="N191" s="203"/>
      <c r="O191" s="34"/>
      <c r="P191" s="129"/>
      <c r="Q191" s="129"/>
      <c r="R191" s="129"/>
      <c r="S191" s="129"/>
      <c r="T191" s="129"/>
      <c r="U191" s="73"/>
      <c r="V191" s="73"/>
      <c r="W191" s="131"/>
      <c r="X191" s="132"/>
      <c r="Y191" s="131"/>
      <c r="Z191" s="133"/>
      <c r="AA191" s="134"/>
      <c r="AB191" s="133"/>
    </row>
    <row r="192" spans="1:28" s="2" customFormat="1" ht="23.1" customHeight="1">
      <c r="A192" s="309" t="s">
        <v>0</v>
      </c>
      <c r="B192" s="262" t="s">
        <v>1</v>
      </c>
      <c r="C192" s="262" t="s">
        <v>2</v>
      </c>
      <c r="D192" s="262" t="s">
        <v>3</v>
      </c>
      <c r="E192" s="262" t="s">
        <v>4</v>
      </c>
      <c r="F192" s="265" t="s">
        <v>5</v>
      </c>
      <c r="G192" s="262" t="s">
        <v>423</v>
      </c>
      <c r="H192" s="271" t="s">
        <v>447</v>
      </c>
      <c r="I192" s="271" t="s">
        <v>450</v>
      </c>
      <c r="J192" s="221"/>
      <c r="K192" s="271" t="s">
        <v>448</v>
      </c>
      <c r="L192" s="314" t="s">
        <v>449</v>
      </c>
      <c r="M192" s="73"/>
      <c r="N192" s="203"/>
      <c r="O192" s="34"/>
      <c r="P192" s="129"/>
      <c r="Q192" s="129"/>
      <c r="R192" s="129"/>
      <c r="S192" s="129"/>
      <c r="T192" s="129"/>
      <c r="U192" s="73"/>
      <c r="V192" s="73"/>
      <c r="W192" s="131"/>
      <c r="X192" s="132"/>
      <c r="Y192" s="131"/>
      <c r="Z192" s="133"/>
      <c r="AA192" s="134"/>
      <c r="AB192" s="133"/>
    </row>
    <row r="193" spans="1:28" s="2" customFormat="1" ht="23.1" customHeight="1">
      <c r="A193" s="310"/>
      <c r="B193" s="263"/>
      <c r="C193" s="263"/>
      <c r="D193" s="263"/>
      <c r="E193" s="263"/>
      <c r="F193" s="266"/>
      <c r="G193" s="263"/>
      <c r="H193" s="312"/>
      <c r="I193" s="312"/>
      <c r="J193" s="224" t="s">
        <v>451</v>
      </c>
      <c r="K193" s="312"/>
      <c r="L193" s="315"/>
      <c r="M193" s="73"/>
      <c r="N193" s="203"/>
      <c r="O193" s="34"/>
      <c r="P193" s="129"/>
      <c r="Q193" s="129"/>
      <c r="R193" s="129"/>
      <c r="S193" s="129"/>
      <c r="T193" s="129"/>
      <c r="U193" s="73"/>
      <c r="V193" s="73"/>
      <c r="W193" s="131"/>
      <c r="X193" s="132"/>
      <c r="Y193" s="131"/>
      <c r="Z193" s="133"/>
      <c r="AA193" s="134"/>
      <c r="AB193" s="133"/>
    </row>
    <row r="194" spans="1:28" s="2" customFormat="1" ht="23.1" customHeight="1" thickBot="1">
      <c r="A194" s="311"/>
      <c r="B194" s="264"/>
      <c r="C194" s="264"/>
      <c r="D194" s="264"/>
      <c r="E194" s="264"/>
      <c r="F194" s="267"/>
      <c r="G194" s="270"/>
      <c r="H194" s="313"/>
      <c r="I194" s="313"/>
      <c r="J194" s="225" t="s">
        <v>452</v>
      </c>
      <c r="K194" s="313"/>
      <c r="L194" s="316"/>
      <c r="M194" s="73"/>
      <c r="N194" s="203"/>
      <c r="O194" s="34"/>
      <c r="P194" s="129"/>
      <c r="Q194" s="129"/>
      <c r="R194" s="129"/>
      <c r="S194" s="129"/>
      <c r="T194" s="129"/>
      <c r="U194" s="73"/>
      <c r="V194" s="73"/>
      <c r="W194" s="131"/>
      <c r="X194" s="132"/>
      <c r="Y194" s="131"/>
      <c r="Z194" s="133"/>
      <c r="AA194" s="134"/>
      <c r="AB194" s="133"/>
    </row>
    <row r="195" spans="1:28" ht="23.1" customHeight="1">
      <c r="A195" s="268">
        <v>173</v>
      </c>
      <c r="B195" s="268" t="s">
        <v>104</v>
      </c>
      <c r="C195" s="268" t="s">
        <v>394</v>
      </c>
      <c r="D195" s="268" t="s">
        <v>395</v>
      </c>
      <c r="E195" s="268" t="s">
        <v>170</v>
      </c>
      <c r="F195" s="111">
        <v>1</v>
      </c>
      <c r="G195" s="111">
        <v>11.9</v>
      </c>
      <c r="H195" s="6">
        <f>SUM(G195:G197)</f>
        <v>52.4</v>
      </c>
      <c r="I195" s="7">
        <v>13.9</v>
      </c>
      <c r="J195" s="92">
        <f>H195*I195</f>
        <v>728.36</v>
      </c>
      <c r="K195" s="95">
        <v>10000</v>
      </c>
      <c r="L195" s="96">
        <f>J195*K195</f>
        <v>7283600</v>
      </c>
      <c r="M195" s="97"/>
      <c r="N195" s="199">
        <v>1</v>
      </c>
      <c r="O195" s="14"/>
      <c r="P195" s="14"/>
      <c r="Q195" s="14"/>
      <c r="R195" s="14"/>
      <c r="S195" s="14"/>
      <c r="T195" s="14"/>
      <c r="U195" s="14"/>
      <c r="V195" s="89"/>
      <c r="W195" s="52"/>
      <c r="X195" s="53"/>
      <c r="Y195" s="52"/>
      <c r="Z195" s="54"/>
      <c r="AA195" s="55"/>
      <c r="AB195" s="54"/>
    </row>
    <row r="196" spans="1:28" ht="23.1" customHeight="1">
      <c r="A196" s="268"/>
      <c r="B196" s="268"/>
      <c r="C196" s="268"/>
      <c r="D196" s="268"/>
      <c r="E196" s="268"/>
      <c r="F196" s="111">
        <v>2</v>
      </c>
      <c r="G196" s="111">
        <v>28.6</v>
      </c>
      <c r="H196" s="112"/>
      <c r="I196" s="5"/>
      <c r="J196" s="94"/>
      <c r="K196" s="112"/>
      <c r="L196" s="5"/>
      <c r="M196" s="10"/>
      <c r="N196" s="199"/>
      <c r="O196" s="14"/>
      <c r="P196" s="14"/>
      <c r="Q196" s="14"/>
      <c r="R196" s="14"/>
      <c r="S196" s="14"/>
      <c r="T196" s="14"/>
      <c r="U196" s="14"/>
      <c r="V196" s="89"/>
      <c r="W196" s="52"/>
      <c r="X196" s="53"/>
      <c r="Y196" s="52"/>
      <c r="Z196" s="54"/>
      <c r="AA196" s="55"/>
      <c r="AB196" s="54"/>
    </row>
    <row r="197" spans="1:28" ht="23.1" customHeight="1">
      <c r="A197" s="268"/>
      <c r="B197" s="268"/>
      <c r="C197" s="268"/>
      <c r="D197" s="268"/>
      <c r="E197" s="268"/>
      <c r="F197" s="111">
        <v>3</v>
      </c>
      <c r="G197" s="111">
        <v>11.9</v>
      </c>
      <c r="H197" s="112"/>
      <c r="I197" s="5"/>
      <c r="J197" s="94"/>
      <c r="K197" s="112"/>
      <c r="L197" s="5"/>
      <c r="M197" s="10"/>
      <c r="N197" s="199"/>
      <c r="O197" s="14"/>
      <c r="P197" s="14"/>
      <c r="Q197" s="14"/>
      <c r="R197" s="14"/>
      <c r="S197" s="14"/>
      <c r="T197" s="14"/>
      <c r="U197" s="14"/>
      <c r="V197" s="89"/>
      <c r="W197" s="52"/>
      <c r="X197" s="53"/>
      <c r="Y197" s="52"/>
      <c r="Z197" s="54"/>
      <c r="AA197" s="55"/>
      <c r="AB197" s="54"/>
    </row>
    <row r="198" spans="1:28" ht="23.1" customHeight="1">
      <c r="A198" s="110">
        <v>174</v>
      </c>
      <c r="B198" s="110" t="s">
        <v>104</v>
      </c>
      <c r="C198" s="110" t="s">
        <v>396</v>
      </c>
      <c r="D198" s="110" t="s">
        <v>397</v>
      </c>
      <c r="E198" s="110" t="s">
        <v>357</v>
      </c>
      <c r="F198" s="111">
        <v>1</v>
      </c>
      <c r="G198" s="111">
        <v>5.95</v>
      </c>
      <c r="H198" s="6">
        <f>G198</f>
        <v>5.95</v>
      </c>
      <c r="I198" s="7">
        <v>13.9</v>
      </c>
      <c r="J198" s="92">
        <f>H198*I198</f>
        <v>82.704999999999998</v>
      </c>
      <c r="K198" s="95">
        <v>7000</v>
      </c>
      <c r="L198" s="96">
        <f>J198*K198</f>
        <v>578935</v>
      </c>
      <c r="M198" s="97"/>
      <c r="N198" s="199">
        <v>1</v>
      </c>
      <c r="O198" s="14"/>
      <c r="P198" s="14"/>
      <c r="Q198" s="14"/>
      <c r="R198" s="14"/>
      <c r="S198" s="14"/>
      <c r="T198" s="14"/>
      <c r="U198" s="14"/>
      <c r="V198" s="89"/>
      <c r="W198" s="52"/>
      <c r="X198" s="53"/>
      <c r="Y198" s="52"/>
      <c r="Z198" s="54"/>
      <c r="AA198" s="55"/>
      <c r="AB198" s="54"/>
    </row>
    <row r="199" spans="1:28" ht="23.1" customHeight="1">
      <c r="A199" s="110">
        <v>175</v>
      </c>
      <c r="B199" s="110" t="s">
        <v>104</v>
      </c>
      <c r="C199" s="110" t="s">
        <v>398</v>
      </c>
      <c r="D199" s="110" t="s">
        <v>399</v>
      </c>
      <c r="E199" s="110" t="s">
        <v>13</v>
      </c>
      <c r="F199" s="111">
        <v>1</v>
      </c>
      <c r="G199" s="111">
        <v>8.4499999999999993</v>
      </c>
      <c r="H199" s="6">
        <f>G199</f>
        <v>8.4499999999999993</v>
      </c>
      <c r="I199" s="7">
        <v>13.9</v>
      </c>
      <c r="J199" s="92">
        <f>H199*I199</f>
        <v>117.455</v>
      </c>
      <c r="K199" s="95">
        <v>7000</v>
      </c>
      <c r="L199" s="96">
        <f>J199*K199</f>
        <v>822185</v>
      </c>
      <c r="M199" s="97"/>
      <c r="N199" s="199">
        <v>1</v>
      </c>
      <c r="O199" s="14"/>
      <c r="P199" s="14"/>
      <c r="Q199" s="14"/>
      <c r="R199" s="14"/>
      <c r="S199" s="14"/>
      <c r="T199" s="14"/>
      <c r="U199" s="14"/>
      <c r="V199" s="89"/>
      <c r="W199" s="52"/>
      <c r="X199" s="53"/>
      <c r="Y199" s="52"/>
      <c r="Z199" s="54"/>
      <c r="AA199" s="55"/>
      <c r="AB199" s="54"/>
    </row>
    <row r="200" spans="1:28" ht="23.1" customHeight="1" thickBot="1">
      <c r="A200" s="10"/>
      <c r="B200" s="10"/>
      <c r="C200" s="10"/>
      <c r="D200" s="10"/>
      <c r="E200" s="10"/>
      <c r="F200" s="10"/>
      <c r="G200" s="10"/>
      <c r="H200" s="10"/>
      <c r="I200" s="10"/>
      <c r="J200" s="240" t="s">
        <v>488</v>
      </c>
      <c r="K200" s="154" t="s">
        <v>453</v>
      </c>
      <c r="L200" s="155">
        <f>SUM(L195:L199)</f>
        <v>8684720</v>
      </c>
      <c r="N200" s="201">
        <f>SUM(N195:N199)</f>
        <v>3</v>
      </c>
      <c r="O200" s="14"/>
      <c r="P200" s="129"/>
      <c r="Q200" s="129"/>
      <c r="R200" s="129"/>
      <c r="S200" s="129"/>
      <c r="T200" s="129"/>
      <c r="U200" s="14"/>
      <c r="V200" s="89"/>
      <c r="W200" s="131"/>
      <c r="X200" s="132"/>
      <c r="Y200" s="131"/>
      <c r="Z200" s="133"/>
      <c r="AA200" s="134"/>
      <c r="AB200" s="133"/>
    </row>
    <row r="201" spans="1:28" ht="23.1" customHeight="1" thickTop="1">
      <c r="A201" s="10"/>
      <c r="B201" s="10"/>
      <c r="C201" s="10"/>
      <c r="D201" s="10"/>
      <c r="E201" s="10"/>
      <c r="F201" s="10"/>
      <c r="G201" s="10"/>
      <c r="H201" s="10"/>
      <c r="I201" s="10"/>
      <c r="J201" s="241"/>
      <c r="K201" s="98"/>
      <c r="L201" s="99"/>
      <c r="N201" s="233"/>
      <c r="O201" s="14"/>
      <c r="P201" s="129"/>
      <c r="Q201" s="129"/>
      <c r="R201" s="129"/>
      <c r="S201" s="129"/>
      <c r="T201" s="129"/>
      <c r="U201" s="14"/>
      <c r="V201" s="89"/>
      <c r="W201" s="131"/>
      <c r="X201" s="132"/>
      <c r="Y201" s="131"/>
      <c r="Z201" s="133"/>
      <c r="AA201" s="134"/>
      <c r="AB201" s="133"/>
    </row>
    <row r="202" spans="1:28" ht="23.1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241"/>
      <c r="K202" s="98"/>
      <c r="L202" s="99"/>
      <c r="N202" s="233"/>
      <c r="O202" s="14"/>
      <c r="P202" s="129"/>
      <c r="Q202" s="129"/>
      <c r="R202" s="129"/>
      <c r="S202" s="129"/>
      <c r="T202" s="129"/>
      <c r="U202" s="14"/>
      <c r="V202" s="89"/>
      <c r="W202" s="131"/>
      <c r="X202" s="132"/>
      <c r="Y202" s="131"/>
      <c r="Z202" s="133"/>
      <c r="AA202" s="134"/>
      <c r="AB202" s="133"/>
    </row>
    <row r="203" spans="1:28" ht="23.1" customHeight="1">
      <c r="A203" s="286" t="s">
        <v>413</v>
      </c>
      <c r="B203" s="286"/>
      <c r="C203" s="286"/>
      <c r="D203" s="286"/>
      <c r="E203" s="286"/>
      <c r="F203" s="286"/>
      <c r="G203" s="286"/>
      <c r="H203" s="286"/>
      <c r="I203" s="286"/>
      <c r="J203" s="286"/>
      <c r="K203" s="286"/>
      <c r="L203" s="286"/>
      <c r="N203" s="233"/>
      <c r="O203" s="14"/>
      <c r="P203" s="129"/>
      <c r="Q203" s="129"/>
      <c r="R203" s="129"/>
      <c r="S203" s="129"/>
      <c r="T203" s="129"/>
      <c r="U203" s="14"/>
      <c r="V203" s="89"/>
      <c r="W203" s="131"/>
      <c r="X203" s="132"/>
      <c r="Y203" s="131"/>
      <c r="Z203" s="133"/>
      <c r="AA203" s="134"/>
      <c r="AB203" s="133"/>
    </row>
    <row r="204" spans="1:28" ht="23.1" customHeight="1">
      <c r="A204" s="287" t="s">
        <v>414</v>
      </c>
      <c r="B204" s="287"/>
      <c r="C204" s="287"/>
      <c r="D204" s="287"/>
      <c r="E204" s="287"/>
      <c r="F204" s="287"/>
      <c r="G204" s="287"/>
      <c r="H204" s="287"/>
      <c r="I204" s="287"/>
      <c r="J204" s="287"/>
      <c r="K204" s="287"/>
      <c r="L204" s="287"/>
      <c r="N204" s="233"/>
      <c r="O204" s="14"/>
      <c r="P204" s="129"/>
      <c r="Q204" s="129"/>
      <c r="R204" s="129"/>
      <c r="S204" s="129"/>
      <c r="T204" s="129"/>
      <c r="U204" s="14"/>
      <c r="V204" s="89"/>
      <c r="W204" s="131"/>
      <c r="X204" s="132"/>
      <c r="Y204" s="131"/>
      <c r="Z204" s="133"/>
      <c r="AA204" s="134"/>
      <c r="AB204" s="133"/>
    </row>
    <row r="205" spans="1:28" ht="23.1" customHeight="1">
      <c r="A205" s="288" t="s">
        <v>486</v>
      </c>
      <c r="B205" s="288"/>
      <c r="C205" s="288"/>
      <c r="D205" s="288"/>
      <c r="E205" s="288"/>
      <c r="F205" s="288"/>
      <c r="G205" s="288"/>
      <c r="H205" s="288"/>
      <c r="I205" s="288"/>
      <c r="J205" s="288"/>
      <c r="K205" s="288"/>
      <c r="L205" s="288"/>
      <c r="N205" s="233"/>
      <c r="O205" s="14"/>
      <c r="P205" s="129"/>
      <c r="Q205" s="129"/>
      <c r="R205" s="129"/>
      <c r="S205" s="129"/>
      <c r="T205" s="129"/>
      <c r="U205" s="14"/>
      <c r="V205" s="89"/>
      <c r="W205" s="131"/>
      <c r="X205" s="132"/>
      <c r="Y205" s="131"/>
      <c r="Z205" s="133"/>
      <c r="AA205" s="134"/>
      <c r="AB205" s="133"/>
    </row>
    <row r="206" spans="1:28" ht="23.1" customHeight="1">
      <c r="A206" s="232" t="s">
        <v>503</v>
      </c>
      <c r="B206" s="211"/>
      <c r="C206" s="211"/>
      <c r="D206" s="211"/>
      <c r="E206" s="211"/>
      <c r="F206" s="211"/>
      <c r="G206" s="211"/>
      <c r="H206" s="211"/>
      <c r="I206" s="211"/>
      <c r="J206" s="211"/>
      <c r="K206" s="211"/>
      <c r="L206" s="211"/>
      <c r="N206" s="233"/>
      <c r="O206" s="14"/>
      <c r="P206" s="129"/>
      <c r="Q206" s="129"/>
      <c r="R206" s="129"/>
      <c r="S206" s="129"/>
      <c r="T206" s="129"/>
      <c r="U206" s="14"/>
      <c r="V206" s="89"/>
      <c r="W206" s="131"/>
      <c r="X206" s="132"/>
      <c r="Y206" s="131"/>
      <c r="Z206" s="133"/>
      <c r="AA206" s="134"/>
      <c r="AB206" s="133"/>
    </row>
    <row r="207" spans="1:28" ht="12.95" customHeight="1" thickBot="1">
      <c r="F207" s="2"/>
      <c r="G207" s="2"/>
      <c r="H207" s="2"/>
      <c r="I207" s="2"/>
      <c r="J207" s="2"/>
      <c r="K207" s="2"/>
      <c r="L207" s="2"/>
      <c r="N207" s="233"/>
      <c r="O207" s="14"/>
      <c r="P207" s="129"/>
      <c r="Q207" s="129"/>
      <c r="R207" s="129"/>
      <c r="S207" s="129"/>
      <c r="T207" s="129"/>
      <c r="U207" s="14"/>
      <c r="V207" s="89"/>
      <c r="W207" s="131"/>
      <c r="X207" s="132"/>
      <c r="Y207" s="131"/>
      <c r="Z207" s="133"/>
      <c r="AA207" s="134"/>
      <c r="AB207" s="133"/>
    </row>
    <row r="208" spans="1:28" ht="23.1" customHeight="1">
      <c r="A208" s="309" t="s">
        <v>0</v>
      </c>
      <c r="B208" s="262" t="s">
        <v>1</v>
      </c>
      <c r="C208" s="262" t="s">
        <v>2</v>
      </c>
      <c r="D208" s="262" t="s">
        <v>3</v>
      </c>
      <c r="E208" s="262" t="s">
        <v>4</v>
      </c>
      <c r="F208" s="265" t="s">
        <v>5</v>
      </c>
      <c r="G208" s="262" t="s">
        <v>423</v>
      </c>
      <c r="H208" s="271" t="s">
        <v>447</v>
      </c>
      <c r="I208" s="271" t="s">
        <v>450</v>
      </c>
      <c r="J208" s="221"/>
      <c r="K208" s="271" t="s">
        <v>448</v>
      </c>
      <c r="L208" s="314" t="s">
        <v>449</v>
      </c>
      <c r="N208" s="233"/>
      <c r="O208" s="14"/>
      <c r="P208" s="129"/>
      <c r="Q208" s="129"/>
      <c r="R208" s="129"/>
      <c r="S208" s="129"/>
      <c r="T208" s="129"/>
      <c r="U208" s="14"/>
      <c r="V208" s="89"/>
      <c r="W208" s="131"/>
      <c r="X208" s="132"/>
      <c r="Y208" s="131"/>
      <c r="Z208" s="133"/>
      <c r="AA208" s="134"/>
      <c r="AB208" s="133"/>
    </row>
    <row r="209" spans="1:28" ht="23.1" customHeight="1">
      <c r="A209" s="310"/>
      <c r="B209" s="263"/>
      <c r="C209" s="263"/>
      <c r="D209" s="263"/>
      <c r="E209" s="263"/>
      <c r="F209" s="266"/>
      <c r="G209" s="263"/>
      <c r="H209" s="312"/>
      <c r="I209" s="312"/>
      <c r="J209" s="224" t="s">
        <v>451</v>
      </c>
      <c r="K209" s="312"/>
      <c r="L209" s="315"/>
      <c r="N209" s="233"/>
      <c r="O209" s="14"/>
      <c r="P209" s="129"/>
      <c r="Q209" s="129"/>
      <c r="R209" s="129"/>
      <c r="S209" s="129"/>
      <c r="T209" s="129"/>
      <c r="U209" s="14"/>
      <c r="V209" s="89"/>
      <c r="W209" s="131"/>
      <c r="X209" s="132"/>
      <c r="Y209" s="131"/>
      <c r="Z209" s="133"/>
      <c r="AA209" s="134"/>
      <c r="AB209" s="133"/>
    </row>
    <row r="210" spans="1:28" ht="23.1" customHeight="1" thickBot="1">
      <c r="A210" s="311"/>
      <c r="B210" s="264"/>
      <c r="C210" s="264"/>
      <c r="D210" s="264"/>
      <c r="E210" s="264"/>
      <c r="F210" s="267"/>
      <c r="G210" s="270"/>
      <c r="H210" s="313"/>
      <c r="I210" s="313"/>
      <c r="J210" s="225" t="s">
        <v>452</v>
      </c>
      <c r="K210" s="313"/>
      <c r="L210" s="316"/>
      <c r="N210" s="233"/>
      <c r="O210" s="14"/>
      <c r="P210" s="129"/>
      <c r="Q210" s="129"/>
      <c r="R210" s="129"/>
      <c r="S210" s="129"/>
      <c r="T210" s="129"/>
      <c r="U210" s="14"/>
      <c r="V210" s="89"/>
      <c r="W210" s="131"/>
      <c r="X210" s="132"/>
      <c r="Y210" s="131"/>
      <c r="Z210" s="133"/>
      <c r="AA210" s="134"/>
      <c r="AB210" s="133"/>
    </row>
    <row r="211" spans="1:28" s="2" customFormat="1" ht="23.1" customHeight="1">
      <c r="A211" s="269">
        <v>178</v>
      </c>
      <c r="B211" s="269" t="s">
        <v>145</v>
      </c>
      <c r="C211" s="269" t="s">
        <v>404</v>
      </c>
      <c r="D211" s="269" t="s">
        <v>405</v>
      </c>
      <c r="E211" s="269" t="s">
        <v>170</v>
      </c>
      <c r="F211" s="111">
        <v>1</v>
      </c>
      <c r="G211" s="111">
        <v>18.149999999999999</v>
      </c>
      <c r="H211" s="6">
        <f>SUM(G211:G213)</f>
        <v>61.65</v>
      </c>
      <c r="I211" s="7">
        <v>13.9</v>
      </c>
      <c r="J211" s="92">
        <f>H211*I211</f>
        <v>856.93499999999995</v>
      </c>
      <c r="K211" s="95">
        <v>10000</v>
      </c>
      <c r="L211" s="96">
        <f>J211*K211</f>
        <v>8569350</v>
      </c>
      <c r="M211" s="97"/>
      <c r="N211" s="199">
        <v>1</v>
      </c>
      <c r="O211" s="34"/>
      <c r="P211" s="34"/>
      <c r="Q211" s="34"/>
      <c r="R211" s="34"/>
      <c r="S211" s="34"/>
      <c r="T211" s="34"/>
      <c r="U211" s="34"/>
      <c r="V211" s="73"/>
      <c r="W211" s="131"/>
      <c r="X211" s="132"/>
      <c r="Y211" s="131"/>
      <c r="Z211" s="133"/>
      <c r="AA211" s="134"/>
      <c r="AB211" s="133"/>
    </row>
    <row r="212" spans="1:28" s="2" customFormat="1" ht="23.1" customHeight="1">
      <c r="A212" s="269"/>
      <c r="B212" s="269"/>
      <c r="C212" s="269"/>
      <c r="D212" s="269"/>
      <c r="E212" s="269"/>
      <c r="F212" s="111">
        <v>2</v>
      </c>
      <c r="G212" s="111">
        <v>25</v>
      </c>
      <c r="H212" s="112"/>
      <c r="I212" s="5"/>
      <c r="J212" s="94"/>
      <c r="K212" s="112"/>
      <c r="L212" s="5"/>
      <c r="M212" s="10"/>
      <c r="N212" s="199"/>
      <c r="O212" s="34"/>
      <c r="P212" s="34"/>
      <c r="Q212" s="34"/>
      <c r="R212" s="34"/>
      <c r="S212" s="34"/>
      <c r="T212" s="34"/>
      <c r="U212" s="34"/>
      <c r="V212" s="73"/>
      <c r="W212" s="131"/>
      <c r="X212" s="132"/>
      <c r="Y212" s="131"/>
      <c r="Z212" s="133"/>
      <c r="AA212" s="134"/>
      <c r="AB212" s="133"/>
    </row>
    <row r="213" spans="1:28" s="2" customFormat="1" ht="23.1" customHeight="1">
      <c r="A213" s="269"/>
      <c r="B213" s="269"/>
      <c r="C213" s="269"/>
      <c r="D213" s="269"/>
      <c r="E213" s="269"/>
      <c r="F213" s="111">
        <v>3</v>
      </c>
      <c r="G213" s="111">
        <v>18.5</v>
      </c>
      <c r="H213" s="112"/>
      <c r="I213" s="5"/>
      <c r="J213" s="94"/>
      <c r="K213" s="112"/>
      <c r="L213" s="5"/>
      <c r="M213" s="10"/>
      <c r="N213" s="199"/>
      <c r="O213" s="34"/>
      <c r="P213" s="34"/>
      <c r="Q213" s="34"/>
      <c r="R213" s="34"/>
      <c r="S213" s="34"/>
      <c r="T213" s="34"/>
      <c r="U213" s="34"/>
      <c r="V213" s="73"/>
      <c r="W213" s="131"/>
      <c r="X213" s="132"/>
      <c r="Y213" s="131"/>
      <c r="Z213" s="133"/>
      <c r="AA213" s="134"/>
      <c r="AB213" s="133"/>
    </row>
    <row r="214" spans="1:28" ht="23.1" customHeight="1" thickBot="1">
      <c r="A214" s="10"/>
      <c r="B214" s="10"/>
      <c r="C214" s="10"/>
      <c r="D214" s="10"/>
      <c r="E214" s="10"/>
      <c r="F214" s="10"/>
      <c r="G214" s="10"/>
      <c r="H214" s="10"/>
      <c r="I214" s="11"/>
      <c r="J214" s="237" t="s">
        <v>487</v>
      </c>
      <c r="K214" s="238" t="s">
        <v>453</v>
      </c>
      <c r="L214" s="239">
        <f>L211</f>
        <v>8569350</v>
      </c>
      <c r="N214" s="201">
        <f>N211</f>
        <v>1</v>
      </c>
      <c r="O214" s="14"/>
      <c r="P214" s="129"/>
      <c r="Q214" s="129"/>
      <c r="R214" s="129"/>
      <c r="S214" s="129"/>
      <c r="T214" s="129"/>
      <c r="U214" s="14"/>
      <c r="V214" s="89"/>
      <c r="W214" s="89"/>
      <c r="X214" s="89"/>
      <c r="Y214" s="89"/>
      <c r="Z214" s="89"/>
      <c r="AA214" s="136"/>
      <c r="AB214" s="89"/>
    </row>
    <row r="215" spans="1:28" ht="23.1" customHeight="1" thickTop="1">
      <c r="A215" s="10"/>
      <c r="B215" s="10"/>
      <c r="C215" s="10"/>
      <c r="D215" s="10"/>
      <c r="E215" s="10"/>
      <c r="F215" s="10"/>
      <c r="G215" s="10"/>
      <c r="H215" s="10"/>
      <c r="I215" s="11"/>
      <c r="J215" s="241"/>
      <c r="K215" s="98"/>
      <c r="L215" s="99"/>
      <c r="N215" s="233"/>
      <c r="O215" s="14"/>
      <c r="P215" s="129"/>
      <c r="Q215" s="129"/>
      <c r="R215" s="129"/>
      <c r="S215" s="129"/>
      <c r="T215" s="129"/>
      <c r="U215" s="14"/>
      <c r="V215" s="89"/>
      <c r="W215" s="89"/>
      <c r="X215" s="89"/>
      <c r="Y215" s="89"/>
      <c r="Z215" s="89"/>
      <c r="AA215" s="136"/>
      <c r="AB215" s="89"/>
    </row>
    <row r="216" spans="1:28" ht="23.1" customHeight="1">
      <c r="A216" s="232" t="s">
        <v>504</v>
      </c>
      <c r="B216" s="211"/>
      <c r="C216" s="211"/>
      <c r="D216" s="211"/>
      <c r="E216" s="211"/>
      <c r="F216" s="211"/>
      <c r="G216" s="211"/>
      <c r="H216" s="211"/>
      <c r="I216" s="211"/>
      <c r="J216" s="211"/>
      <c r="K216" s="211"/>
      <c r="L216" s="211"/>
      <c r="N216" s="233"/>
      <c r="O216" s="14"/>
      <c r="P216" s="129"/>
      <c r="Q216" s="129"/>
      <c r="R216" s="129"/>
      <c r="S216" s="129"/>
      <c r="T216" s="129"/>
      <c r="U216" s="14"/>
      <c r="V216" s="89"/>
      <c r="W216" s="89"/>
      <c r="X216" s="89"/>
      <c r="Y216" s="89"/>
      <c r="Z216" s="89"/>
      <c r="AA216" s="136"/>
      <c r="AB216" s="89"/>
    </row>
    <row r="217" spans="1:28" ht="12.95" customHeight="1" thickBot="1">
      <c r="F217" s="2"/>
      <c r="G217" s="2"/>
      <c r="H217" s="2"/>
      <c r="I217" s="2"/>
      <c r="J217" s="2"/>
      <c r="K217" s="2"/>
      <c r="L217" s="2"/>
      <c r="N217" s="233"/>
      <c r="O217" s="14"/>
      <c r="P217" s="129"/>
      <c r="Q217" s="129"/>
      <c r="R217" s="129"/>
      <c r="S217" s="129"/>
      <c r="T217" s="129"/>
      <c r="U217" s="14"/>
      <c r="V217" s="89"/>
      <c r="W217" s="89"/>
      <c r="X217" s="89"/>
      <c r="Y217" s="89"/>
      <c r="Z217" s="89"/>
      <c r="AA217" s="136"/>
      <c r="AB217" s="89"/>
    </row>
    <row r="218" spans="1:28" ht="23.1" customHeight="1">
      <c r="A218" s="309" t="s">
        <v>0</v>
      </c>
      <c r="B218" s="262" t="s">
        <v>1</v>
      </c>
      <c r="C218" s="262" t="s">
        <v>2</v>
      </c>
      <c r="D218" s="262" t="s">
        <v>3</v>
      </c>
      <c r="E218" s="262" t="s">
        <v>4</v>
      </c>
      <c r="F218" s="265" t="s">
        <v>5</v>
      </c>
      <c r="G218" s="262" t="s">
        <v>423</v>
      </c>
      <c r="H218" s="271" t="s">
        <v>447</v>
      </c>
      <c r="I218" s="271" t="s">
        <v>450</v>
      </c>
      <c r="J218" s="221"/>
      <c r="K218" s="271" t="s">
        <v>448</v>
      </c>
      <c r="L218" s="314" t="s">
        <v>449</v>
      </c>
      <c r="N218" s="233"/>
      <c r="O218" s="14"/>
      <c r="P218" s="129"/>
      <c r="Q218" s="129"/>
      <c r="R218" s="129"/>
      <c r="S218" s="129"/>
      <c r="T218" s="129"/>
      <c r="U218" s="14"/>
      <c r="V218" s="89"/>
      <c r="W218" s="89"/>
      <c r="X218" s="89"/>
      <c r="Y218" s="89"/>
      <c r="Z218" s="89"/>
      <c r="AA218" s="136"/>
      <c r="AB218" s="89"/>
    </row>
    <row r="219" spans="1:28" ht="23.1" customHeight="1">
      <c r="A219" s="310"/>
      <c r="B219" s="263"/>
      <c r="C219" s="263"/>
      <c r="D219" s="263"/>
      <c r="E219" s="263"/>
      <c r="F219" s="266"/>
      <c r="G219" s="263"/>
      <c r="H219" s="312"/>
      <c r="I219" s="312"/>
      <c r="J219" s="224" t="s">
        <v>451</v>
      </c>
      <c r="K219" s="312"/>
      <c r="L219" s="315"/>
      <c r="N219" s="233"/>
      <c r="O219" s="14"/>
      <c r="P219" s="129"/>
      <c r="Q219" s="129"/>
      <c r="R219" s="129"/>
      <c r="S219" s="129"/>
      <c r="T219" s="129"/>
      <c r="U219" s="14"/>
      <c r="V219" s="89"/>
      <c r="W219" s="89"/>
      <c r="X219" s="89"/>
      <c r="Y219" s="89"/>
      <c r="Z219" s="89"/>
      <c r="AA219" s="136"/>
      <c r="AB219" s="89"/>
    </row>
    <row r="220" spans="1:28" ht="23.1" customHeight="1" thickBot="1">
      <c r="A220" s="311"/>
      <c r="B220" s="264"/>
      <c r="C220" s="264"/>
      <c r="D220" s="264"/>
      <c r="E220" s="264"/>
      <c r="F220" s="267"/>
      <c r="G220" s="270"/>
      <c r="H220" s="313"/>
      <c r="I220" s="313"/>
      <c r="J220" s="225" t="s">
        <v>452</v>
      </c>
      <c r="K220" s="313"/>
      <c r="L220" s="316"/>
      <c r="N220" s="233"/>
      <c r="O220" s="14"/>
      <c r="P220" s="129"/>
      <c r="Q220" s="129"/>
      <c r="R220" s="129"/>
      <c r="S220" s="129"/>
      <c r="T220" s="129"/>
      <c r="U220" s="14"/>
      <c r="V220" s="89"/>
      <c r="W220" s="89"/>
      <c r="X220" s="89"/>
      <c r="Y220" s="89"/>
      <c r="Z220" s="89"/>
      <c r="AA220" s="136"/>
      <c r="AB220" s="89"/>
    </row>
    <row r="221" spans="1:28" s="2" customFormat="1" ht="23.1" customHeight="1">
      <c r="A221" s="269">
        <v>180</v>
      </c>
      <c r="B221" s="269" t="s">
        <v>35</v>
      </c>
      <c r="C221" s="269" t="s">
        <v>408</v>
      </c>
      <c r="D221" s="269" t="s">
        <v>409</v>
      </c>
      <c r="E221" s="269" t="s">
        <v>167</v>
      </c>
      <c r="F221" s="79">
        <v>1</v>
      </c>
      <c r="G221" s="79">
        <v>39.4</v>
      </c>
      <c r="H221" s="6">
        <f>SUM(G221:G225)</f>
        <v>198.95000000000002</v>
      </c>
      <c r="I221" s="7">
        <v>13.9</v>
      </c>
      <c r="J221" s="92">
        <f>H221*I221</f>
        <v>2765.4050000000002</v>
      </c>
      <c r="K221" s="95">
        <v>10000</v>
      </c>
      <c r="L221" s="96">
        <f>J221*K221</f>
        <v>27654050.000000004</v>
      </c>
      <c r="M221" s="97"/>
      <c r="N221" s="199">
        <v>1</v>
      </c>
      <c r="O221" s="34"/>
      <c r="P221" s="34"/>
      <c r="Q221" s="34"/>
      <c r="R221" s="34"/>
      <c r="S221" s="34"/>
      <c r="T221" s="34"/>
      <c r="U221" s="34"/>
      <c r="V221" s="73"/>
      <c r="W221" s="131"/>
      <c r="X221" s="132"/>
      <c r="Y221" s="131"/>
      <c r="Z221" s="133"/>
      <c r="AA221" s="134"/>
      <c r="AB221" s="133"/>
    </row>
    <row r="222" spans="1:28" s="2" customFormat="1" ht="23.1" customHeight="1">
      <c r="A222" s="269"/>
      <c r="B222" s="269"/>
      <c r="C222" s="269"/>
      <c r="D222" s="269"/>
      <c r="E222" s="269"/>
      <c r="F222" s="79">
        <v>2</v>
      </c>
      <c r="G222" s="79">
        <v>39.25</v>
      </c>
      <c r="H222" s="80"/>
      <c r="I222" s="5"/>
      <c r="J222" s="94"/>
      <c r="K222" s="80"/>
      <c r="L222" s="5"/>
      <c r="M222" s="10"/>
      <c r="N222" s="199"/>
      <c r="O222" s="34"/>
      <c r="P222" s="34"/>
      <c r="Q222" s="34"/>
      <c r="R222" s="34"/>
      <c r="S222" s="34"/>
      <c r="T222" s="34"/>
      <c r="U222" s="34"/>
      <c r="V222" s="73"/>
      <c r="W222" s="131"/>
      <c r="X222" s="132"/>
      <c r="Y222" s="131"/>
      <c r="Z222" s="133"/>
      <c r="AA222" s="134"/>
      <c r="AB222" s="133"/>
    </row>
    <row r="223" spans="1:28" s="2" customFormat="1" ht="23.1" customHeight="1">
      <c r="A223" s="269"/>
      <c r="B223" s="269"/>
      <c r="C223" s="269"/>
      <c r="D223" s="269"/>
      <c r="E223" s="269"/>
      <c r="F223" s="79">
        <v>3</v>
      </c>
      <c r="G223" s="79">
        <v>39.4</v>
      </c>
      <c r="H223" s="80"/>
      <c r="I223" s="5"/>
      <c r="J223" s="94"/>
      <c r="K223" s="80"/>
      <c r="L223" s="5"/>
      <c r="M223" s="10"/>
      <c r="N223" s="199"/>
      <c r="O223" s="34"/>
      <c r="P223" s="34"/>
      <c r="Q223" s="34"/>
      <c r="R223" s="34"/>
      <c r="S223" s="34"/>
      <c r="T223" s="34"/>
      <c r="U223" s="34"/>
      <c r="V223" s="73"/>
      <c r="W223" s="131"/>
      <c r="X223" s="132"/>
      <c r="Y223" s="131"/>
      <c r="Z223" s="133"/>
      <c r="AA223" s="134"/>
      <c r="AB223" s="133"/>
    </row>
    <row r="224" spans="1:28" s="2" customFormat="1" ht="23.1" customHeight="1">
      <c r="A224" s="269"/>
      <c r="B224" s="269"/>
      <c r="C224" s="269"/>
      <c r="D224" s="269"/>
      <c r="E224" s="269"/>
      <c r="F224" s="79">
        <v>4</v>
      </c>
      <c r="G224" s="79">
        <v>39.4</v>
      </c>
      <c r="H224" s="80"/>
      <c r="I224" s="5"/>
      <c r="J224" s="94"/>
      <c r="K224" s="80"/>
      <c r="L224" s="5"/>
      <c r="M224" s="10"/>
      <c r="N224" s="199"/>
      <c r="O224" s="34"/>
      <c r="P224" s="34"/>
      <c r="Q224" s="34"/>
      <c r="R224" s="34"/>
      <c r="S224" s="34"/>
      <c r="T224" s="34"/>
      <c r="U224" s="34"/>
      <c r="V224" s="73"/>
      <c r="W224" s="131"/>
      <c r="X224" s="132"/>
      <c r="Y224" s="131"/>
      <c r="Z224" s="133"/>
      <c r="AA224" s="134"/>
      <c r="AB224" s="133"/>
    </row>
    <row r="225" spans="1:28" s="2" customFormat="1" ht="23.1" customHeight="1">
      <c r="A225" s="269"/>
      <c r="B225" s="269"/>
      <c r="C225" s="269"/>
      <c r="D225" s="269"/>
      <c r="E225" s="269"/>
      <c r="F225" s="79">
        <v>5</v>
      </c>
      <c r="G225" s="79">
        <v>41.5</v>
      </c>
      <c r="H225" s="80"/>
      <c r="I225" s="5"/>
      <c r="J225" s="94"/>
      <c r="K225" s="80"/>
      <c r="L225" s="5"/>
      <c r="N225" s="203"/>
      <c r="O225" s="34"/>
      <c r="P225" s="34"/>
      <c r="Q225" s="34"/>
      <c r="R225" s="34"/>
      <c r="S225" s="34"/>
      <c r="T225" s="34"/>
      <c r="U225" s="34"/>
      <c r="V225" s="73"/>
      <c r="W225" s="131"/>
      <c r="X225" s="132"/>
      <c r="Y225" s="131"/>
      <c r="Z225" s="133"/>
      <c r="AA225" s="134"/>
      <c r="AB225" s="133"/>
    </row>
    <row r="226" spans="1:28" s="2" customFormat="1" ht="23.1" customHeight="1" thickBot="1">
      <c r="A226" s="10"/>
      <c r="B226" s="10"/>
      <c r="C226" s="10"/>
      <c r="D226" s="10"/>
      <c r="E226" s="10"/>
      <c r="F226" s="10"/>
      <c r="G226" s="10"/>
      <c r="H226" s="10"/>
      <c r="I226" s="10"/>
      <c r="J226" s="245" t="s">
        <v>422</v>
      </c>
      <c r="K226" s="238" t="s">
        <v>453</v>
      </c>
      <c r="L226" s="239">
        <f>L221</f>
        <v>27654050.000000004</v>
      </c>
      <c r="M226" s="98"/>
      <c r="N226" s="201">
        <f>N221</f>
        <v>1</v>
      </c>
      <c r="O226" s="34"/>
      <c r="P226" s="34"/>
      <c r="Q226" s="34"/>
      <c r="R226" s="34"/>
      <c r="S226" s="34"/>
      <c r="T226" s="34"/>
      <c r="U226" s="34"/>
      <c r="V226" s="73"/>
      <c r="W226" s="131"/>
      <c r="X226" s="132"/>
      <c r="Y226" s="131"/>
      <c r="Z226" s="133"/>
      <c r="AA226" s="134"/>
      <c r="AB226" s="133"/>
    </row>
    <row r="227" spans="1:28" s="2" customFormat="1" ht="23.1" customHeight="1" thickTop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98"/>
      <c r="N227" s="204"/>
      <c r="O227" s="34"/>
      <c r="P227" s="34"/>
      <c r="Q227" s="34"/>
      <c r="R227" s="34"/>
      <c r="S227" s="34"/>
      <c r="T227" s="34"/>
      <c r="U227" s="34"/>
      <c r="V227" s="73"/>
      <c r="W227" s="131"/>
      <c r="X227" s="132"/>
      <c r="Y227" s="131"/>
      <c r="Z227" s="133"/>
      <c r="AA227" s="134"/>
      <c r="AB227" s="133"/>
    </row>
    <row r="228" spans="1:28" s="2" customFormat="1" ht="23.1" customHeight="1">
      <c r="A228" s="10"/>
      <c r="B228" s="10"/>
      <c r="C228" s="10"/>
      <c r="D228" s="152" t="s">
        <v>464</v>
      </c>
      <c r="E228" s="10"/>
      <c r="F228" s="10"/>
      <c r="G228" s="10"/>
      <c r="H228"/>
      <c r="I228"/>
      <c r="J228"/>
      <c r="K228" s="10"/>
      <c r="L228" s="10"/>
      <c r="M228" s="98"/>
      <c r="N228" s="99"/>
      <c r="O228" s="34"/>
      <c r="P228" s="34"/>
      <c r="Q228" s="34"/>
      <c r="R228" s="34"/>
      <c r="S228" s="34"/>
      <c r="T228" s="34"/>
      <c r="U228" s="34"/>
      <c r="V228" s="73"/>
      <c r="W228" s="131"/>
      <c r="X228" s="132"/>
      <c r="Y228" s="131"/>
      <c r="Z228" s="133"/>
      <c r="AA228" s="134"/>
      <c r="AB228" s="133"/>
    </row>
    <row r="229" spans="1:28" s="2" customFormat="1" ht="23.1" customHeight="1">
      <c r="A229" s="10"/>
      <c r="B229" s="10"/>
      <c r="C229" s="10"/>
      <c r="D229" s="153" t="s">
        <v>463</v>
      </c>
      <c r="E229" s="318" t="s">
        <v>485</v>
      </c>
      <c r="F229" s="318"/>
      <c r="G229" s="318" t="s">
        <v>462</v>
      </c>
      <c r="H229" s="318"/>
      <c r="I229" s="150"/>
      <c r="J229" s="150"/>
      <c r="K229" s="10"/>
      <c r="L229" s="10"/>
      <c r="M229" s="98"/>
      <c r="N229" s="99"/>
      <c r="O229" s="34"/>
      <c r="P229" s="34"/>
      <c r="Q229" s="34"/>
      <c r="R229" s="34"/>
      <c r="S229" s="34"/>
      <c r="T229" s="34"/>
      <c r="U229" s="34"/>
      <c r="V229" s="73"/>
      <c r="W229" s="131"/>
      <c r="X229" s="132"/>
      <c r="Y229" s="131"/>
      <c r="Z229" s="133"/>
      <c r="AA229" s="134"/>
      <c r="AB229" s="133"/>
    </row>
    <row r="230" spans="1:28" ht="23.1" customHeight="1">
      <c r="A230" s="81"/>
      <c r="B230" s="81"/>
      <c r="C230" s="81"/>
      <c r="D230" s="105" t="s">
        <v>454</v>
      </c>
      <c r="E230" s="323">
        <f>N27</f>
        <v>14</v>
      </c>
      <c r="F230" s="323"/>
      <c r="G230" s="319">
        <f>L27</f>
        <v>57153186</v>
      </c>
      <c r="H230" s="319"/>
      <c r="I230" s="150"/>
      <c r="J230" s="151"/>
      <c r="K230" s="143"/>
      <c r="L230" s="144"/>
      <c r="M230" s="143"/>
      <c r="N230" s="144"/>
      <c r="O230" s="14"/>
      <c r="P230" s="129"/>
      <c r="Q230" s="129"/>
      <c r="R230" s="129"/>
      <c r="S230" s="129"/>
      <c r="T230" s="129"/>
      <c r="U230" s="89"/>
      <c r="V230" s="89"/>
      <c r="W230" s="52"/>
      <c r="X230" s="53"/>
      <c r="Y230" s="52"/>
      <c r="Z230" s="54"/>
      <c r="AA230" s="55"/>
      <c r="AB230" s="54"/>
    </row>
    <row r="231" spans="1:28" ht="23.1" customHeight="1">
      <c r="A231" s="1"/>
      <c r="B231" s="1"/>
      <c r="C231" s="1"/>
      <c r="D231" s="105" t="s">
        <v>455</v>
      </c>
      <c r="E231" s="324">
        <f>N83</f>
        <v>13</v>
      </c>
      <c r="F231" s="324"/>
      <c r="G231" s="320">
        <f>L83</f>
        <v>75706211</v>
      </c>
      <c r="H231" s="320"/>
      <c r="I231" s="150"/>
      <c r="J231" s="151"/>
      <c r="K231" s="89"/>
      <c r="L231" s="89"/>
      <c r="M231" s="89"/>
      <c r="N231" s="89"/>
      <c r="O231" s="14"/>
      <c r="P231" s="14"/>
      <c r="Q231" s="14"/>
      <c r="R231" s="14"/>
      <c r="S231" s="14"/>
      <c r="T231" s="14"/>
      <c r="U231" s="14"/>
      <c r="V231" s="89"/>
      <c r="W231" s="89"/>
      <c r="X231" s="89"/>
      <c r="Y231" s="89"/>
      <c r="Z231" s="89"/>
      <c r="AA231" s="89"/>
      <c r="AB231" s="89"/>
    </row>
    <row r="232" spans="1:28" ht="23.1" customHeight="1">
      <c r="A232" s="1"/>
      <c r="B232" s="1"/>
      <c r="C232" s="1"/>
      <c r="D232" s="105" t="s">
        <v>456</v>
      </c>
      <c r="E232" s="324">
        <f>N119</f>
        <v>7</v>
      </c>
      <c r="F232" s="324"/>
      <c r="G232" s="320">
        <f>L119</f>
        <v>73164040.000000015</v>
      </c>
      <c r="H232" s="320"/>
      <c r="I232" s="150"/>
      <c r="J232" s="151"/>
      <c r="K232" s="89"/>
    </row>
    <row r="233" spans="1:28" ht="23.1" customHeight="1">
      <c r="A233" s="1"/>
      <c r="B233" s="73"/>
      <c r="C233" s="73"/>
      <c r="D233" s="105" t="s">
        <v>457</v>
      </c>
      <c r="E233" s="324">
        <f>N169</f>
        <v>20</v>
      </c>
      <c r="F233" s="324"/>
      <c r="G233" s="320">
        <f>L169</f>
        <v>70642719</v>
      </c>
      <c r="H233" s="320"/>
      <c r="I233" s="150"/>
      <c r="J233" s="151"/>
      <c r="K233" s="73"/>
      <c r="L233" s="73"/>
      <c r="M233" s="73"/>
      <c r="N233" s="73"/>
    </row>
    <row r="234" spans="1:28" ht="23.1" customHeight="1">
      <c r="A234" s="1"/>
      <c r="B234" s="73"/>
      <c r="C234" s="73"/>
      <c r="D234" s="105" t="s">
        <v>458</v>
      </c>
      <c r="E234" s="324">
        <f>N187</f>
        <v>3</v>
      </c>
      <c r="F234" s="324"/>
      <c r="G234" s="320">
        <f>L187</f>
        <v>23585798</v>
      </c>
      <c r="H234" s="320"/>
      <c r="I234" s="150"/>
      <c r="J234" s="151"/>
      <c r="K234" s="73"/>
      <c r="L234" s="73"/>
      <c r="M234" s="73"/>
      <c r="N234" s="73"/>
    </row>
    <row r="235" spans="1:28" ht="23.1" customHeight="1">
      <c r="A235" s="1"/>
      <c r="B235" s="73"/>
      <c r="C235" s="74"/>
      <c r="D235" s="105" t="s">
        <v>459</v>
      </c>
      <c r="E235" s="324">
        <f>N200</f>
        <v>3</v>
      </c>
      <c r="F235" s="324"/>
      <c r="G235" s="320">
        <f>L200</f>
        <v>8684720</v>
      </c>
      <c r="H235" s="320"/>
      <c r="I235" s="150"/>
      <c r="J235" s="151"/>
      <c r="K235" s="75"/>
      <c r="L235" s="75"/>
      <c r="M235" s="75"/>
      <c r="N235" s="75"/>
    </row>
    <row r="236" spans="1:28" ht="23.1" customHeight="1">
      <c r="A236" s="1"/>
      <c r="B236" s="73"/>
      <c r="C236" s="74"/>
      <c r="D236" s="105" t="s">
        <v>460</v>
      </c>
      <c r="E236" s="324">
        <f>N214</f>
        <v>1</v>
      </c>
      <c r="F236" s="324"/>
      <c r="G236" s="320">
        <f>L214</f>
        <v>8569350</v>
      </c>
      <c r="H236" s="320"/>
      <c r="I236" s="150"/>
      <c r="J236" s="151"/>
      <c r="K236" s="75"/>
      <c r="L236" s="75"/>
      <c r="M236" s="75"/>
      <c r="N236" s="75"/>
    </row>
    <row r="237" spans="1:28" ht="23.1" customHeight="1">
      <c r="A237" s="1"/>
      <c r="B237" s="73"/>
      <c r="C237" s="73"/>
      <c r="D237" s="145" t="s">
        <v>461</v>
      </c>
      <c r="E237" s="325">
        <f>N226</f>
        <v>1</v>
      </c>
      <c r="F237" s="325"/>
      <c r="G237" s="321">
        <f>L226</f>
        <v>27654050.000000004</v>
      </c>
      <c r="H237" s="321"/>
      <c r="I237" s="150"/>
      <c r="J237" s="151"/>
      <c r="K237" s="73"/>
      <c r="L237" s="73"/>
      <c r="M237" s="73"/>
      <c r="N237" s="73"/>
    </row>
    <row r="238" spans="1:28" ht="23.1" customHeight="1" thickBot="1">
      <c r="A238" s="1"/>
      <c r="B238" s="1"/>
      <c r="C238" s="1"/>
      <c r="D238" s="146" t="s">
        <v>453</v>
      </c>
      <c r="E238" s="322">
        <f>SUM(E230:F237)</f>
        <v>62</v>
      </c>
      <c r="F238" s="322"/>
      <c r="G238" s="317">
        <f>SUM(G230:H237)</f>
        <v>345160074</v>
      </c>
      <c r="H238" s="317"/>
      <c r="I238" s="151"/>
      <c r="J238" s="151"/>
      <c r="K238" s="89"/>
      <c r="L238" s="12"/>
      <c r="M238" s="12"/>
      <c r="N238" s="12"/>
      <c r="O238" s="1"/>
      <c r="P238" s="1"/>
      <c r="Q238" s="1"/>
      <c r="R238" s="1"/>
      <c r="S238" s="1"/>
      <c r="T238" s="1"/>
      <c r="U238" s="1"/>
    </row>
    <row r="239" spans="1:28" ht="23.1" customHeight="1" thickTop="1">
      <c r="A239" s="1"/>
      <c r="B239" s="1"/>
      <c r="C239" s="1"/>
      <c r="D239" s="1"/>
      <c r="E239" s="104"/>
      <c r="L239" s="12"/>
      <c r="M239" s="12"/>
      <c r="N239" s="12"/>
      <c r="O239" s="1"/>
      <c r="P239" s="1"/>
      <c r="Q239" s="1"/>
      <c r="R239" s="1"/>
      <c r="S239" s="1"/>
      <c r="T239" s="1"/>
      <c r="U239" s="1"/>
    </row>
    <row r="240" spans="1:28" ht="23.1" customHeight="1">
      <c r="A240" s="1"/>
      <c r="B240" s="1"/>
      <c r="C240" s="1"/>
      <c r="D240" s="1"/>
    </row>
    <row r="241" spans="1:4">
      <c r="A241" s="1"/>
      <c r="B241" s="1"/>
      <c r="C241" s="1"/>
      <c r="D241" s="1"/>
    </row>
    <row r="242" spans="1:4">
      <c r="A242" s="1"/>
      <c r="B242" s="1"/>
      <c r="C242" s="1"/>
      <c r="D242" s="1"/>
    </row>
    <row r="243" spans="1:4">
      <c r="A243" s="1"/>
      <c r="B243" s="1"/>
      <c r="C243" s="1"/>
      <c r="D243" s="1"/>
    </row>
    <row r="244" spans="1:4">
      <c r="A244" s="1"/>
      <c r="B244" s="1"/>
      <c r="C244" s="1"/>
      <c r="D244" s="1"/>
    </row>
    <row r="245" spans="1:4">
      <c r="A245" s="1"/>
      <c r="B245" s="1"/>
      <c r="C245" s="1"/>
      <c r="D245" s="1"/>
    </row>
    <row r="246" spans="1:4">
      <c r="A246" s="1"/>
      <c r="B246" s="1"/>
      <c r="C246" s="1"/>
      <c r="D246" s="1"/>
    </row>
    <row r="247" spans="1:4">
      <c r="A247" s="1"/>
      <c r="B247" s="1"/>
      <c r="C247" s="1"/>
      <c r="D247" s="1"/>
    </row>
    <row r="248" spans="1:4">
      <c r="A248" s="1"/>
      <c r="B248" s="1"/>
      <c r="C248" s="1"/>
      <c r="D248" s="1"/>
    </row>
    <row r="249" spans="1:4">
      <c r="A249" s="1"/>
      <c r="B249" s="1"/>
      <c r="C249" s="1"/>
      <c r="D249" s="1"/>
    </row>
    <row r="250" spans="1:4">
      <c r="A250" s="1"/>
      <c r="B250" s="1"/>
      <c r="C250" s="1"/>
      <c r="D250" s="1"/>
    </row>
    <row r="251" spans="1:4">
      <c r="A251" s="1"/>
      <c r="B251" s="1"/>
      <c r="C251" s="1"/>
      <c r="D251" s="1"/>
    </row>
    <row r="252" spans="1:4">
      <c r="A252" s="1"/>
      <c r="B252" s="1"/>
      <c r="C252" s="1"/>
      <c r="D252" s="1"/>
    </row>
    <row r="253" spans="1:4">
      <c r="A253" s="1"/>
      <c r="B253" s="1"/>
      <c r="C253" s="1"/>
      <c r="D253" s="1"/>
    </row>
    <row r="254" spans="1:4">
      <c r="A254" s="1"/>
      <c r="B254" s="1"/>
      <c r="C254" s="1"/>
      <c r="D254" s="1"/>
    </row>
    <row r="255" spans="1:4">
      <c r="A255" s="1"/>
      <c r="B255" s="1"/>
      <c r="C255" s="1"/>
      <c r="D255" s="1"/>
    </row>
    <row r="256" spans="1:4">
      <c r="A256" s="1"/>
      <c r="B256" s="1"/>
      <c r="C256" s="1"/>
      <c r="D256" s="1"/>
    </row>
    <row r="257" spans="1:4">
      <c r="A257" s="1"/>
      <c r="B257" s="1"/>
      <c r="C257" s="1"/>
      <c r="D257" s="1"/>
    </row>
    <row r="258" spans="1:4">
      <c r="A258" s="1"/>
      <c r="B258" s="1"/>
      <c r="C258" s="1"/>
      <c r="D258" s="1"/>
    </row>
    <row r="259" spans="1:4">
      <c r="A259" s="1"/>
      <c r="B259" s="1"/>
      <c r="C259" s="1"/>
      <c r="D259" s="1"/>
    </row>
    <row r="260" spans="1:4">
      <c r="A260" s="1"/>
      <c r="B260" s="1"/>
      <c r="C260" s="1"/>
      <c r="D260" s="1"/>
    </row>
    <row r="261" spans="1:4">
      <c r="A261" s="1"/>
      <c r="B261" s="1"/>
      <c r="C261" s="1"/>
      <c r="D261" s="1"/>
    </row>
    <row r="262" spans="1:4">
      <c r="A262" s="1"/>
      <c r="B262" s="1"/>
      <c r="C262" s="1"/>
      <c r="D262" s="1"/>
    </row>
    <row r="263" spans="1:4">
      <c r="A263" s="1"/>
      <c r="B263" s="1"/>
      <c r="C263" s="1"/>
      <c r="D263" s="1"/>
    </row>
    <row r="264" spans="1:4">
      <c r="A264" s="1"/>
      <c r="B264" s="1"/>
      <c r="C264" s="1"/>
      <c r="D264" s="1"/>
    </row>
    <row r="265" spans="1:4">
      <c r="A265" s="1"/>
      <c r="B265" s="1"/>
      <c r="C265" s="1"/>
      <c r="D265" s="1"/>
    </row>
    <row r="266" spans="1:4">
      <c r="A266" s="1"/>
      <c r="B266" s="1"/>
      <c r="C266" s="1"/>
      <c r="D266" s="1"/>
    </row>
    <row r="267" spans="1:4">
      <c r="A267" s="1"/>
      <c r="B267" s="1"/>
      <c r="C267" s="1"/>
      <c r="D267" s="1"/>
    </row>
    <row r="268" spans="1:4">
      <c r="A268" s="1"/>
      <c r="B268" s="1"/>
      <c r="C268" s="1"/>
      <c r="D268" s="1"/>
    </row>
    <row r="269" spans="1:4">
      <c r="A269" s="1"/>
      <c r="B269" s="1"/>
      <c r="C269" s="1"/>
      <c r="D269" s="1"/>
    </row>
    <row r="270" spans="1:4">
      <c r="A270" s="1"/>
      <c r="B270" s="1"/>
      <c r="C270" s="1"/>
      <c r="D270" s="1"/>
    </row>
    <row r="271" spans="1:4">
      <c r="A271" s="1"/>
      <c r="B271" s="1"/>
      <c r="C271" s="1"/>
      <c r="D271" s="1"/>
    </row>
    <row r="272" spans="1:4">
      <c r="A272" s="1"/>
      <c r="B272" s="1"/>
      <c r="C272" s="1"/>
      <c r="D272" s="1"/>
    </row>
    <row r="273" spans="1:4">
      <c r="A273" s="1"/>
      <c r="B273" s="1"/>
      <c r="C273" s="1"/>
      <c r="D273" s="1"/>
    </row>
    <row r="274" spans="1:4">
      <c r="A274" s="1"/>
      <c r="B274" s="1"/>
      <c r="C274" s="1"/>
      <c r="D274" s="1"/>
    </row>
    <row r="275" spans="1:4">
      <c r="A275" s="1"/>
      <c r="B275" s="1"/>
      <c r="C275" s="1"/>
      <c r="D275" s="1"/>
    </row>
    <row r="276" spans="1:4">
      <c r="A276" s="1"/>
      <c r="B276" s="1"/>
      <c r="C276" s="1"/>
      <c r="D276" s="1"/>
    </row>
    <row r="277" spans="1:4">
      <c r="A277" s="1"/>
      <c r="B277" s="1"/>
      <c r="C277" s="1"/>
      <c r="D277" s="1"/>
    </row>
    <row r="278" spans="1:4">
      <c r="A278" s="1"/>
      <c r="B278" s="1"/>
      <c r="C278" s="1"/>
      <c r="D278" s="1"/>
    </row>
    <row r="279" spans="1:4">
      <c r="A279" s="1"/>
      <c r="B279" s="1"/>
      <c r="C279" s="1"/>
      <c r="D279" s="1"/>
    </row>
    <row r="280" spans="1:4">
      <c r="A280" s="1"/>
      <c r="B280" s="1"/>
      <c r="C280" s="1"/>
      <c r="D280" s="1"/>
    </row>
    <row r="281" spans="1:4">
      <c r="A281" s="1"/>
      <c r="B281" s="1"/>
      <c r="C281" s="1"/>
      <c r="D281" s="1"/>
    </row>
    <row r="282" spans="1:4">
      <c r="A282" s="1"/>
      <c r="B282" s="1"/>
      <c r="C282" s="1"/>
      <c r="D282" s="1"/>
    </row>
    <row r="283" spans="1:4">
      <c r="A283" s="1"/>
      <c r="B283" s="1"/>
      <c r="C283" s="1"/>
      <c r="D283" s="1"/>
    </row>
    <row r="284" spans="1:4">
      <c r="A284" s="1"/>
      <c r="B284" s="1"/>
      <c r="C284" s="1"/>
      <c r="D284" s="1"/>
    </row>
    <row r="285" spans="1:4">
      <c r="A285" s="1"/>
      <c r="B285" s="1"/>
      <c r="C285" s="1"/>
      <c r="D285" s="1"/>
    </row>
    <row r="286" spans="1:4">
      <c r="A286" s="1"/>
      <c r="B286" s="1"/>
      <c r="C286" s="1"/>
      <c r="D286" s="1"/>
    </row>
    <row r="287" spans="1:4">
      <c r="A287" s="1"/>
      <c r="B287" s="1"/>
      <c r="C287" s="1"/>
      <c r="D287" s="1"/>
    </row>
    <row r="288" spans="1:4">
      <c r="A288" s="1"/>
      <c r="B288" s="1"/>
      <c r="C288" s="1"/>
      <c r="D288" s="1"/>
    </row>
    <row r="289" spans="1:4">
      <c r="A289" s="1"/>
      <c r="B289" s="1"/>
      <c r="C289" s="1"/>
      <c r="D289" s="1"/>
    </row>
    <row r="290" spans="1:4">
      <c r="A290" s="1"/>
      <c r="B290" s="1"/>
      <c r="C290" s="1"/>
      <c r="D290" s="1"/>
    </row>
    <row r="291" spans="1:4">
      <c r="A291" s="1"/>
      <c r="B291" s="1"/>
      <c r="C291" s="1"/>
      <c r="D291" s="1"/>
    </row>
    <row r="292" spans="1:4">
      <c r="A292" s="1"/>
      <c r="B292" s="1"/>
      <c r="C292" s="1"/>
      <c r="D292" s="1"/>
    </row>
    <row r="293" spans="1:4">
      <c r="A293" s="1"/>
      <c r="B293" s="1"/>
      <c r="C293" s="1"/>
      <c r="D293" s="1"/>
    </row>
    <row r="294" spans="1:4">
      <c r="A294" s="1"/>
      <c r="B294" s="1"/>
      <c r="C294" s="1"/>
      <c r="D294" s="1"/>
    </row>
    <row r="295" spans="1:4">
      <c r="A295" s="1"/>
      <c r="B295" s="1"/>
      <c r="C295" s="1"/>
      <c r="D295" s="1"/>
    </row>
    <row r="296" spans="1:4">
      <c r="A296" s="1"/>
      <c r="B296" s="1"/>
      <c r="C296" s="1"/>
      <c r="D296" s="1"/>
    </row>
    <row r="297" spans="1:4">
      <c r="A297" s="1"/>
      <c r="B297" s="1"/>
      <c r="C297" s="1"/>
      <c r="D297" s="1"/>
    </row>
    <row r="298" spans="1:4">
      <c r="A298" s="1"/>
      <c r="B298" s="1"/>
      <c r="C298" s="1"/>
      <c r="D298" s="1"/>
    </row>
    <row r="299" spans="1:4">
      <c r="A299" s="1"/>
      <c r="B299" s="1"/>
      <c r="C299" s="1"/>
      <c r="D299" s="1"/>
    </row>
    <row r="300" spans="1:4">
      <c r="A300" s="1"/>
      <c r="B300" s="1"/>
      <c r="C300" s="1"/>
      <c r="D300" s="1"/>
    </row>
    <row r="301" spans="1:4">
      <c r="A301" s="1"/>
      <c r="B301" s="1"/>
      <c r="C301" s="1"/>
      <c r="D301" s="1"/>
    </row>
    <row r="302" spans="1:4">
      <c r="A302" s="1"/>
      <c r="B302" s="1"/>
      <c r="C302" s="1"/>
      <c r="D302" s="1"/>
    </row>
    <row r="303" spans="1:4">
      <c r="A303" s="1"/>
      <c r="B303" s="1"/>
      <c r="C303" s="1"/>
      <c r="D303" s="1"/>
    </row>
    <row r="304" spans="1:4">
      <c r="A304" s="1"/>
      <c r="B304" s="1"/>
      <c r="C304" s="1"/>
      <c r="D304" s="1"/>
    </row>
    <row r="305" spans="1:4">
      <c r="A305" s="1"/>
      <c r="B305" s="1"/>
      <c r="C305" s="1"/>
      <c r="D305" s="1"/>
    </row>
    <row r="306" spans="1:4">
      <c r="A306" s="1"/>
      <c r="B306" s="1"/>
      <c r="C306" s="1"/>
      <c r="D306" s="1"/>
    </row>
    <row r="307" spans="1:4">
      <c r="A307" s="1"/>
      <c r="B307" s="1"/>
      <c r="C307" s="1"/>
      <c r="D307" s="1"/>
    </row>
    <row r="308" spans="1:4">
      <c r="A308" s="1"/>
      <c r="B308" s="1"/>
      <c r="C308" s="1"/>
      <c r="D308" s="1"/>
    </row>
    <row r="309" spans="1:4">
      <c r="A309" s="1"/>
      <c r="B309" s="1"/>
      <c r="C309" s="1"/>
      <c r="D309" s="1"/>
    </row>
    <row r="310" spans="1:4">
      <c r="A310" s="1"/>
      <c r="B310" s="1"/>
      <c r="C310" s="1"/>
      <c r="D310" s="1"/>
    </row>
  </sheetData>
  <mergeCells count="280">
    <mergeCell ref="K208:K210"/>
    <mergeCell ref="L208:L210"/>
    <mergeCell ref="A218:A220"/>
    <mergeCell ref="B218:B220"/>
    <mergeCell ref="C218:C220"/>
    <mergeCell ref="D218:D220"/>
    <mergeCell ref="E218:E220"/>
    <mergeCell ref="F218:F220"/>
    <mergeCell ref="G218:G220"/>
    <mergeCell ref="H218:H220"/>
    <mergeCell ref="I218:I220"/>
    <mergeCell ref="K218:K220"/>
    <mergeCell ref="L218:L220"/>
    <mergeCell ref="A208:A210"/>
    <mergeCell ref="B208:B210"/>
    <mergeCell ref="C208:C210"/>
    <mergeCell ref="D208:D210"/>
    <mergeCell ref="E208:E210"/>
    <mergeCell ref="F208:F210"/>
    <mergeCell ref="G208:G210"/>
    <mergeCell ref="H208:H210"/>
    <mergeCell ref="I208:I210"/>
    <mergeCell ref="F192:F194"/>
    <mergeCell ref="G192:G194"/>
    <mergeCell ref="H192:H194"/>
    <mergeCell ref="I192:I194"/>
    <mergeCell ref="K192:K194"/>
    <mergeCell ref="L192:L194"/>
    <mergeCell ref="A203:L203"/>
    <mergeCell ref="A204:L204"/>
    <mergeCell ref="A205:L205"/>
    <mergeCell ref="A195:A197"/>
    <mergeCell ref="B195:B197"/>
    <mergeCell ref="C195:C197"/>
    <mergeCell ref="D195:D197"/>
    <mergeCell ref="E195:E197"/>
    <mergeCell ref="A174:L174"/>
    <mergeCell ref="A175:L175"/>
    <mergeCell ref="A176:L176"/>
    <mergeCell ref="A179:A181"/>
    <mergeCell ref="B179:B181"/>
    <mergeCell ref="C179:C181"/>
    <mergeCell ref="D179:D181"/>
    <mergeCell ref="E179:E181"/>
    <mergeCell ref="F179:F181"/>
    <mergeCell ref="G179:G181"/>
    <mergeCell ref="H179:H181"/>
    <mergeCell ref="I179:I181"/>
    <mergeCell ref="K179:K181"/>
    <mergeCell ref="L179:L181"/>
    <mergeCell ref="A152:L152"/>
    <mergeCell ref="A153:L153"/>
    <mergeCell ref="A154:L154"/>
    <mergeCell ref="A157:A159"/>
    <mergeCell ref="B157:B159"/>
    <mergeCell ref="C157:C159"/>
    <mergeCell ref="D157:D159"/>
    <mergeCell ref="E157:E159"/>
    <mergeCell ref="F157:F159"/>
    <mergeCell ref="G157:G159"/>
    <mergeCell ref="H157:H159"/>
    <mergeCell ref="I157:I159"/>
    <mergeCell ref="K157:K159"/>
    <mergeCell ref="L157:L159"/>
    <mergeCell ref="A86:L86"/>
    <mergeCell ref="A87:L87"/>
    <mergeCell ref="A88:L88"/>
    <mergeCell ref="A91:A93"/>
    <mergeCell ref="B91:B93"/>
    <mergeCell ref="C91:C93"/>
    <mergeCell ref="D91:D93"/>
    <mergeCell ref="E91:E93"/>
    <mergeCell ref="F91:F93"/>
    <mergeCell ref="G91:G93"/>
    <mergeCell ref="H91:H93"/>
    <mergeCell ref="I91:I93"/>
    <mergeCell ref="K91:K93"/>
    <mergeCell ref="L91:L93"/>
    <mergeCell ref="E238:F238"/>
    <mergeCell ref="E229:F229"/>
    <mergeCell ref="E230:F230"/>
    <mergeCell ref="E231:F231"/>
    <mergeCell ref="E232:F232"/>
    <mergeCell ref="E233:F233"/>
    <mergeCell ref="E234:F234"/>
    <mergeCell ref="E235:F235"/>
    <mergeCell ref="E236:F236"/>
    <mergeCell ref="E237:F237"/>
    <mergeCell ref="G238:H238"/>
    <mergeCell ref="G229:H229"/>
    <mergeCell ref="G230:H230"/>
    <mergeCell ref="G231:H231"/>
    <mergeCell ref="G232:H232"/>
    <mergeCell ref="G233:H233"/>
    <mergeCell ref="G234:H234"/>
    <mergeCell ref="G235:H235"/>
    <mergeCell ref="G236:H236"/>
    <mergeCell ref="G237:H237"/>
    <mergeCell ref="A1:L1"/>
    <mergeCell ref="A2:L2"/>
    <mergeCell ref="A3:L3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6:K8"/>
    <mergeCell ref="L6:L8"/>
    <mergeCell ref="A38:A39"/>
    <mergeCell ref="B38:B39"/>
    <mergeCell ref="C38:C39"/>
    <mergeCell ref="D38:D39"/>
    <mergeCell ref="E38:E39"/>
    <mergeCell ref="A11:A14"/>
    <mergeCell ref="B11:B14"/>
    <mergeCell ref="C11:C14"/>
    <mergeCell ref="D11:D14"/>
    <mergeCell ref="E11:E14"/>
    <mergeCell ref="A30:L30"/>
    <mergeCell ref="A31:L31"/>
    <mergeCell ref="A35:A37"/>
    <mergeCell ref="B35:B37"/>
    <mergeCell ref="C35:C37"/>
    <mergeCell ref="D35:D37"/>
    <mergeCell ref="E35:E37"/>
    <mergeCell ref="F35:F37"/>
    <mergeCell ref="G35:G37"/>
    <mergeCell ref="H35:H37"/>
    <mergeCell ref="I35:I37"/>
    <mergeCell ref="K35:K37"/>
    <mergeCell ref="L35:L37"/>
    <mergeCell ref="A32:L32"/>
    <mergeCell ref="A40:A42"/>
    <mergeCell ref="B40:B42"/>
    <mergeCell ref="C40:C42"/>
    <mergeCell ref="D40:D42"/>
    <mergeCell ref="E40:E42"/>
    <mergeCell ref="A46:A48"/>
    <mergeCell ref="B46:B48"/>
    <mergeCell ref="C46:C48"/>
    <mergeCell ref="D46:D48"/>
    <mergeCell ref="E46:E48"/>
    <mergeCell ref="A43:A45"/>
    <mergeCell ref="B43:B45"/>
    <mergeCell ref="C43:C45"/>
    <mergeCell ref="D43:D45"/>
    <mergeCell ref="E43:E45"/>
    <mergeCell ref="A52:A56"/>
    <mergeCell ref="B52:B56"/>
    <mergeCell ref="C52:C56"/>
    <mergeCell ref="D52:D56"/>
    <mergeCell ref="E52:E56"/>
    <mergeCell ref="A49:A51"/>
    <mergeCell ref="B49:B51"/>
    <mergeCell ref="C49:C51"/>
    <mergeCell ref="D49:D51"/>
    <mergeCell ref="E49:E51"/>
    <mergeCell ref="A69:A73"/>
    <mergeCell ref="B69:B73"/>
    <mergeCell ref="C69:C73"/>
    <mergeCell ref="D69:D73"/>
    <mergeCell ref="E69:E73"/>
    <mergeCell ref="A62:A68"/>
    <mergeCell ref="B62:B68"/>
    <mergeCell ref="C62:C68"/>
    <mergeCell ref="D62:D68"/>
    <mergeCell ref="E62:E68"/>
    <mergeCell ref="A76:A77"/>
    <mergeCell ref="B76:B77"/>
    <mergeCell ref="C76:C77"/>
    <mergeCell ref="D76:D77"/>
    <mergeCell ref="E76:E77"/>
    <mergeCell ref="A74:A75"/>
    <mergeCell ref="B74:B75"/>
    <mergeCell ref="C74:C75"/>
    <mergeCell ref="D74:D75"/>
    <mergeCell ref="E74:E7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A94:A102"/>
    <mergeCell ref="B94:B102"/>
    <mergeCell ref="C94:C102"/>
    <mergeCell ref="D94:D102"/>
    <mergeCell ref="E94:E102"/>
    <mergeCell ref="A106:A108"/>
    <mergeCell ref="B106:B108"/>
    <mergeCell ref="C106:C108"/>
    <mergeCell ref="D106:D108"/>
    <mergeCell ref="E106:E108"/>
    <mergeCell ref="A103:A105"/>
    <mergeCell ref="B103:B105"/>
    <mergeCell ref="C103:C105"/>
    <mergeCell ref="D103:D105"/>
    <mergeCell ref="E103:E105"/>
    <mergeCell ref="A112:A114"/>
    <mergeCell ref="B112:B114"/>
    <mergeCell ref="C112:C114"/>
    <mergeCell ref="D112:D114"/>
    <mergeCell ref="E112:E114"/>
    <mergeCell ref="A109:A111"/>
    <mergeCell ref="B109:B111"/>
    <mergeCell ref="C109:C111"/>
    <mergeCell ref="D109:D111"/>
    <mergeCell ref="E109:E111"/>
    <mergeCell ref="A115:A117"/>
    <mergeCell ref="B115:B117"/>
    <mergeCell ref="C115:C117"/>
    <mergeCell ref="D115:D117"/>
    <mergeCell ref="E115:E117"/>
    <mergeCell ref="A128:A130"/>
    <mergeCell ref="B128:B130"/>
    <mergeCell ref="C128:C130"/>
    <mergeCell ref="D128:D130"/>
    <mergeCell ref="E128:E130"/>
    <mergeCell ref="A120:L120"/>
    <mergeCell ref="A121:L121"/>
    <mergeCell ref="A122:L122"/>
    <mergeCell ref="A125:A127"/>
    <mergeCell ref="B125:B127"/>
    <mergeCell ref="C125:C127"/>
    <mergeCell ref="D125:D127"/>
    <mergeCell ref="E125:E127"/>
    <mergeCell ref="F125:F127"/>
    <mergeCell ref="G125:G127"/>
    <mergeCell ref="H125:H127"/>
    <mergeCell ref="I125:I127"/>
    <mergeCell ref="K125:K127"/>
    <mergeCell ref="L125:L127"/>
    <mergeCell ref="A133:A135"/>
    <mergeCell ref="B133:B135"/>
    <mergeCell ref="C133:C135"/>
    <mergeCell ref="D133:D135"/>
    <mergeCell ref="E133:E135"/>
    <mergeCell ref="A131:A132"/>
    <mergeCell ref="B131:B132"/>
    <mergeCell ref="C131:C132"/>
    <mergeCell ref="D131:D132"/>
    <mergeCell ref="E131:E132"/>
    <mergeCell ref="A145:A146"/>
    <mergeCell ref="B145:B146"/>
    <mergeCell ref="C145:C146"/>
    <mergeCell ref="D145:D146"/>
    <mergeCell ref="E145:E146"/>
    <mergeCell ref="A136:A141"/>
    <mergeCell ref="B136:B141"/>
    <mergeCell ref="C136:C141"/>
    <mergeCell ref="D136:D141"/>
    <mergeCell ref="E136:E141"/>
    <mergeCell ref="A221:A225"/>
    <mergeCell ref="B221:B225"/>
    <mergeCell ref="C221:C225"/>
    <mergeCell ref="D221:D225"/>
    <mergeCell ref="E221:E225"/>
    <mergeCell ref="A211:A213"/>
    <mergeCell ref="B211:B213"/>
    <mergeCell ref="C211:C213"/>
    <mergeCell ref="D211:D213"/>
    <mergeCell ref="E211:E213"/>
    <mergeCell ref="A182:A184"/>
    <mergeCell ref="B182:B184"/>
    <mergeCell ref="C182:C184"/>
    <mergeCell ref="D182:D184"/>
    <mergeCell ref="E182:E184"/>
    <mergeCell ref="A192:A194"/>
    <mergeCell ref="B192:B194"/>
    <mergeCell ref="C192:C194"/>
    <mergeCell ref="D192:D194"/>
    <mergeCell ref="E192:E194"/>
  </mergeCells>
  <printOptions horizontalCentered="1"/>
  <pageMargins left="0.39370078740157499" right="0.196850393700787" top="0.96" bottom="0.34" header="0.7" footer="0.196850393700787"/>
  <pageSetup paperSize="9" scale="61" orientation="landscape" r:id="rId1"/>
  <headerFooter alignWithMargins="0">
    <oddHeader>&amp;RBridges in Sabah</oddHeader>
    <oddFooter>&amp;RPage &amp;P of &amp;N</oddFooter>
  </headerFooter>
  <rowBreaks count="7" manualBreakCount="7">
    <brk id="29" max="11" man="1"/>
    <brk id="61" max="11" man="1"/>
    <brk id="85" max="11" man="1"/>
    <brk id="119" max="11" man="1"/>
    <brk id="151" max="11" man="1"/>
    <brk id="173" max="11" man="1"/>
    <brk id="202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sabah</vt:lpstr>
      <vt:lpstr>Priority</vt:lpstr>
      <vt:lpstr>Cost</vt:lpstr>
      <vt:lpstr>Sheet1</vt:lpstr>
      <vt:lpstr>Cost!Print_Area</vt:lpstr>
      <vt:lpstr>Priority!Print_Area</vt:lpstr>
      <vt:lpstr>sabah!Print_Area</vt:lpstr>
      <vt:lpstr>sabah!Print_Titles</vt:lpstr>
    </vt:vector>
  </TitlesOfParts>
  <Company>Evenfit Consultants Sdn Bhd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Johny Reuben Gilbert</dc:creator>
  <cp:lastModifiedBy>TOSHIBA</cp:lastModifiedBy>
  <cp:lastPrinted>2011-03-29T02:51:02Z</cp:lastPrinted>
  <dcterms:created xsi:type="dcterms:W3CDTF">2010-10-08T01:08:53Z</dcterms:created>
  <dcterms:modified xsi:type="dcterms:W3CDTF">2011-03-30T03:14:37Z</dcterms:modified>
</cp:coreProperties>
</file>