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User\Desktop\"/>
    </mc:Choice>
  </mc:AlternateContent>
  <xr:revisionPtr revIDLastSave="0" documentId="10_ncr:100000_{AC2067EC-1BDA-4D18-9431-DEE452857FD7}" xr6:coauthVersionLast="31" xr6:coauthVersionMax="31" xr10:uidLastSave="{00000000-0000-0000-0000-000000000000}"/>
  <bookViews>
    <workbookView xWindow="0" yWindow="0" windowWidth="14130" windowHeight="7200" tabRatio="706" firstSheet="3" activeTab="3" xr2:uid="{00000000-000D-0000-FFFF-FFFF00000000}"/>
  </bookViews>
  <sheets>
    <sheet name="Cover and User manuals" sheetId="16" state="hidden" r:id="rId1"/>
    <sheet name="Introduction" sheetId="7" state="hidden" r:id="rId2"/>
    <sheet name="Process Flow" sheetId="17" state="hidden" r:id="rId3"/>
    <sheet name="Butiran Projek" sheetId="6" r:id="rId4"/>
    <sheet name="Soal Selidik PHC" sheetId="15" r:id="rId5"/>
    <sheet name="Ringkasan Laporan" sheetId="9" r:id="rId6"/>
    <sheet name="Calculation" sheetId="19" state="hidden" r:id="rId7"/>
  </sheets>
  <definedNames>
    <definedName name="_xlnm.Print_Area" localSheetId="3">'Butiran Projek'!$A$1:$J$37</definedName>
    <definedName name="_xlnm.Print_Area" localSheetId="0">'Cover and User manuals'!$A$1:$J$40</definedName>
    <definedName name="_xlnm.Print_Area" localSheetId="1">Introduction!$B$1:$F$29</definedName>
    <definedName name="_xlnm.Print_Area" localSheetId="5">'Ringkasan Laporan'!$A$1:$T$55</definedName>
    <definedName name="_xlnm.Print_Area" localSheetId="4">'Soal Selidik PHC'!$B$1:$Q$202</definedName>
    <definedName name="_xlnm.Print_Titles" localSheetId="4">'Soal Selidik PHC'!$1:$1</definedName>
    <definedName name="Text3" localSheetId="3">'Butiran Projek'!$B$7</definedName>
    <definedName name="Text4" localSheetId="3">'Butiran Projek'!$B$8</definedName>
    <definedName name="Text5" localSheetId="3">'Butiran Projek'!$B$9</definedName>
    <definedName name="Text6" localSheetId="3">'Butiran Projek'!$B$10</definedName>
  </definedNames>
  <calcPr calcId="179017"/>
</workbook>
</file>

<file path=xl/calcChain.xml><?xml version="1.0" encoding="utf-8"?>
<calcChain xmlns="http://schemas.openxmlformats.org/spreadsheetml/2006/main">
  <c r="S48" i="15" l="1"/>
  <c r="R48" i="15"/>
  <c r="S82" i="15" l="1"/>
  <c r="S83" i="15"/>
  <c r="S84" i="15"/>
  <c r="S85" i="15"/>
  <c r="S86" i="15"/>
  <c r="S87" i="15"/>
  <c r="R87" i="15"/>
  <c r="R86" i="15"/>
  <c r="R85" i="15"/>
  <c r="R84" i="15"/>
  <c r="R83" i="15"/>
  <c r="R82" i="15"/>
  <c r="F14" i="15" l="1"/>
  <c r="F28" i="15"/>
  <c r="S47" i="15"/>
  <c r="R47" i="15"/>
  <c r="K14" i="15"/>
  <c r="J14" i="15"/>
  <c r="I14" i="15"/>
  <c r="H14" i="15"/>
  <c r="G14" i="15"/>
  <c r="C9" i="15"/>
  <c r="T47" i="15" l="1"/>
  <c r="D178" i="15"/>
  <c r="G28" i="19" l="1"/>
  <c r="S74" i="15"/>
  <c r="R74" i="15"/>
  <c r="K76" i="15"/>
  <c r="J76" i="15"/>
  <c r="I76" i="15"/>
  <c r="H76" i="15"/>
  <c r="G76" i="15"/>
  <c r="F76" i="15"/>
  <c r="E16" i="19" s="1"/>
  <c r="F125" i="15"/>
  <c r="E21" i="19" s="1"/>
  <c r="F64" i="15"/>
  <c r="E15" i="19" s="1"/>
  <c r="F40" i="15"/>
  <c r="E13" i="19" s="1"/>
  <c r="K40" i="15"/>
  <c r="J40" i="15"/>
  <c r="I40" i="15"/>
  <c r="H40" i="15"/>
  <c r="G40" i="15"/>
  <c r="L158" i="15"/>
  <c r="L157" i="15"/>
  <c r="L144" i="15"/>
  <c r="L143" i="15"/>
  <c r="L142" i="15"/>
  <c r="L141" i="15"/>
  <c r="L140" i="15"/>
  <c r="L133" i="15"/>
  <c r="L132" i="15"/>
  <c r="L131" i="15"/>
  <c r="L130" i="15"/>
  <c r="L123" i="15"/>
  <c r="L122" i="15"/>
  <c r="L121" i="15"/>
  <c r="L114" i="15"/>
  <c r="L113" i="15"/>
  <c r="L112" i="15"/>
  <c r="L111" i="15"/>
  <c r="L104" i="15"/>
  <c r="L103" i="15"/>
  <c r="L96" i="15"/>
  <c r="L95" i="15"/>
  <c r="L94" i="15"/>
  <c r="L93" i="15"/>
  <c r="L86" i="15"/>
  <c r="L85" i="15"/>
  <c r="L84" i="15"/>
  <c r="L83" i="15"/>
  <c r="L82" i="15"/>
  <c r="L81" i="15"/>
  <c r="L75" i="15"/>
  <c r="L74" i="15"/>
  <c r="L73" i="15"/>
  <c r="L72" i="15"/>
  <c r="L71" i="15"/>
  <c r="L70" i="15"/>
  <c r="L69" i="15"/>
  <c r="L62" i="15"/>
  <c r="L61" i="15"/>
  <c r="L60" i="15"/>
  <c r="L59" i="15"/>
  <c r="L58" i="15"/>
  <c r="L57" i="15"/>
  <c r="L50" i="15"/>
  <c r="L49" i="15"/>
  <c r="L48" i="15"/>
  <c r="L46" i="15"/>
  <c r="L45" i="15"/>
  <c r="L39" i="15"/>
  <c r="L38" i="15"/>
  <c r="L37" i="15"/>
  <c r="L36" i="15"/>
  <c r="L35" i="15"/>
  <c r="L34" i="15"/>
  <c r="L33" i="15"/>
  <c r="L26" i="15"/>
  <c r="L25" i="15"/>
  <c r="L24" i="15"/>
  <c r="L23" i="15"/>
  <c r="L22" i="15"/>
  <c r="L21" i="15"/>
  <c r="L20" i="15"/>
  <c r="L19" i="15"/>
  <c r="L10" i="15"/>
  <c r="L13" i="15"/>
  <c r="L12" i="15"/>
  <c r="L11" i="15"/>
  <c r="L9" i="15"/>
  <c r="S39" i="15" l="1"/>
  <c r="R39" i="15"/>
  <c r="L14" i="15"/>
  <c r="T74" i="15"/>
  <c r="L76" i="15"/>
  <c r="L40" i="15"/>
  <c r="T39" i="15" l="1"/>
  <c r="K125" i="15"/>
  <c r="L124" i="15" s="1"/>
  <c r="L125" i="15" s="1"/>
  <c r="J125" i="15"/>
  <c r="I125" i="15"/>
  <c r="H125" i="15"/>
  <c r="G125" i="15"/>
  <c r="R131" i="15"/>
  <c r="S131" i="15"/>
  <c r="R132" i="15"/>
  <c r="S132" i="15"/>
  <c r="R133" i="15"/>
  <c r="S133" i="15"/>
  <c r="T132" i="15" l="1"/>
  <c r="T131" i="15"/>
  <c r="T133" i="15"/>
  <c r="K64" i="15"/>
  <c r="L63" i="15" s="1"/>
  <c r="L64" i="15" s="1"/>
  <c r="C10" i="15"/>
  <c r="C11" i="15" s="1"/>
  <c r="C12" i="15" s="1"/>
  <c r="C13" i="15" s="1"/>
  <c r="C19" i="15" s="1"/>
  <c r="C20" i="15" s="1"/>
  <c r="C21" i="15" s="1"/>
  <c r="C22" i="15" s="1"/>
  <c r="C23" i="15" s="1"/>
  <c r="C24" i="15" s="1"/>
  <c r="C25" i="15" s="1"/>
  <c r="C26" i="15" s="1"/>
  <c r="C27" i="15" s="1"/>
  <c r="C33" i="15" l="1"/>
  <c r="C34" i="15" s="1"/>
  <c r="C35" i="15" s="1"/>
  <c r="C36" i="15" s="1"/>
  <c r="C37" i="15" s="1"/>
  <c r="C38" i="15" s="1"/>
  <c r="C39" i="15" s="1"/>
  <c r="C45" i="15" s="1"/>
  <c r="C46" i="15" s="1"/>
  <c r="C47" i="15" s="1"/>
  <c r="C48" i="15" s="1"/>
  <c r="C49" i="15" l="1"/>
  <c r="C50" i="15" s="1"/>
  <c r="C51" i="15" s="1"/>
  <c r="C57" i="15" l="1"/>
  <c r="C58" i="15" s="1"/>
  <c r="C59" i="15" s="1"/>
  <c r="C60" i="15" s="1"/>
  <c r="C61" i="15" s="1"/>
  <c r="C62" i="15" s="1"/>
  <c r="C63" i="15" s="1"/>
  <c r="S158" i="15"/>
  <c r="R158" i="15"/>
  <c r="S144" i="15"/>
  <c r="R144" i="15"/>
  <c r="S143" i="15"/>
  <c r="R143" i="15"/>
  <c r="S142" i="15"/>
  <c r="R142" i="15"/>
  <c r="S141" i="15"/>
  <c r="R141" i="15"/>
  <c r="S130" i="15"/>
  <c r="R130" i="15"/>
  <c r="S114" i="15"/>
  <c r="R114" i="15"/>
  <c r="S113" i="15"/>
  <c r="R113" i="15"/>
  <c r="S112" i="15"/>
  <c r="R112" i="15"/>
  <c r="S104" i="15"/>
  <c r="R104" i="15"/>
  <c r="S96" i="15"/>
  <c r="R96" i="15"/>
  <c r="S95" i="15"/>
  <c r="R95" i="15"/>
  <c r="S94" i="15"/>
  <c r="R94" i="15"/>
  <c r="S72" i="15"/>
  <c r="R72" i="15"/>
  <c r="S71" i="15"/>
  <c r="R71" i="15"/>
  <c r="S37" i="15"/>
  <c r="R37" i="15"/>
  <c r="S36" i="15"/>
  <c r="R36" i="15"/>
  <c r="S35" i="15"/>
  <c r="R35" i="15"/>
  <c r="S34" i="15"/>
  <c r="R34" i="15"/>
  <c r="S10" i="15"/>
  <c r="R10" i="15"/>
  <c r="S9" i="15"/>
  <c r="R9" i="15"/>
  <c r="C69" i="15" l="1"/>
  <c r="C70" i="15" s="1"/>
  <c r="C71" i="15" s="1"/>
  <c r="C72" i="15" s="1"/>
  <c r="C73" i="15" s="1"/>
  <c r="C74" i="15" s="1"/>
  <c r="C75" i="15" s="1"/>
  <c r="C81" i="15" s="1"/>
  <c r="C82" i="15" s="1"/>
  <c r="C83" i="15" s="1"/>
  <c r="C84" i="15" s="1"/>
  <c r="T48" i="15"/>
  <c r="T34" i="15"/>
  <c r="T10" i="15"/>
  <c r="T9" i="15"/>
  <c r="T35" i="15"/>
  <c r="T36" i="15"/>
  <c r="T37" i="15"/>
  <c r="T104" i="15"/>
  <c r="T114" i="15"/>
  <c r="T141" i="15"/>
  <c r="T143" i="15"/>
  <c r="T144" i="15"/>
  <c r="T112" i="15"/>
  <c r="T113" i="15"/>
  <c r="T130" i="15"/>
  <c r="T142" i="15"/>
  <c r="T158" i="15"/>
  <c r="T83" i="15"/>
  <c r="T72" i="15"/>
  <c r="T84" i="15"/>
  <c r="T94" i="15"/>
  <c r="T96" i="15"/>
  <c r="T71" i="15"/>
  <c r="T95" i="15"/>
  <c r="C85" i="15" l="1"/>
  <c r="C86" i="15" s="1"/>
  <c r="C87" i="15" s="1"/>
  <c r="C93" i="15" s="1"/>
  <c r="C94" i="15" s="1"/>
  <c r="C95" i="15" s="1"/>
  <c r="C96" i="15" s="1"/>
  <c r="C97" i="15" s="1"/>
  <c r="C103" i="15" s="1"/>
  <c r="C104" i="15" s="1"/>
  <c r="C105" i="15" s="1"/>
  <c r="C111" i="15" s="1"/>
  <c r="R62" i="15"/>
  <c r="S62" i="15"/>
  <c r="R63" i="15"/>
  <c r="S63" i="15"/>
  <c r="G64" i="15"/>
  <c r="H64" i="15"/>
  <c r="I64" i="15"/>
  <c r="J64" i="15"/>
  <c r="R24" i="15"/>
  <c r="S24" i="15"/>
  <c r="R25" i="15"/>
  <c r="S25" i="15"/>
  <c r="R26" i="15"/>
  <c r="S26" i="15"/>
  <c r="R20" i="15"/>
  <c r="S20" i="15"/>
  <c r="R21" i="15"/>
  <c r="S21" i="15"/>
  <c r="R22" i="15"/>
  <c r="S22" i="15"/>
  <c r="R23" i="15"/>
  <c r="S23" i="15"/>
  <c r="R122" i="15"/>
  <c r="S122" i="15"/>
  <c r="R123" i="15"/>
  <c r="S123" i="15"/>
  <c r="R124" i="15"/>
  <c r="S124" i="15"/>
  <c r="F152" i="15"/>
  <c r="E24" i="19" s="1"/>
  <c r="F135" i="15"/>
  <c r="E22" i="19" s="1"/>
  <c r="I52" i="15"/>
  <c r="J28" i="15"/>
  <c r="T63" i="15" l="1"/>
  <c r="T123" i="15"/>
  <c r="T124" i="15"/>
  <c r="T122" i="15"/>
  <c r="T21" i="15"/>
  <c r="T62" i="15"/>
  <c r="T22" i="15"/>
  <c r="T25" i="15"/>
  <c r="T24" i="15"/>
  <c r="T23" i="15"/>
  <c r="T20" i="15"/>
  <c r="T26" i="15"/>
  <c r="D184" i="15" l="1"/>
  <c r="K164" i="15" l="1"/>
  <c r="BA178" i="15" l="1"/>
  <c r="BA179" i="15" s="1"/>
  <c r="BA180" i="15" s="1"/>
  <c r="BA181" i="15" s="1"/>
  <c r="BA182" i="15" s="1"/>
  <c r="BA183" i="15" s="1"/>
  <c r="BA184" i="15" s="1"/>
  <c r="BA185" i="15" s="1"/>
  <c r="BA186" i="15" s="1"/>
  <c r="BA187" i="15" s="1"/>
  <c r="BA188" i="15" s="1"/>
  <c r="BA189" i="15" s="1"/>
  <c r="BA190" i="15" s="1"/>
  <c r="BA191" i="15" s="1"/>
  <c r="BB178" i="15"/>
  <c r="BB179" i="15" s="1"/>
  <c r="BB180" i="15" s="1"/>
  <c r="BB181" i="15" s="1"/>
  <c r="BB182" i="15" s="1"/>
  <c r="BB183" i="15" s="1"/>
  <c r="BB184" i="15" s="1"/>
  <c r="BB185" i="15" s="1"/>
  <c r="BB186" i="15" s="1"/>
  <c r="BB187" i="15" s="1"/>
  <c r="BB188" i="15" s="1"/>
  <c r="BB189" i="15" s="1"/>
  <c r="BB190" i="15" s="1"/>
  <c r="BB191" i="15" s="1"/>
  <c r="BC178" i="15"/>
  <c r="BC179" i="15" s="1"/>
  <c r="BC180" i="15" s="1"/>
  <c r="BC181" i="15" s="1"/>
  <c r="BC182" i="15" s="1"/>
  <c r="BC183" i="15" s="1"/>
  <c r="BC184" i="15" s="1"/>
  <c r="BC185" i="15" s="1"/>
  <c r="BC186" i="15" s="1"/>
  <c r="BC187" i="15" s="1"/>
  <c r="BC188" i="15" s="1"/>
  <c r="BC189" i="15" s="1"/>
  <c r="BC190" i="15" s="1"/>
  <c r="BC191" i="15" s="1"/>
  <c r="BD178" i="15"/>
  <c r="BD179" i="15" s="1"/>
  <c r="BD180" i="15" s="1"/>
  <c r="BD181" i="15" s="1"/>
  <c r="BD182" i="15" s="1"/>
  <c r="BD183" i="15" s="1"/>
  <c r="BD184" i="15" s="1"/>
  <c r="BD185" i="15" s="1"/>
  <c r="BD186" i="15" s="1"/>
  <c r="BD187" i="15" s="1"/>
  <c r="BD188" i="15" s="1"/>
  <c r="BD189" i="15" s="1"/>
  <c r="BD190" i="15" s="1"/>
  <c r="BD191" i="15" s="1"/>
  <c r="AZ179" i="15"/>
  <c r="AZ180" i="15" s="1"/>
  <c r="AZ181" i="15" s="1"/>
  <c r="AZ182" i="15" s="1"/>
  <c r="AZ183" i="15" s="1"/>
  <c r="AZ184" i="15" s="1"/>
  <c r="AZ185" i="15" s="1"/>
  <c r="AZ186" i="15" s="1"/>
  <c r="AZ187" i="15" s="1"/>
  <c r="AZ188" i="15" s="1"/>
  <c r="AZ189" i="15" s="1"/>
  <c r="AZ190" i="15" s="1"/>
  <c r="AZ191" i="15" s="1"/>
  <c r="BJ181" i="15"/>
  <c r="BJ178" i="15" s="1"/>
  <c r="AX187" i="15"/>
  <c r="BJ177" i="15" l="1"/>
  <c r="BJ180" i="15"/>
  <c r="BJ179" i="15"/>
  <c r="S157" i="15" l="1"/>
  <c r="R157" i="15"/>
  <c r="S140" i="15"/>
  <c r="R140" i="15"/>
  <c r="S121" i="15"/>
  <c r="R121" i="15"/>
  <c r="S111" i="15"/>
  <c r="R111" i="15"/>
  <c r="S103" i="15"/>
  <c r="R103" i="15"/>
  <c r="S93" i="15"/>
  <c r="R93" i="15"/>
  <c r="S81" i="15"/>
  <c r="R81" i="15"/>
  <c r="S75" i="15"/>
  <c r="R75" i="15"/>
  <c r="S73" i="15"/>
  <c r="R73" i="15"/>
  <c r="S70" i="15"/>
  <c r="R70" i="15"/>
  <c r="S69" i="15"/>
  <c r="R69" i="15"/>
  <c r="S61" i="15"/>
  <c r="R61" i="15"/>
  <c r="S60" i="15"/>
  <c r="R60" i="15"/>
  <c r="S59" i="15"/>
  <c r="R59" i="15"/>
  <c r="S58" i="15"/>
  <c r="R58" i="15"/>
  <c r="S57" i="15"/>
  <c r="R57" i="15"/>
  <c r="S50" i="15"/>
  <c r="R50" i="15"/>
  <c r="S49" i="15"/>
  <c r="R49" i="15"/>
  <c r="S46" i="15"/>
  <c r="R46" i="15"/>
  <c r="S45" i="15"/>
  <c r="R45" i="15"/>
  <c r="S38" i="15"/>
  <c r="R38" i="15"/>
  <c r="S33" i="15"/>
  <c r="R33" i="15"/>
  <c r="S19" i="15"/>
  <c r="R19" i="15"/>
  <c r="S13" i="15"/>
  <c r="R13" i="15"/>
  <c r="S12" i="15"/>
  <c r="R12" i="15"/>
  <c r="S11" i="15"/>
  <c r="R11" i="15"/>
  <c r="S15" i="15" l="1"/>
  <c r="J16" i="15" s="1"/>
  <c r="R15" i="15"/>
  <c r="S41" i="15"/>
  <c r="J42" i="15" s="1"/>
  <c r="R41" i="15"/>
  <c r="R65" i="15"/>
  <c r="T157" i="15"/>
  <c r="T38" i="15"/>
  <c r="T33" i="15"/>
  <c r="T57" i="15"/>
  <c r="T73" i="15"/>
  <c r="T75" i="15"/>
  <c r="T82" i="15"/>
  <c r="T86" i="15"/>
  <c r="T93" i="15"/>
  <c r="T59" i="15"/>
  <c r="T58" i="15"/>
  <c r="S126" i="15"/>
  <c r="T46" i="15"/>
  <c r="T49" i="15"/>
  <c r="T11" i="15"/>
  <c r="T12" i="15"/>
  <c r="T50" i="15"/>
  <c r="T111" i="15"/>
  <c r="R77" i="15"/>
  <c r="T69" i="15"/>
  <c r="S77" i="15"/>
  <c r="S65" i="15"/>
  <c r="T45" i="15"/>
  <c r="T19" i="15"/>
  <c r="R126" i="15"/>
  <c r="T13" i="15"/>
  <c r="T60" i="15"/>
  <c r="T70" i="15"/>
  <c r="T81" i="15"/>
  <c r="T85" i="15"/>
  <c r="T103" i="15"/>
  <c r="T121" i="15"/>
  <c r="T140" i="15"/>
  <c r="T61" i="15"/>
  <c r="J127" i="15" l="1"/>
  <c r="G21" i="19" s="1"/>
  <c r="G41" i="15"/>
  <c r="F13" i="19" s="1"/>
  <c r="L13" i="19" s="1"/>
  <c r="M13" i="19" s="1"/>
  <c r="G13" i="19"/>
  <c r="G15" i="15"/>
  <c r="H15" i="15" s="1"/>
  <c r="G77" i="15"/>
  <c r="F16" i="19" s="1"/>
  <c r="L16" i="19" s="1"/>
  <c r="M16" i="19" s="1"/>
  <c r="E11" i="19"/>
  <c r="H41" i="15" l="1"/>
  <c r="H77" i="15"/>
  <c r="E178" i="15"/>
  <c r="C24" i="9"/>
  <c r="D191" i="15"/>
  <c r="C27" i="9" s="1"/>
  <c r="K152" i="15"/>
  <c r="J152" i="15"/>
  <c r="I152" i="15"/>
  <c r="H152" i="15"/>
  <c r="G152" i="15"/>
  <c r="G188" i="15"/>
  <c r="F146" i="15"/>
  <c r="E23" i="19" s="1"/>
  <c r="G146" i="15"/>
  <c r="H146" i="15"/>
  <c r="I146" i="15"/>
  <c r="J146" i="15"/>
  <c r="K146" i="15"/>
  <c r="D189" i="15"/>
  <c r="D180" i="15"/>
  <c r="G88" i="15"/>
  <c r="H88" i="15"/>
  <c r="I88" i="15"/>
  <c r="J88" i="15"/>
  <c r="K88" i="15"/>
  <c r="F88" i="15"/>
  <c r="E17" i="19" s="1"/>
  <c r="D182" i="15"/>
  <c r="D183" i="15"/>
  <c r="D185" i="15"/>
  <c r="C21" i="9" s="1"/>
  <c r="D186" i="15"/>
  <c r="D187" i="15"/>
  <c r="C23" i="9" s="1"/>
  <c r="D190" i="15"/>
  <c r="D192" i="15"/>
  <c r="D179" i="15"/>
  <c r="D181" i="15"/>
  <c r="K28" i="15"/>
  <c r="E12" i="19"/>
  <c r="G28" i="15"/>
  <c r="H28" i="15"/>
  <c r="I28" i="15"/>
  <c r="G180" i="15"/>
  <c r="J52" i="15"/>
  <c r="F52" i="15"/>
  <c r="E14" i="19" s="1"/>
  <c r="G52" i="15"/>
  <c r="H52" i="15"/>
  <c r="K52" i="15"/>
  <c r="J66" i="15"/>
  <c r="G15" i="19" s="1"/>
  <c r="F98" i="15"/>
  <c r="I98" i="15"/>
  <c r="G98" i="15"/>
  <c r="K98" i="15"/>
  <c r="H98" i="15"/>
  <c r="J98" i="15"/>
  <c r="F106" i="15"/>
  <c r="E19" i="19" s="1"/>
  <c r="K106" i="15"/>
  <c r="H106" i="15"/>
  <c r="G106" i="15"/>
  <c r="I106" i="15"/>
  <c r="J106" i="15"/>
  <c r="F116" i="15"/>
  <c r="J116" i="15"/>
  <c r="G116" i="15"/>
  <c r="H116" i="15"/>
  <c r="I116" i="15"/>
  <c r="K116" i="15"/>
  <c r="G189" i="15"/>
  <c r="H135" i="15"/>
  <c r="J135" i="15"/>
  <c r="G135" i="15"/>
  <c r="I135" i="15"/>
  <c r="K135" i="15"/>
  <c r="F160" i="15"/>
  <c r="E25" i="19" s="1"/>
  <c r="G160" i="15"/>
  <c r="H160" i="15"/>
  <c r="I160" i="15"/>
  <c r="J160" i="15"/>
  <c r="K160" i="15"/>
  <c r="BK178" i="15"/>
  <c r="BK179" i="15"/>
  <c r="C165" i="15"/>
  <c r="AX190" i="15" l="1"/>
  <c r="L159" i="15"/>
  <c r="L160" i="15" s="1"/>
  <c r="R159" i="15"/>
  <c r="S159" i="15"/>
  <c r="L51" i="15"/>
  <c r="L52" i="15" s="1"/>
  <c r="S51" i="15"/>
  <c r="R51" i="15"/>
  <c r="L27" i="15"/>
  <c r="L28" i="15" s="1"/>
  <c r="S27" i="15"/>
  <c r="R27" i="15"/>
  <c r="L145" i="15"/>
  <c r="L146" i="15" s="1"/>
  <c r="R145" i="15"/>
  <c r="S145" i="15"/>
  <c r="L134" i="15"/>
  <c r="L135" i="15" s="1"/>
  <c r="S134" i="15"/>
  <c r="R134" i="15"/>
  <c r="L115" i="15"/>
  <c r="L116" i="15" s="1"/>
  <c r="S115" i="15"/>
  <c r="R115" i="15"/>
  <c r="L105" i="15"/>
  <c r="L106" i="15" s="1"/>
  <c r="R105" i="15"/>
  <c r="S105" i="15"/>
  <c r="L97" i="15"/>
  <c r="L98" i="15" s="1"/>
  <c r="R97" i="15"/>
  <c r="S97" i="15"/>
  <c r="L87" i="15"/>
  <c r="L88" i="15" s="1"/>
  <c r="L151" i="15"/>
  <c r="L152" i="15" s="1"/>
  <c r="S151" i="15"/>
  <c r="R151" i="15"/>
  <c r="G187" i="15"/>
  <c r="E20" i="19"/>
  <c r="G185" i="15"/>
  <c r="E18" i="19"/>
  <c r="G179" i="15"/>
  <c r="G126" i="15"/>
  <c r="H126" i="15" s="1"/>
  <c r="G186" i="15"/>
  <c r="G184" i="15"/>
  <c r="G190" i="15"/>
  <c r="G183" i="15"/>
  <c r="G182" i="15"/>
  <c r="G65" i="15"/>
  <c r="H65" i="15" s="1"/>
  <c r="G181" i="15"/>
  <c r="F180" i="15"/>
  <c r="G192" i="15"/>
  <c r="C17" i="9"/>
  <c r="AX180" i="15"/>
  <c r="AX186" i="15"/>
  <c r="C19" i="9"/>
  <c r="AX182" i="15"/>
  <c r="G191" i="15"/>
  <c r="C15" i="9"/>
  <c r="AX178" i="15"/>
  <c r="C22" i="9"/>
  <c r="AX185" i="15"/>
  <c r="C18" i="9"/>
  <c r="AX181" i="15"/>
  <c r="AX184" i="15"/>
  <c r="C16" i="9"/>
  <c r="AX179" i="15"/>
  <c r="C14" i="9"/>
  <c r="AX177" i="15"/>
  <c r="C26" i="9"/>
  <c r="AX189" i="15"/>
  <c r="C20" i="9"/>
  <c r="AX183" i="15"/>
  <c r="C25" i="9"/>
  <c r="AX188" i="15"/>
  <c r="C28" i="9"/>
  <c r="AX191" i="15"/>
  <c r="G178" i="15"/>
  <c r="R117" i="15" l="1"/>
  <c r="R53" i="15"/>
  <c r="R89" i="15"/>
  <c r="R29" i="15"/>
  <c r="R153" i="15"/>
  <c r="S89" i="15"/>
  <c r="T87" i="15"/>
  <c r="T97" i="15"/>
  <c r="S99" i="15"/>
  <c r="R107" i="15"/>
  <c r="T134" i="15"/>
  <c r="S136" i="15"/>
  <c r="T145" i="15"/>
  <c r="S147" i="15"/>
  <c r="J148" i="15" s="1"/>
  <c r="G23" i="19" s="1"/>
  <c r="T27" i="15"/>
  <c r="S29" i="15"/>
  <c r="K31" i="15" s="1"/>
  <c r="R161" i="15"/>
  <c r="T151" i="15"/>
  <c r="S153" i="15"/>
  <c r="J154" i="15" s="1"/>
  <c r="G24" i="19" s="1"/>
  <c r="R99" i="15"/>
  <c r="T105" i="15"/>
  <c r="S107" i="15"/>
  <c r="J108" i="15" s="1"/>
  <c r="G19" i="19" s="1"/>
  <c r="T115" i="15"/>
  <c r="S117" i="15"/>
  <c r="R136" i="15"/>
  <c r="R147" i="15"/>
  <c r="T51" i="15"/>
  <c r="S53" i="15"/>
  <c r="T159" i="15"/>
  <c r="S161" i="15"/>
  <c r="J162" i="15" s="1"/>
  <c r="G25" i="19" s="1"/>
  <c r="G11" i="19"/>
  <c r="E26" i="19"/>
  <c r="F188" i="15"/>
  <c r="F21" i="19"/>
  <c r="L21" i="19" s="1"/>
  <c r="M21" i="19" s="1"/>
  <c r="F182" i="15"/>
  <c r="F15" i="19"/>
  <c r="L15" i="19" s="1"/>
  <c r="M15" i="19" s="1"/>
  <c r="J78" i="15"/>
  <c r="G16" i="19" s="1"/>
  <c r="F183" i="15"/>
  <c r="K128" i="15"/>
  <c r="K17" i="15"/>
  <c r="E182" i="15"/>
  <c r="AY181" i="15" s="1"/>
  <c r="K67" i="15"/>
  <c r="K79" i="15"/>
  <c r="K43" i="15"/>
  <c r="E180" i="15"/>
  <c r="AY179" i="15" s="1"/>
  <c r="G89" i="15" l="1"/>
  <c r="H89" i="15" s="1"/>
  <c r="J90" i="15"/>
  <c r="G53" i="15"/>
  <c r="F14" i="19" s="1"/>
  <c r="L14" i="19" s="1"/>
  <c r="M14" i="19" s="1"/>
  <c r="G117" i="15"/>
  <c r="F20" i="19" s="1"/>
  <c r="L20" i="19" s="1"/>
  <c r="M20" i="19" s="1"/>
  <c r="K149" i="15"/>
  <c r="K91" i="15"/>
  <c r="K119" i="15"/>
  <c r="K55" i="15"/>
  <c r="J54" i="15"/>
  <c r="G14" i="19" s="1"/>
  <c r="K138" i="15"/>
  <c r="J137" i="15"/>
  <c r="G22" i="19" s="1"/>
  <c r="J118" i="15"/>
  <c r="G20" i="19" s="1"/>
  <c r="G161" i="15"/>
  <c r="F25" i="19" s="1"/>
  <c r="L25" i="19" s="1"/>
  <c r="M25" i="19" s="1"/>
  <c r="K163" i="15"/>
  <c r="K109" i="15"/>
  <c r="G107" i="15"/>
  <c r="H107" i="15" s="1"/>
  <c r="G29" i="15"/>
  <c r="F12" i="19" s="1"/>
  <c r="L12" i="19" s="1"/>
  <c r="M12" i="19" s="1"/>
  <c r="J30" i="15"/>
  <c r="G12" i="19" s="1"/>
  <c r="G147" i="15"/>
  <c r="E190" i="15" s="1"/>
  <c r="AY189" i="15" s="1"/>
  <c r="G136" i="15"/>
  <c r="F22" i="19" s="1"/>
  <c r="L22" i="19" s="1"/>
  <c r="M22" i="19" s="1"/>
  <c r="G153" i="15"/>
  <c r="E191" i="15" s="1"/>
  <c r="AY190" i="15" s="1"/>
  <c r="K155" i="15"/>
  <c r="G99" i="15"/>
  <c r="J100" i="15"/>
  <c r="G18" i="19" s="1"/>
  <c r="K101" i="15"/>
  <c r="F178" i="15"/>
  <c r="F11" i="19"/>
  <c r="H18" i="9"/>
  <c r="G18" i="9"/>
  <c r="E188" i="15"/>
  <c r="E183" i="15"/>
  <c r="AY182" i="15" s="1"/>
  <c r="AY177" i="15"/>
  <c r="H16" i="9"/>
  <c r="G16" i="9"/>
  <c r="H24" i="9"/>
  <c r="H153" i="15" l="1"/>
  <c r="H161" i="15"/>
  <c r="F192" i="15" s="1"/>
  <c r="H28" i="9" s="1"/>
  <c r="H147" i="15"/>
  <c r="F190" i="15" s="1"/>
  <c r="H26" i="9" s="1"/>
  <c r="H136" i="15"/>
  <c r="F189" i="15" s="1"/>
  <c r="H25" i="9" s="1"/>
  <c r="H29" i="15"/>
  <c r="F179" i="15" s="1"/>
  <c r="H15" i="9" s="1"/>
  <c r="H117" i="15"/>
  <c r="F187" i="15" s="1"/>
  <c r="H23" i="9" s="1"/>
  <c r="H53" i="15"/>
  <c r="F181" i="15" s="1"/>
  <c r="H17" i="9" s="1"/>
  <c r="H99" i="15"/>
  <c r="F185" i="15" s="1"/>
  <c r="H21" i="9" s="1"/>
  <c r="N173" i="15"/>
  <c r="C5" i="9" s="1"/>
  <c r="E184" i="15"/>
  <c r="AY183" i="15" s="1"/>
  <c r="G17" i="19"/>
  <c r="G26" i="19" s="1"/>
  <c r="E181" i="15"/>
  <c r="AY180" i="15" s="1"/>
  <c r="E187" i="15"/>
  <c r="G23" i="9" s="1"/>
  <c r="E192" i="15"/>
  <c r="G28" i="9" s="1"/>
  <c r="H20" i="19"/>
  <c r="E189" i="15"/>
  <c r="AY188" i="15" s="1"/>
  <c r="F184" i="15"/>
  <c r="H20" i="9" s="1"/>
  <c r="F17" i="19"/>
  <c r="L17" i="19" s="1"/>
  <c r="M17" i="19" s="1"/>
  <c r="E179" i="15"/>
  <c r="AY178" i="15" s="1"/>
  <c r="F24" i="19"/>
  <c r="L24" i="19" s="1"/>
  <c r="M24" i="19" s="1"/>
  <c r="F19" i="19"/>
  <c r="L19" i="19" s="1"/>
  <c r="M19" i="19" s="1"/>
  <c r="F186" i="15"/>
  <c r="H22" i="9" s="1"/>
  <c r="E186" i="15"/>
  <c r="G22" i="9" s="1"/>
  <c r="F23" i="19"/>
  <c r="L23" i="19" s="1"/>
  <c r="M23" i="19" s="1"/>
  <c r="F18" i="19"/>
  <c r="L18" i="19" s="1"/>
  <c r="M18" i="19" s="1"/>
  <c r="E185" i="15"/>
  <c r="L11" i="19"/>
  <c r="G24" i="9"/>
  <c r="AY187" i="15"/>
  <c r="G27" i="9"/>
  <c r="G26" i="9"/>
  <c r="H19" i="9"/>
  <c r="G19" i="9"/>
  <c r="H14" i="9"/>
  <c r="G14" i="9"/>
  <c r="F191" i="15" l="1"/>
  <c r="H27" i="9" s="1"/>
  <c r="G17" i="9"/>
  <c r="G15" i="9"/>
  <c r="AY186" i="15"/>
  <c r="G20" i="9"/>
  <c r="H11" i="19"/>
  <c r="P11" i="19" s="1"/>
  <c r="P20" i="19"/>
  <c r="AY185" i="15"/>
  <c r="AY191" i="15"/>
  <c r="J11" i="19"/>
  <c r="N20" i="19"/>
  <c r="G25" i="9"/>
  <c r="J20" i="19"/>
  <c r="F26" i="19"/>
  <c r="AY184" i="15"/>
  <c r="G21" i="9"/>
  <c r="M11" i="19"/>
  <c r="L26" i="19"/>
  <c r="C112" i="15"/>
  <c r="C113" i="15" s="1"/>
  <c r="H26" i="19" l="1"/>
  <c r="J26" i="19"/>
  <c r="N11" i="19"/>
  <c r="N26" i="19" s="1"/>
  <c r="M26" i="19"/>
  <c r="C114" i="15"/>
  <c r="C115" i="15" s="1"/>
  <c r="C121" i="15" s="1"/>
  <c r="C122" i="15" s="1"/>
  <c r="C123" i="15" s="1"/>
  <c r="C124" i="15" s="1"/>
  <c r="C130" i="15" l="1"/>
  <c r="C131" i="15" s="1"/>
  <c r="C132" i="15" s="1"/>
  <c r="C133" i="15" s="1"/>
  <c r="C134" i="15" s="1"/>
  <c r="C140" i="15" s="1"/>
  <c r="C141" i="15" l="1"/>
  <c r="C142" i="15" s="1"/>
  <c r="C143" i="15" s="1"/>
  <c r="C144" i="15" l="1"/>
  <c r="C145" i="15" s="1"/>
  <c r="C151" i="15" s="1"/>
  <c r="C157" i="15" l="1"/>
  <c r="C158" i="15" l="1"/>
  <c r="C159" i="15" s="1"/>
  <c r="K168" i="15" l="1"/>
  <c r="I167" i="15" s="1"/>
  <c r="C34" i="9" s="1"/>
  <c r="K169" i="15"/>
  <c r="E36" i="9" s="1"/>
  <c r="K167" i="15"/>
  <c r="E34" i="9" s="1"/>
  <c r="I169" i="15"/>
  <c r="C36" i="9" s="1"/>
  <c r="K166" i="15"/>
  <c r="E33" i="9" s="1"/>
  <c r="I166" i="15" l="1"/>
  <c r="D175" i="15" s="1"/>
  <c r="C7" i="9" s="1"/>
  <c r="E35" i="9"/>
  <c r="I168" i="15"/>
  <c r="C35" i="9" s="1"/>
  <c r="C33" i="9" l="1"/>
</calcChain>
</file>

<file path=xl/sharedStrings.xml><?xml version="1.0" encoding="utf-8"?>
<sst xmlns="http://schemas.openxmlformats.org/spreadsheetml/2006/main" count="509" uniqueCount="414">
  <si>
    <t>PROJECT HEALTH CHECK</t>
  </si>
  <si>
    <t>Adapted from the 'Project Implementation Profile' - J. Pinto &amp; D. Slavin</t>
  </si>
  <si>
    <t>Score</t>
  </si>
  <si>
    <t>to</t>
  </si>
  <si>
    <t>Diagnosis</t>
  </si>
  <si>
    <t xml:space="preserve">• </t>
  </si>
  <si>
    <t>Tel/Email</t>
  </si>
  <si>
    <t>Project and System health check can be use to come up with objective advice to ensure project meets its stated goal.</t>
  </si>
  <si>
    <t>Project Health Check provide a professional check in an orderly manner so that  you will more likely identify any faults to be rectified.</t>
  </si>
  <si>
    <t>The nine areas of project management and other aspects to consider are listed in the following checklist which will provide a good core of questions to ask, and areas to probe in order to look at what needs to be rectified.</t>
  </si>
  <si>
    <t>INTRODUCTION</t>
  </si>
  <si>
    <t>Objective</t>
  </si>
  <si>
    <t>Average subject</t>
  </si>
  <si>
    <t>COMMENTS</t>
  </si>
  <si>
    <t>Benefits to the Project</t>
  </si>
  <si>
    <t xml:space="preserve">Early warning and advice on how to recover a developing situation </t>
  </si>
  <si>
    <t>In order to carry out an assessment of a project status this health check should be carried out within the framework of PMBOK (Project Management Body of Knowledge).</t>
  </si>
  <si>
    <t>Project Areas</t>
  </si>
  <si>
    <t>Comment</t>
  </si>
  <si>
    <t>Output</t>
  </si>
  <si>
    <t>A short summary report identifying the project strength and areas requiring improvement</t>
  </si>
  <si>
    <t>A follow up date  to review progress against the Action Plan</t>
  </si>
  <si>
    <t>The Project Doctor</t>
  </si>
  <si>
    <t>When to Use</t>
  </si>
  <si>
    <t>A second health check is recommended in the second half of the construction phase to ensure project is on schedule to complete.</t>
  </si>
  <si>
    <t xml:space="preserve">Subtotal Time score </t>
  </si>
  <si>
    <t xml:space="preserve">Subtotal Quality score </t>
  </si>
  <si>
    <t xml:space="preserve">Subtotal Resources score </t>
  </si>
  <si>
    <t xml:space="preserve">Subtotal Risks score </t>
  </si>
  <si>
    <t xml:space="preserve">Subtotal Procurement score </t>
  </si>
  <si>
    <t xml:space="preserve">Subtotal Documentation score </t>
  </si>
  <si>
    <t xml:space="preserve">Indicates that JKR / the project team has well developed process and effective project management capabilities and resources in place. </t>
  </si>
  <si>
    <t xml:space="preserve">Suggests that JKR / the project team takes project management seriously but may need to review areas of weakness. </t>
  </si>
  <si>
    <t>A.</t>
  </si>
  <si>
    <t>B.</t>
  </si>
  <si>
    <t>c.</t>
  </si>
  <si>
    <t>d.</t>
  </si>
  <si>
    <t>The scheduling of a Health checks encourages the project team to maintain good practices from start to finish and not just for the end project review.</t>
  </si>
  <si>
    <t>Excellent</t>
  </si>
  <si>
    <t>Fair</t>
  </si>
  <si>
    <t>Intensive Care</t>
  </si>
  <si>
    <t>Good</t>
  </si>
  <si>
    <t>Critical</t>
  </si>
  <si>
    <t xml:space="preserve">Subtotal Scope score </t>
  </si>
  <si>
    <t>Total Score</t>
  </si>
  <si>
    <t>SUMMARY</t>
  </si>
  <si>
    <t>The Project Doctor will analyse the findings, pull out common themes and rate the potential impact of each issue to the project.</t>
  </si>
  <si>
    <t>An action plan jointly developed by the Project Doctor and the Project Manager identifying and agree on a prioritised plan in the areas for improvement, action to be taken, who will take them and the time table for completion.</t>
  </si>
  <si>
    <t>Shows clearly that there are serious deficiencies in the application on best project management practices and project failure against key JKR success parameters is most probable.</t>
  </si>
  <si>
    <t xml:space="preserve">Indicates that JKR / the project team are not applying well developed processes and effective project management capabilities and resources.  Successes are more likely due to chance than co-ordinated effectiveness.  </t>
  </si>
  <si>
    <t>The Project Health Check Questionnaire is designed to assist in the identification of areas where projects are strong or weak in project management. Ideally, the health check should be carried out at regular intervals especially at major decision points to ensure no loss of expertise and progress in addressing areas of weakness.</t>
  </si>
  <si>
    <t>Project health check is recommended in the early construction phase - to ensure project has made the transition from earlier design and procurement stage and any problem in the earlier stage are addressed as early as possible.</t>
  </si>
  <si>
    <t>When best practice project management is well developed in JKR, Project Health Check can be carried out any time in the life of a project.</t>
  </si>
  <si>
    <t>Required condition does not exist</t>
  </si>
  <si>
    <t>Satisfactory</t>
  </si>
  <si>
    <t>Require Upgrading</t>
  </si>
  <si>
    <t>Required Condition Doesn't Exist</t>
  </si>
  <si>
    <t>Scoring</t>
  </si>
  <si>
    <t xml:space="preserve">Subtotal Integration score </t>
  </si>
  <si>
    <t>SCORE GUIDE</t>
  </si>
  <si>
    <t>The Project health check is recommended to be carried out by an experienced project manager (Project Doctor) at the level of RPM or level 6 (MPD) and assisted by Technical Specialist and/or a junior staff member depending on the project circumstances.  The project doctor should have a sufficient experience in the project environment being examined.</t>
  </si>
  <si>
    <t>Steps to use this worksheets</t>
  </si>
  <si>
    <t>A Project Health Check is carried out any time when a specific project status is a required or triggered.</t>
  </si>
  <si>
    <t>It is a short yet thorough independent assessment of how well the project is performing in accordance with its objectives and in adherence with any relevant processes or standards</t>
  </si>
  <si>
    <r>
      <t>Primary</t>
    </r>
    <r>
      <rPr>
        <sz val="12"/>
        <rFont val="Eras Demi ITC"/>
        <family val="2"/>
      </rPr>
      <t xml:space="preserve">: Establish a project's actual status. </t>
    </r>
  </si>
  <si>
    <r>
      <t>Secondary</t>
    </r>
    <r>
      <rPr>
        <sz val="12"/>
        <rFont val="Eras Demi ITC"/>
        <family val="2"/>
      </rPr>
      <t>: Identify assistance required by project managers in the form of coaching and mentoring.</t>
    </r>
  </si>
  <si>
    <r>
      <t xml:space="preserve">Reducing the risk of your </t>
    </r>
    <r>
      <rPr>
        <sz val="12"/>
        <color indexed="8"/>
        <rFont val="Eras Demi ITC"/>
        <family val="2"/>
      </rPr>
      <t>project</t>
    </r>
    <r>
      <rPr>
        <sz val="12"/>
        <rFont val="Eras Demi ITC"/>
        <family val="2"/>
      </rPr>
      <t xml:space="preserve"> failing and improving the quality of the delivered outcomes </t>
    </r>
  </si>
  <si>
    <r>
      <t xml:space="preserve">Assessment of the adequacy of </t>
    </r>
    <r>
      <rPr>
        <sz val="12"/>
        <color indexed="8"/>
        <rFont val="Eras Demi ITC"/>
        <family val="2"/>
      </rPr>
      <t>project</t>
    </r>
    <r>
      <rPr>
        <sz val="12"/>
        <rFont val="Eras Demi ITC"/>
        <family val="2"/>
      </rPr>
      <t xml:space="preserve"> initiation, control, monitoring and reporting</t>
    </r>
  </si>
  <si>
    <r>
      <t xml:space="preserve">A </t>
    </r>
    <r>
      <rPr>
        <sz val="12"/>
        <color indexed="8"/>
        <rFont val="Eras Demi ITC"/>
        <family val="2"/>
      </rPr>
      <t>Project</t>
    </r>
    <r>
      <rPr>
        <sz val="12"/>
        <rFont val="Eras Demi ITC"/>
        <family val="2"/>
      </rPr>
      <t xml:space="preserve"> </t>
    </r>
    <r>
      <rPr>
        <sz val="12"/>
        <color indexed="8"/>
        <rFont val="Eras Demi ITC"/>
        <family val="2"/>
      </rPr>
      <t>Health</t>
    </r>
    <r>
      <rPr>
        <sz val="12"/>
        <rFont val="Eras Demi ITC"/>
        <family val="2"/>
      </rPr>
      <t xml:space="preserve"> </t>
    </r>
    <r>
      <rPr>
        <sz val="12"/>
        <color indexed="8"/>
        <rFont val="Eras Demi ITC"/>
        <family val="2"/>
      </rPr>
      <t>Check</t>
    </r>
    <r>
      <rPr>
        <sz val="12"/>
        <rFont val="Eras Demi ITC"/>
        <family val="2"/>
      </rPr>
      <t xml:space="preserve"> is a comprehensive review to assist you in confirming that your project is achieving what it was designed to do, that the processes are in place to achieve agreed outcomes are efficient and controlled, and that the project is on track to achieve desired results.</t>
    </r>
  </si>
  <si>
    <t>At the initial stage of implementation, project health check is recommended for any project and to be carried out in the first 6 month of project commencement, irrespective of project phase. This will provide the project managers and the project doctor familiarisation and a jump start to using project health checklist as a useful and friendly PM tool.</t>
  </si>
  <si>
    <t>Are you ready to start ?</t>
  </si>
  <si>
    <t>CRITICAL</t>
  </si>
  <si>
    <t>ILL</t>
  </si>
  <si>
    <t>OBSERVATION</t>
  </si>
  <si>
    <t>HEALTHY</t>
  </si>
  <si>
    <t>Please refer to process flow chart for the conduct of Project Health Check.</t>
  </si>
  <si>
    <t xml:space="preserve">Satisfactory </t>
  </si>
  <si>
    <t>Butiran Projek</t>
  </si>
  <si>
    <t>HASIL PENILAIAN</t>
  </si>
  <si>
    <t xml:space="preserve">Subtotal Occupational Safety and Healh score </t>
  </si>
  <si>
    <t xml:space="preserve">Subtotal Training score </t>
  </si>
  <si>
    <t xml:space="preserve">Subtotal Roles and Responsibility score </t>
  </si>
  <si>
    <t>Letter/ Memo/ Meeting minutes</t>
  </si>
  <si>
    <t>Test Plan &amp; Execution Dates</t>
  </si>
  <si>
    <t>Project team peformance</t>
  </si>
  <si>
    <t>List of Material</t>
  </si>
  <si>
    <t>Report Schedules</t>
  </si>
  <si>
    <t>&lt;1.5</t>
  </si>
  <si>
    <t>Poor- Requires upgrading</t>
  </si>
  <si>
    <t>1.6 - 2.5</t>
  </si>
  <si>
    <t>Weak- Requires upgrading</t>
  </si>
  <si>
    <t>2.6 -3.5</t>
  </si>
  <si>
    <t>3.6 - 4.5</t>
  </si>
  <si>
    <t>4.6 - 5</t>
  </si>
  <si>
    <t xml:space="preserve">Subtotal Environmental Management score </t>
  </si>
  <si>
    <t xml:space="preserve">Subtotal Handover score </t>
  </si>
  <si>
    <t>PROJECT HEALTH CHECK LIST- QUESTIONNAIRE (Post Contract)</t>
  </si>
  <si>
    <r>
      <t>Average Scope score</t>
    </r>
    <r>
      <rPr>
        <sz val="14"/>
        <rFont val="Times New Roman"/>
        <family val="1"/>
      </rPr>
      <t xml:space="preserve"> </t>
    </r>
  </si>
  <si>
    <r>
      <t>Average Time score</t>
    </r>
    <r>
      <rPr>
        <sz val="14"/>
        <rFont val="Times New Roman"/>
        <family val="1"/>
      </rPr>
      <t xml:space="preserve"> </t>
    </r>
  </si>
  <si>
    <r>
      <t>Average Quality score</t>
    </r>
    <r>
      <rPr>
        <sz val="14"/>
        <rFont val="Times New Roman"/>
        <family val="1"/>
      </rPr>
      <t xml:space="preserve"> </t>
    </r>
  </si>
  <si>
    <r>
      <t>Average Resources score</t>
    </r>
    <r>
      <rPr>
        <sz val="14"/>
        <rFont val="Times New Roman"/>
        <family val="1"/>
      </rPr>
      <t xml:space="preserve"> </t>
    </r>
  </si>
  <si>
    <r>
      <t>Average Risks score</t>
    </r>
    <r>
      <rPr>
        <sz val="14"/>
        <rFont val="Times New Roman"/>
        <family val="1"/>
      </rPr>
      <t xml:space="preserve"> </t>
    </r>
  </si>
  <si>
    <r>
      <t>Average Procurement score</t>
    </r>
    <r>
      <rPr>
        <sz val="14"/>
        <rFont val="Times New Roman"/>
        <family val="1"/>
      </rPr>
      <t xml:space="preserve"> </t>
    </r>
  </si>
  <si>
    <r>
      <t>Average Integration score</t>
    </r>
    <r>
      <rPr>
        <sz val="14"/>
        <rFont val="Times New Roman"/>
        <family val="1"/>
      </rPr>
      <t xml:space="preserve"> </t>
    </r>
  </si>
  <si>
    <r>
      <t>Average Occupational Safety and Health score</t>
    </r>
    <r>
      <rPr>
        <sz val="14"/>
        <rFont val="Times New Roman"/>
        <family val="1"/>
      </rPr>
      <t xml:space="preserve"> </t>
    </r>
  </si>
  <si>
    <r>
      <t>Average Environmental Management score</t>
    </r>
    <r>
      <rPr>
        <sz val="14"/>
        <rFont val="Times New Roman"/>
        <family val="1"/>
      </rPr>
      <t xml:space="preserve"> </t>
    </r>
  </si>
  <si>
    <r>
      <t>Average Training score</t>
    </r>
    <r>
      <rPr>
        <sz val="14"/>
        <rFont val="Times New Roman"/>
        <family val="1"/>
      </rPr>
      <t xml:space="preserve"> </t>
    </r>
  </si>
  <si>
    <r>
      <t>Average Documentation score</t>
    </r>
    <r>
      <rPr>
        <sz val="14"/>
        <rFont val="Times New Roman"/>
        <family val="1"/>
      </rPr>
      <t xml:space="preserve"> </t>
    </r>
  </si>
  <si>
    <r>
      <t>Average Roles and Responsibility score</t>
    </r>
    <r>
      <rPr>
        <sz val="14"/>
        <rFont val="Times New Roman"/>
        <family val="1"/>
      </rPr>
      <t xml:space="preserve"> </t>
    </r>
  </si>
  <si>
    <r>
      <t>Average Handover score</t>
    </r>
    <r>
      <rPr>
        <sz val="14"/>
        <rFont val="Times New Roman"/>
        <family val="1"/>
      </rPr>
      <t xml:space="preserve"> </t>
    </r>
  </si>
  <si>
    <t>Major</t>
  </si>
  <si>
    <t>Minor</t>
  </si>
  <si>
    <t>Q-plan dan C-plan disediakan dan diluluskan</t>
  </si>
  <si>
    <t>ITP disediakan dan diluluskan</t>
  </si>
  <si>
    <t>Pasukan projek telah dilantik</t>
  </si>
  <si>
    <t>Terdapat pegawai yang dipertanggungjawabkan untuk memantau pelan tersebut</t>
  </si>
  <si>
    <t>Dokumen dan laporan Pengurusan Alam Sekitar adalah lengkap</t>
  </si>
  <si>
    <t>Terdapat pelan strategi bagi tujuan penyerahan/pentauliahan projek dirancang</t>
  </si>
  <si>
    <t>SKOP</t>
  </si>
  <si>
    <t>MASA</t>
  </si>
  <si>
    <t>KOS</t>
  </si>
  <si>
    <t>KUALITI</t>
  </si>
  <si>
    <t>SUMBER</t>
  </si>
  <si>
    <t>KOMUNIKASI</t>
  </si>
  <si>
    <t>RISIKO</t>
  </si>
  <si>
    <t>PEROLEHAN</t>
  </si>
  <si>
    <t>INTEGRASI</t>
  </si>
  <si>
    <t>PENGURUSAN ALAM SEKITAR</t>
  </si>
  <si>
    <t>PELAN KESIHATAN DAN KESELAMATAN PEKERJAAN</t>
  </si>
  <si>
    <t>LATIHAN</t>
  </si>
  <si>
    <t>DOKUMENTASI</t>
  </si>
  <si>
    <t>PERANAN DAN TANGGUNGJAWAB</t>
  </si>
  <si>
    <t>ENVIROMENTAL MANAGEMENT</t>
  </si>
  <si>
    <t>PENYERAHAN / PENTAULIAHAN</t>
  </si>
  <si>
    <t>RAM/ Carta Organisasi</t>
  </si>
  <si>
    <t>OSH Plan/Meeting minutes/List of PPE/Dengue prevention/OHSAS 18001</t>
  </si>
  <si>
    <t>Letter/ Memo/ Meeting minutes/RAM</t>
  </si>
  <si>
    <t>Document/ Reports/BQ</t>
  </si>
  <si>
    <t>Filling system/ Registered List of Construction drawings</t>
  </si>
  <si>
    <t>RAM/Senarai tugas/SPB</t>
  </si>
  <si>
    <t>Cost Plan</t>
  </si>
  <si>
    <t>***</t>
  </si>
  <si>
    <t>CPM</t>
  </si>
  <si>
    <t>Surat Peringatan</t>
  </si>
  <si>
    <t>CPM asal yang diluluskan dan CPM Pindaan.</t>
  </si>
  <si>
    <t>Dokumen dan Borang SPB</t>
  </si>
  <si>
    <t>Carta Organisasi dan Senarai Tugas</t>
  </si>
  <si>
    <t>NCR</t>
  </si>
  <si>
    <t>Sistem Pengurusan Bersepadu SPB digunapakai secara menyeluruh (Sistem ISO bagi projek R&amp;B)</t>
  </si>
  <si>
    <t>Laporan Kemajuan dan/atau laporan status projek dihantar secara berkala dan pelaporan dilaksanakan mengikut pelan komunikasi</t>
  </si>
  <si>
    <t>Kesedaran pasukan projek terhadap pemakaian arahan pelaksanaan pengurusan risiko</t>
  </si>
  <si>
    <t xml:space="preserve">Latihan informal secara dalaman dianjurkan oleh Pengurus Projek </t>
  </si>
  <si>
    <t xml:space="preserve">Terdapat daftar sub-kontraktor/pembekal yang disediakan dan dikemaskini </t>
  </si>
  <si>
    <t xml:space="preserve">Daftar lokasi penyimpanan dokumen disediakan dan dikemaskini </t>
  </si>
  <si>
    <r>
      <t>Meeting minutes</t>
    </r>
    <r>
      <rPr>
        <i/>
        <sz val="18"/>
        <rFont val="Arial"/>
        <family val="2"/>
      </rPr>
      <t>, surat-menyurat</t>
    </r>
  </si>
  <si>
    <t>Akses kepada SKALA</t>
  </si>
  <si>
    <t>Laporan status risiko berkala</t>
  </si>
  <si>
    <t>Pelan Operasi Latihan</t>
  </si>
  <si>
    <t>Coaching &amp; mentoring</t>
  </si>
  <si>
    <t>Revised RKK</t>
  </si>
  <si>
    <t>Surat Makluman</t>
  </si>
  <si>
    <t>Integrasi dengan Program Kerja utama</t>
  </si>
  <si>
    <t>Arahan Perbendaharaan, Arahan KPKR dan pekeliling-pekeliling yang berkaitan dengan perolehan Kerajaan</t>
  </si>
  <si>
    <t xml:space="preserve">Daftar  sub-kontraktor/pembekal disediakan dan dikemaskini </t>
  </si>
  <si>
    <t>Program Pengurusan Alam Sekitar, Keselamatan Dan Kesihatan Pekerjaan
[JKR.PK(P).14]</t>
  </si>
  <si>
    <t xml:space="preserve">Agenda Utama dalam Mesyuarat Tapak </t>
  </si>
  <si>
    <t xml:space="preserve">Daftar lokasi disediakan dan dikemaskini </t>
  </si>
  <si>
    <t>i.e : klasifikasi mengikut butiran kerja; tagging</t>
  </si>
  <si>
    <t>Mesyuarat khas, PHC, Intervensi, PSG, Jawatankuasa Projek Sakit.</t>
  </si>
  <si>
    <t>Amaran, Peringatan, EOT, Notis Untuk Tujuan Penamatan Kerja Kontraktor (NUTPKK), LAD</t>
  </si>
  <si>
    <t>Pejabat Penyelia Projek dapat memperuntukkan masa yang secukupnya bagi projek</t>
  </si>
  <si>
    <t>Peralatan dan  teknologi yang sesuai disediakan mengikut keperluan projek dan mencukupi utk Pejabat Penyelia Tapak.
Cth: Perisian Ms Projek, komputer dan internet, kamera digital dan kenderaan</t>
  </si>
  <si>
    <t>Sumber diselia dan diurus dengan baik.</t>
  </si>
  <si>
    <t>Task Needs, Individual Needs, Team Needs</t>
  </si>
  <si>
    <t xml:space="preserve">Terdapat pegawai dinamakan bagi mengemaskini maklumat SKALA </t>
  </si>
  <si>
    <t>Tempoh membuat keputusan untuk penyelesaian isu adalah munasabah tanpa menjejaskan prestasi projek.</t>
  </si>
  <si>
    <t>Rancang Kewangan Kontrak (RKK) disediakan selaras dengan Program Kerja yang diluluskan</t>
  </si>
  <si>
    <t>Mock up, sampel, ujian penerimaan kilang (FAT) dan T&amp;C dilaksana dan mengikut PQP dan jadual perancangan.</t>
  </si>
  <si>
    <t>Arahan KPKR Bil 6 /2015</t>
  </si>
  <si>
    <t>Daftar Risiko yang dikajisemula dan dikemaskini.</t>
  </si>
  <si>
    <t>Laporan status risiko berkala, mesyuarat pemantauan jabatan</t>
  </si>
  <si>
    <t>Q-plan dan C-plan telah disediakan dan dikemaskini</t>
  </si>
  <si>
    <t>Agenda dan minit mesyuarat serta Buku Harian Tapak mengikut format arahan KPKR Bil 6/2015</t>
  </si>
  <si>
    <t>Laporan Kemajuan Tapak, Laporan Pemantauan Projek, Laporan Kewangan.</t>
  </si>
  <si>
    <t>Laporan mengikut jadual.</t>
  </si>
  <si>
    <t>Format Laporan mengikut Pelan.</t>
  </si>
  <si>
    <t>EM Plan / EMS</t>
  </si>
  <si>
    <t>Maklumbalas pasukan projek</t>
  </si>
  <si>
    <t>Latihan memberi kesan  kepada tahap prestasi pasukan projek</t>
  </si>
  <si>
    <t>TNA dilaksanakan dalam pasukan projek</t>
  </si>
  <si>
    <t>Daftar fail, Memo, Surat Edaran, Email.</t>
  </si>
  <si>
    <t>Pelan Keselamatan dan Kesihatan Pekerjaan disediakan dan diluluskan</t>
  </si>
  <si>
    <t xml:space="preserve">Terdapat pegawai yang dipertanggungjawabkan (selaras dengan keperluan kontrak) untuk memantau pelan tersebut </t>
  </si>
  <si>
    <t>TOTAL</t>
  </si>
  <si>
    <t>Wajaran</t>
  </si>
  <si>
    <t>Soalan</t>
  </si>
  <si>
    <t>ASAL</t>
  </si>
  <si>
    <t>-</t>
  </si>
  <si>
    <t>Mesyuarat melibatkan JKR dan semua stakeholders dijadualkan secara berkala dan pelaporan dilaksanakan mengikut pelan komunikasi</t>
  </si>
  <si>
    <t>Terdapat jadual perancangan  bagi melaksanakan semua perolehan yang terkandung dalam kontrak</t>
  </si>
  <si>
    <t>Pasukan projek menggunapakai SPB untuk pemantauan pelan Alam Sekitar (SPAS).</t>
  </si>
  <si>
    <t>* Soalan 13 dan 14 sama. Dicadangkan untuk maintain salah satu sahaja</t>
  </si>
  <si>
    <t>* 15 dan 16 perlu disatukan.</t>
  </si>
  <si>
    <t>Bukti Perlantikan</t>
  </si>
  <si>
    <t>1 - Tiada pemakluman dibuat
2 - Dimaklumkan tetapi tidak dibincangkan/diluluskan
3 - Tiada perubahan kerja ditapak
4 -  Dimaklumkan dan dibincangkan/diluluskan 
5 -  Dimaklumkan dan dibincangkan/diluluskan serta dipantau dari masa ke semasa</t>
  </si>
  <si>
    <t xml:space="preserve">1 - PHK/pindaan ATDA tidak disediakan
2 - PHK disediakan tetapi tiada pindaan ATDA dibuat
3 - PHK/pindaan ATDA dibuat tetapi tidak diluluskan
4 - PHK/pindaan ATDA dibuat dan diluluskan
5 - PHK/pindaan ATDA dibuat, diluluskan dan dikemaskini dalam SKALA </t>
  </si>
  <si>
    <t>1 - Laporan status kewangan projek tidak disediakan
2 - Disediakan  tetapi tidak dibentangkan
3 - Disediakan secara tidak berkala dan dibentangkan di dalam mesyuarat tapak
4 -  Disediakan secara berkala dan dibentangkan di dalam mesyuarat tapak
5 -  Disediakan secara berkala, dibentangkan di dalam mesyuarat tapak dan diedarkan</t>
  </si>
  <si>
    <t>1 - Tiada latihan informal dilaksanakan
2 - Latihan informal dirancang diadakan
3 - Dilaksanakan setelah mengenalpasti tahap keperluan latihan 
4 - Disediakan, dikenalpasti dan dikaji kesesuaian latihan mengikut kompetensi ahli pasukan
5 - Latihan informal diadakan berkala, dirancang, direkod untuk meningkatkan tahap kecekapan</t>
  </si>
  <si>
    <t>1 - Tidak berkesan
2 - Berkesan tetapi tidak menyeluruh 
3 - Berkesan dan menyeluruh
4 - Berkesan, menyeluruh dan boleh diaplikasi dalam projek.
5 - Berkesan menyeluruh dan boleh diaplikasi dalam projek dan berjaya memberi impak positif kepada projek</t>
  </si>
  <si>
    <t>1 - Tidak terurus dan tidak dikemaskini
2 - Diuruskan dan dikemaskini tetapi kurang teratur
3 - Dokumen / fail diuruskan dengan sistematik dan kemas
4 - Pengurusan, penyimpanan, pergerakan dan kemudahkesanan dokumen / fail teratur dan direkod  
5 - Pengurusan sistematik, mudah diakses dan dipantau pegawai rekod dengan rapi selaras SPB</t>
  </si>
  <si>
    <t xml:space="preserve">1 - Tidak terurus, tidak diambil tindakan
2 - Diuruskan kurang sistematik 
3 - Pengurusan sistematik dan diedar dengan baik
4 - Pengurusan sistematik dan diedar dengan baik, kemudahkesanan dokumen / fail teratur dan direkod  
5 - Pengurusan sistematik dan diedar dengan baik, kemudahkesanan dokumen / fail teratur dan direkod   selaras SPB </t>
  </si>
  <si>
    <t>Kefahaman dan pematuhan spesifikasi dalam pelaksanaan projek pembinaan</t>
  </si>
  <si>
    <t xml:space="preserve">1- Tiada kefahaman berkaitan spesifikasi
2- Ada kefahaman tetapi tidak diaplikasikan
3- Ada kefahaman, diaplikasi tetapi tidak sepenuhnya
4- Ada kefahaman, diaplikasi sepenuhnya dan terdapat NCP
5- Ada kefahaman, diaplikasi sepenuhnya dan tiada NCP
</t>
  </si>
  <si>
    <t>Perubahan skop kerja semasa pembinaan dilaksanakan selepas kelulusan PP (SO) diperolehi.</t>
  </si>
  <si>
    <t>Pegawai dalam Pejabat Penyelia Projek mempunyai kompetensi dalam melaksanakan tugas dan pentadbiran kontrak.</t>
  </si>
  <si>
    <t>1 - Tiada sebarang peralatan dan teknologi bersesuaian disediakan
2 - Peralatan dan teknologi bersesuaian disediakan tapi tidak mencukupi
3 - Peralatan dan teknologi bersesuaian disediakan dan mencukupi
4 -  Semua peralatan dan teknologi bersesuaian disediakan dan mencukupi mengikut keputusan JK Perolehan Kerajaan Melalui Kontrak (JPMK)
5 -  Peralatan dan teknologi bersesuaian disediakan, mencukupi mengikut keputusan JK Perolehan Kerajaan melalui kontrak dan mengikut spesifikasi yang ditetapkan dalam kontrak.</t>
  </si>
  <si>
    <t xml:space="preserve">1- Tiada kesedaran dikalangan pasukan projek - bergantung kepada pasukan projek
2- Sedar  tetapi tidak dilaksana secara menyeluruh sepanjang kitar hayat projek
3- Dilaksanakan secara menyeluruh 
4- Dilaksanakan secara menyeluruh dan prestasi diukur (status risiko sentiasa dikemaskini)
5- Dilaksanakan secara konsisten dan terdapat penambahbaikan berterusan (Mesyuarat Kajian Semula Pengurusan(MKSP)/Pengurusan Risiko Jabatan(ERM)
</t>
  </si>
  <si>
    <t>1 - Tiada tempat penyimpanan dokumen
2 - Tempat Penyimpanan dokumen disediakan
3 - Tempat Penyimpanan dokumen disediakan dan teratur
4 - Tempat Penyimpanan dokumen disediakan dan teratur serta berpusat dan selamat
5 - Tempat Penyimpanan dokumen disediakan dan teratur serta berpusat dan selamat serta pematuhan amalan terbaik EKSA</t>
  </si>
  <si>
    <t xml:space="preserve">1 - Tiada inisiatif, pencarian adalah secara manual
2 - Fail / dokumen dilabel, mengindeks rekod dengan teratur
3 - Sistem pendaftaran dan rekod dengan kawalan data elektronik ke dalam komputer                                                                                      4 - Kawalan Data Elektornik disenggara sistematik  
5 - Pengurusan sistematik, mudah diakses dan dipantau pegawai rekod dengan rapi </t>
  </si>
  <si>
    <t>Lukisan siap bina, surat</t>
  </si>
  <si>
    <t>1 - Tidak terima sebarang dokumen
2 - Terima tetapi tidak lengkap
3 - Terima secara berperingkat setelah diberi peringatan
4 - Terima sepenuhnya dalam tempoh sebulan selepas mesyuarat pra pembinaan
5 - Terima sepenuhnya kesemua dokumen semasa mesyuarat pra pembinaan</t>
  </si>
  <si>
    <t xml:space="preserve">1 - Tanpa kelulusan PP(SO)
2 - Permohonan VO telah dibuat kepada PP(SO) tapi belum mendapat kelulusan
3 - Tiada perubahan kerja berkaitan buat masa ini
4 - Kelulusan kepada Pengerusi JK V.O (JKPK)
5 - Kelulusan JK Perubahan Kerja semasa kejadian
</t>
  </si>
  <si>
    <t>1 - Tiada program kerja
2 - Ada program kerja tetapi tiada kelulusan rasmi oleh PP/WPP
3 - Mempunyai program dan kelulusan rasmi oleh PP/WPP
4 - Program kerja mematuhi sebahagian keperluan SAKPKR 15/2014
5 - Program kerja mematuhi kesemua keperluan SAKPKR 15/2014</t>
  </si>
  <si>
    <t>1 - Tiada tindakan
2 - Ada arahan dari PP/WPP tetapi tiada pindaan oleh kontraktor
3 - Terdapat arahan dari PP/WPP berserta pindaan program kerja
4 - Pindaan program kerja mematuhi sebahagian keperluan SAKPKR 15/2014
5 - Pindaan program kerja mematuhi kesemua keperluan SAKPKR 15/2014</t>
  </si>
  <si>
    <t>1 - Tiada proses semakan
2 - Terdapat proses kelulusan program kerja
3 - Proses kelulusan program kerja melalui Jawatankuasa Penilaian Program Kerja
4 - Proses kelulusan program kerja mematuhi sebahagian keperluan SAKPKR 15/2014
5 - Proses kelulusan progrm kerja mematuhi kesemua keperluan SAKPKR 15/2014</t>
  </si>
  <si>
    <t>1 - Tiada analisis kelewatan/ status sebenar projek
2 - Terdapat analisis kelewatan / status sebenar projek
3 - Surat Peringatan/ Amaran dikeluarkan oleh PP/WPP
4 - PHC/ Intervensi dillaksanakan oleh PP/WPP
5 - Projek dirujuk kepada PSG/Jawatankuasa Projek Sakit</t>
  </si>
  <si>
    <t>1 - Tiada proses analisis EOT
2 - Terdapat proses analisis EOT
3 - Progrm kerja dijadikan asas kepada analisis EOT
4 - Analisis EOT dilaksanakan pada masa kejadian
5 - Proses pemberian EOT mematuhi SAKPKR 3/2008 dan 2/2009</t>
  </si>
  <si>
    <t>1 - Tiada RKK
2 - RKK disediakan tapi belum diluluskan
3 - RKK disediakan, diluluskan tetapi tidak selaras dengan Program Kerja
4 -  RKK disediakan, diluluskan dan selaras dengan Program Kerja
5 -  RKK disediakan, diluluskan dan selaras dengan Program Kerja dan dipinda sekiranya ada perubahan</t>
  </si>
  <si>
    <t>1 - Tiada pindaan RKK dibuat 
2 - RKK dipinda tapi belum diluluskan
3 - Tiada perubahan kerja ditapak
4 - RKK dipinda, diluluskan dan selaras dengan Program Kerja
5 - RKK disediakan, diluluskan dan selaras dengan Program Kerja dan dikemaskini</t>
  </si>
  <si>
    <t>1 - Tiada pelantikan
2 - Lantikan tidak rasmi (diminit dalam surat sahaja)
3 - Pelantikan secara rasmi tanpa R&amp;R
4 -  Pelantikan  secara rasmi serta R&amp;R
5 - Pelantikan secara rasmi  beserta R&amp;R dan wujud dalam carta organisasi dan dipamerkan</t>
  </si>
  <si>
    <t xml:space="preserve">1 - Tiada Q-Plan dan C-Plan
2 - Q-Plan dan C-Plan disediakan tapi belum diluluskan.
3 - Q-Plan dan C-Plan diluluskan tanpa perbincangan
4 -  Q-Plan dan C-Plan diluluskan dengan perbincangan pasukan projek
5 -  Q-Plan dan C-Plan diluluskan dengan perbincangan menyeluruh melibatkan HOPT, HODT &amp; PP dan dipinda mengikut keperluan
</t>
  </si>
  <si>
    <t>1 - Tiada PQP disediakan
2 - PQP disediakan tapi tiada semakan WPP
3 - PQP disediakan dan disemak WPP
4 - PQP disediakan dan disemak WPP dan kualiti produk sentiasa dipantau
5 -  PQP digunapakai sepenuhnya dalam pelaksanaan projek</t>
  </si>
  <si>
    <t xml:space="preserve">1 - Tiada NCR dikeluarkan walaupun terdapat ketidakpatuhan
2 - NCR dikeluarkan tetapi tidak diambil perhatian
3 - Tiada sebarang NCR ke atas projek
4 -  NCR dikeluarkan dan diambil tindakan
5 -  NCR dikeluarkan dan diambil tindakan serta pemantauan pembaikan dilakukan secara berkala dan analisa NCR dilaksanakan
</t>
  </si>
  <si>
    <t>1 - Tiada Mock up/ sampel/ FAT/ T&amp;C dilaksanakan
2 - Mock up/ sampel/ FAT/ T&amp;C tidak dilaksanakan kerana tiada PQP/ Jadual perancangan
3 - Mock up/ sampel/ FAT/ T&amp;C dilaksanakan tetapi tiada PQP/ Jadual perancangan
4 -  Mock up/ sampel/ FAT/ T&amp;C dilaksanakan mengikut PQP/ Jadual perancangan
5 -  Mock up/ sampel/ FAT/ T&amp;C dilaksanakan mengikut PQP/ Jadual perancangan dan dipantau</t>
  </si>
  <si>
    <t xml:space="preserve">1 - Tiada ITP disediakan
2 - ITP disediakan tapi belum diluluskan
3 - ITP diluluskan tanpa perbincangan
4 -  ITP diluluskan dengan perbincangan
5 -  ITP diluluskan dan dipatuhi sepenuhnya
</t>
  </si>
  <si>
    <t>1 - PTB menyelia lebih dari 1 projek dan tidak dapat fokus kepada projek
2 - PTB menyelia lebih dari 1 projek tetapi ada perunding dilantik untuk mengurus projek tesebut
3 - PTB menyelia lebih dari 1 projek dan boleh mengurus projek dengan baik
4 - PTB dapat fokus kepada projek-projek semasa                                                                                                                                               5 - PTB dapat fokus kepada projek-projek semasa  dan sumber yang ada adalah berkemahiran</t>
  </si>
  <si>
    <t>1 - Tiada kerjasama
2 - Terdapat perbincangan tetapi tiada kerjasama
3 - Terdapat perbincangan dan saling kerjasama
4 - Terdapat perbincangan dan saling bekerjasama melibatkan perkara-perkara tertentu dalam projek                                                                                                                                                                                 5 - Terdapat perbincangan dan saling bekerjasama melibatkan semua perkara dalam projek dan memastikan projek dapat disiapkan dengan jayanya</t>
  </si>
  <si>
    <t>1 -Pegawai dalam Pejabat Penyelia Projek tidak kompeten
2 -Pegawai dalam Pejabat Penyelia Projek kompeten tapi perlukan latihan tambahan.
3 - Pegawai dalam Pejabat Penyelia Projek kompeten.
4 - Pegawai dalam Pejabat Penyelia Projek kompeten dalam segala bidang
5 - Pegawai dalam Pejabat Penyelia Projek kompeten dalam segala bidang dan mempunyai sijil kekompetenan</t>
  </si>
  <si>
    <t>1 - Tiada perancangan sumber
2 - Perancangan sumber disediakan tetapi tidak di selia dan diurus
3 - Perancangan sumber disediakan, diselia, diurus tetapi tidak menyeluruh
4 - Perancangan sumber disediakan menyeluruh dan di selia serta diurus dengan baik
5 - Perancangan sumber disediakan secara menyeluruh, di selia dan diurus dengan baik serta dilaporkan</t>
  </si>
  <si>
    <t>1 - Tiada pelantikan
2 - Lantikan tidak rasmi (diminit dalam surat sahaja)
3 - Pelantikan dalam mesyuarat
4 - Pelantikan pasukan projek secara bersurat tanpa R&amp;R
5 - Pelantikan pasukan projek dinyatakan secara jelas/bersurat beserta R&amp;R</t>
  </si>
  <si>
    <t>1 - Tiada pelantikan
2 - Lantikan tidak rasmi (diminit dalam surat sahaja)
3 - Pelantikan secara rasmi tanpa R&amp;R
4 - Pelantikan  secara rasmi serta R&amp;R
5 - Pelantikan secara rasmi  beserta R&amp;R dan wujud dalam carta organisasi dan dipamerkan</t>
  </si>
  <si>
    <t>1 - Tidak disediakan
2 - Ada disediakan tetapi belum diluluskan
3 - Tidak berkaitan kerana kos projek tidak melebihi RM50 juta
4 - Disediakan dan diluluskan
5 - Disediakan, diluluskan dan dipantau sepanjang kitar hayat projek</t>
  </si>
  <si>
    <t>1 - Tiada komitmen
2 - Terdapat perbincangan tetapi tiada komitmen
3 - Terdapat perbincangan dan kurang komitmen 
4 - Terdapat perbincangan dan komitmen yang tinggi  melibatkan perkara-perkara tertentu dalam projek                                                                                                                                                                                 5 - Terdapat perbincangan dan komitmen berterusan / saling bekerjasama melibatkan semua perkara dalam projek dan memastikan projek dapat disiapkan dengan jayanya</t>
  </si>
  <si>
    <t xml:space="preserve">1 - Tiada laporan disediakan 
2 - Laporan disediakan tetapi tidak dikemaskini dan dikemukakan
3 - Tiada keperluan kajian semula dilaksanakan
4 - Laporan disediakan, dikemaskini dan dikemukakan
5 - Laporan disediakan, dikemaskini dan dikemukakan serta diedarkan kepada pihak berkaitan dan sentiasa dihighlight dalam mesyuarat </t>
  </si>
  <si>
    <t xml:space="preserve">1 - Tiada laporan disediakan 
2 - Laporan disediakan tetapi tidak dikemaskini dan dikemukakan
3 - Tidak melibatkan pihak pengurusan atasan
4 - Laporan disediakan, dikemaskini dan dikemukakan
5 - Laporan disediakan, dikemaskini dan dikemukakan serta diedarkan kepada pihak berkaitan dan sentiasa dihighlight dalam mesyuarat </t>
  </si>
  <si>
    <t>1 - Tiada jadual perancangan
2 - Jadual perancangan tidak lengkap
3 - Tiada Item WPS, WKP dalam kontrak 
4 - Jadual perancangan disediakan dan turutan kerja dipatuhi  tetapi tidak mengikut jadual
5 - Jadual perancangan disediakan dan turutan kerja dipatuhi, dan semua perolehan dilaksanakan mengikut jadual</t>
  </si>
  <si>
    <t xml:space="preserve">1 - Jadual perolehan tidak diluluskan
2 - Jadual perolehan diluluskan tetapi tidak diselaraskan dengan program kerja
3 - Tiada Item WPS, WKP dalam kontrak 
4 - Jadual perolehan disediakan dan diselaraskan dengan program kerja 
5 - Jadual perolehan disediakan dan diselaraskan dengan program kerja dan dikemaskini
</t>
  </si>
  <si>
    <t xml:space="preserve">1 - Tiada kesedaran kepada arahan/pekeliling
2 - Ada kesedaran tetapi tidak patuh kepada  Arahan/pekeliling
3 - Tiada Item WPS, WKP dalam kontrak 
4 - Ada kesedaran  dan patuh arahan/pekeliling
5 - Ada kesedaran dan patuh kepada arahan/pekeliling serta mengikut jadual
</t>
  </si>
  <si>
    <t>1 - Tiada penglibatan pelanggan/HOPT/HODT
2 - Melibatkan pelanggan/HOPT/HODT tetapi tiada perbincangan dibuat
3 - Tiada Item WPS, WKP dalam kontrak 
4 - Pelanggan/HOPT/HODT hadir, berbincang dan memberi makumbalas
5 - Pelanggan/HOPT/HODT hadir dan memberi komitmen dalam membuat keputusan bersama dan mengambil kira tempoh kitar hayat projek</t>
  </si>
  <si>
    <t>1 - Tiada tindakan pemantauan awalan
2 - Pelan tindakan pemantauan awalan diwujudkan  tetapi tidak dipatuhi
3 - Tiada Item WPS, WKP dalam kontrak 
4 - Tindakan pemantauan awalan diwujudkan dan dipatuhi 
5 - Tindakan pemantauan awalan diwujudkan dan dipatuhi serta dikemaskini</t>
  </si>
  <si>
    <t xml:space="preserve">
1- Q-Plan dan C-Plan yang diluluskan tidak dikemaskini
2- Q-Plan dan C-Plan yang diluluskan dikemaskini hanya pada peringkat awal pembinaan
3- Q-Plan dan C-Plan yang diluluskan sentiasa dikemaskini sepanjang tempoh pembinaan.
4- Q-Plan dan C-Plan yang diluluskan sentiasa dikemaskini sepanjang tempoh pembinaan dan dimaklumkan secara rasmi kepada semua pemegang taruh yang berkaitan
5- Q-Plan dan C-Plan yang diluluskan sentiasa dikemaskini sepanjang tempoh pembinaan, dan telah mendapat pengesahan daripada PP/WPP serta dimaklumkan secara rasmi kepada semua pemegang taruh yang berkaitan</t>
  </si>
  <si>
    <t>1 - Tiada disediakan
2 - Ada disediakan tetapi belum diluluskan
3 - Tidak berkaitan kerana projek kurang RM 20 juta
4 - Ada  disediakan dan diluluskan
5 - Ada disediakan dan diluluskan dan dipantau dalam tempoh kontrak</t>
  </si>
  <si>
    <t>1 - SPB dan PKPP tidak digunapakai
2 - SPB dan PKKP tidak digunapakai secara menyeluruh.
3 - Tidak berkaitan kerana projek kurang RM20 juta
4 - SPB dan PKPP digunapakai secara menyeluruh
5 - SPB dan PKPP digunapakai secara menyeluruh dengan didokumentasi supaya mudah dirujuk</t>
  </si>
  <si>
    <t>1 - Pegawai PKKP tidak dilantik
2 - Pegawai PKPP dilantik tetapi tiada R&amp;R disertakan
3 - Tidak berkaitan kerana projek kurang RM20 juta
4 - Pegawai PKPP dilantik dan R&amp;R disertakan
5 - Pegawai PKPP dilantik dan memantau pelan secara berkala</t>
  </si>
  <si>
    <t>1 - Tiada disediakan
2 - Ada disediakan tetapi sebahagian ahli pasukan projek sahaja 
3 - Ada disediakan dan dilaksanakan keseluruhan ahli pasukan projek.
4 - Ada disediakan,dilaksanakan untuk keseluruhan ahli pasukan projek dan mematuhi pekeliling
5 - Ada disediakan, dipatuhi , dikemaskini dan dipantau berkala</t>
  </si>
  <si>
    <t>1 - Tidak merangka program-program latihan kepada ahli pasukan projek
2 - SPB dan POL (Pelan Operasi Latihan) tidak digunapakai
3 - SPB dan POL  digunapakai tetapi tidak menyeluruh
4 - SPB dan POL digunapakai secara menyeluruh
5 - SPB dan POL digunapakai menyeluruh dan dilengkapi dokumentasi untuk dirujuk</t>
  </si>
  <si>
    <t xml:space="preserve">1 - Tidak disediakan
2 - Ada disediakan program latihan tahunan
3 - Ada disediakan dan ditugaskan mengikut keperluan kerjaya dan kesesuaian kompetensi
4 - Disediakan, diselaraskan dan direkod 
5 - Disediakan, diselaraskan, direkod, disertakan dengan perancangan dan bajet tahunan </t>
  </si>
  <si>
    <t>1 - Daftar dan lokasi penyimpanan dokumen tidak disediakan dan tidak didaftar
2 - Daftar dan lokasi penyimpanan dokumen disediakan dan didaftar
3 - Daftar dan lokasi penyimpanan dokumen disediakan dan didaftar serta diselenggara tetapi tidak mengikut SPB
4 - Didaftar dan disenggara mengikut SPB
5 - Didaftar dan disenggara mengikut SPB dan EKSA</t>
  </si>
  <si>
    <t>1 - Tiada R&amp;R disertakan bersama surat lantikan
2 - Ada R&amp;R tetapi secara umum
3 - Ada R&amp;R untuk semua ahli pasukan projek secara spesifik
4 -  Ada R&amp;R untuk semua ahli pasukan projek secara spesifik dan dipatuhi
5 - Semua ahli pasukan projek melaksana peranan dan tanggungjawab mengikut R&amp;R secara menyeluruh</t>
  </si>
  <si>
    <t>1 - Tiada perancangan untuk penyerahan
2 - Ada perancangan penyerahan tetapi tiada perbincangan terperinci
3 - Ada perancangan penyerahan dan dibincangkan dalam mesyuarat
4 - Ada perancangan penyerahan dan ada tindakan susulan
5 - Ada perancangan penyerahan,tindakan susulan dan penetapan tarikh penyerahan</t>
  </si>
  <si>
    <t xml:space="preserve">1 - LSB tidak disediakan lagi
2 - LSB tidak disediakan lagi tetapi telah diberi peringatan kepada kontraktor/NSC
3 - LSB telah disediakan secara berperingkat
4 - LSB disediakan dan dibayar kepada kontraktor secara berperingkat
5 -LSB disediakan secara terperinci, untuk semua disiplin secara berperingkat, telah dibayar dan telah dikumpulkan mengikut disipilin masing-masing yang terlibat
</t>
  </si>
  <si>
    <r>
      <rPr>
        <i/>
        <sz val="18"/>
        <rFont val="Arial"/>
        <family val="2"/>
      </rPr>
      <t>T&amp;C Program and Results/ Pre-acceptance criteria</t>
    </r>
    <r>
      <rPr>
        <sz val="18"/>
        <rFont val="Arial"/>
        <family val="2"/>
      </rPr>
      <t xml:space="preserve"> (perbincangan dengan CSFJ@CSFB)/SPK/WBS/MS Project</t>
    </r>
  </si>
  <si>
    <r>
      <rPr>
        <i/>
        <sz val="18"/>
        <rFont val="Arial"/>
        <family val="2"/>
      </rPr>
      <t>Location name /Construction Drawingsite diary/as-built drawing</t>
    </r>
    <r>
      <rPr>
        <sz val="18"/>
        <rFont val="Arial"/>
        <family val="2"/>
      </rPr>
      <t>/Arahan Keselamatan Pejabat</t>
    </r>
  </si>
  <si>
    <t>Minit Mesyuarat dan Buku Harian Tapak</t>
  </si>
  <si>
    <t>Q-Plan, C-Plan</t>
  </si>
  <si>
    <r>
      <rPr>
        <i/>
        <sz val="18"/>
        <rFont val="Arial"/>
        <family val="2"/>
      </rPr>
      <t>Delivery considerations,</t>
    </r>
    <r>
      <rPr>
        <sz val="18"/>
        <rFont val="Arial"/>
        <family val="2"/>
      </rPr>
      <t xml:space="preserve"> senarai NSC</t>
    </r>
  </si>
  <si>
    <t>Surat, Daftar semua perolehan yang terkandung dalam kontrak diedarkan.</t>
  </si>
  <si>
    <r>
      <t xml:space="preserve">Daftar risiko / </t>
    </r>
    <r>
      <rPr>
        <i/>
        <sz val="18"/>
        <rFont val="Arial"/>
        <family val="2"/>
      </rPr>
      <t>Risk Management Plan</t>
    </r>
  </si>
  <si>
    <t>RAM / Carta Organisasi</t>
  </si>
  <si>
    <t>List of expertise/ technology  used</t>
  </si>
  <si>
    <t>Penerimaan dokumen berdasarkan senarai semak dokumen pra-pembinaan</t>
  </si>
  <si>
    <t>Input/ Ulasan semasa perancangan projek</t>
  </si>
  <si>
    <r>
      <rPr>
        <i/>
        <sz val="18"/>
        <rFont val="Arial"/>
        <family val="2"/>
      </rPr>
      <t>CPM tracking</t>
    </r>
    <r>
      <rPr>
        <sz val="18"/>
        <rFont val="Arial"/>
        <family val="2"/>
      </rPr>
      <t>, surat arahan KPKR</t>
    </r>
  </si>
  <si>
    <r>
      <t xml:space="preserve">Justifikasi APK kepada pelanggan, </t>
    </r>
    <r>
      <rPr>
        <i/>
        <sz val="18"/>
        <rFont val="Arial"/>
        <family val="2"/>
      </rPr>
      <t>Change Request Form</t>
    </r>
  </si>
  <si>
    <t>Project Schedule/ Gantt chart/ CPM</t>
  </si>
  <si>
    <t>Surat Peringatan/ Surat Amaran</t>
  </si>
  <si>
    <t>Wakil SO/ Jawatankuasa Penjadualan Projek/ SO</t>
  </si>
  <si>
    <r>
      <t xml:space="preserve">WBS/ Ms Project/ </t>
    </r>
    <r>
      <rPr>
        <i/>
        <sz val="18"/>
        <rFont val="Arial"/>
        <family val="2"/>
      </rPr>
      <t>updated work program</t>
    </r>
    <r>
      <rPr>
        <sz val="18"/>
        <rFont val="Arial"/>
        <family val="2"/>
      </rPr>
      <t xml:space="preserve"> /Buku Harian Tapak</t>
    </r>
  </si>
  <si>
    <t>Revised Work Program/ Recovery Plan</t>
  </si>
  <si>
    <t>Surat/ memo/ Minit Mesyuarat/ K/PHK/ ATDA</t>
  </si>
  <si>
    <r>
      <rPr>
        <i/>
        <sz val="18"/>
        <rFont val="Arial"/>
        <family val="2"/>
      </rPr>
      <t xml:space="preserve">Revised Cost Plan/ </t>
    </r>
    <r>
      <rPr>
        <sz val="18"/>
        <rFont val="Arial"/>
        <family val="2"/>
      </rPr>
      <t>Pindaan RKK</t>
    </r>
  </si>
  <si>
    <r>
      <rPr>
        <i/>
        <sz val="18"/>
        <rFont val="Arial"/>
        <family val="2"/>
      </rPr>
      <t>Project Quality Plan/ C-plan/ site Diary/</t>
    </r>
    <r>
      <rPr>
        <sz val="18"/>
        <rFont val="Arial"/>
        <family val="2"/>
      </rPr>
      <t xml:space="preserve"> Borang SPB</t>
    </r>
  </si>
  <si>
    <r>
      <t xml:space="preserve">No. of NCR/ </t>
    </r>
    <r>
      <rPr>
        <i/>
        <sz val="18"/>
        <rFont val="Arial"/>
        <family val="2"/>
      </rPr>
      <t>Letter of Approval/</t>
    </r>
    <r>
      <rPr>
        <sz val="18"/>
        <rFont val="Arial"/>
        <family val="2"/>
      </rPr>
      <t xml:space="preserve"> ITP</t>
    </r>
  </si>
  <si>
    <t>Surat/ Memo/ Minit Mesyuarat/ Laporan Penutupan NCR</t>
  </si>
  <si>
    <r>
      <rPr>
        <i/>
        <sz val="18"/>
        <rFont val="Arial"/>
        <family val="2"/>
      </rPr>
      <t>T&amp;C Result/ FAT results/</t>
    </r>
    <r>
      <rPr>
        <sz val="18"/>
        <rFont val="Arial"/>
        <family val="2"/>
      </rPr>
      <t xml:space="preserve"> Rekod Kualiti/ Senarai Semak</t>
    </r>
  </si>
  <si>
    <r>
      <t xml:space="preserve">Carta Organisasi, </t>
    </r>
    <r>
      <rPr>
        <i/>
        <sz val="18"/>
        <rFont val="Arial"/>
        <family val="2"/>
      </rPr>
      <t>Staff database</t>
    </r>
    <r>
      <rPr>
        <sz val="18"/>
        <rFont val="Arial"/>
        <family val="2"/>
      </rPr>
      <t>, RAM /R&amp;R</t>
    </r>
  </si>
  <si>
    <t xml:space="preserve">Surat/ Memo/ Minit Mesyuarat/ </t>
  </si>
  <si>
    <t>Comms Plan, senarai hubung HOPT, HODT, PBT, pemegang taruh, senarai laporan</t>
  </si>
  <si>
    <r>
      <rPr>
        <i/>
        <sz val="18"/>
        <rFont val="Arial"/>
        <family val="2"/>
      </rPr>
      <t xml:space="preserve">Network diagram, </t>
    </r>
    <r>
      <rPr>
        <sz val="18"/>
        <rFont val="Arial"/>
        <family val="2"/>
      </rPr>
      <t>senarai pemegang taruh</t>
    </r>
  </si>
  <si>
    <t>Surat/ Memo/ Minit Mesyuarat, Mesyuarat Tapak, Mesyuarat Teknikal</t>
  </si>
  <si>
    <r>
      <t xml:space="preserve">Daftar risiko / </t>
    </r>
    <r>
      <rPr>
        <i/>
        <sz val="18"/>
        <rFont val="Arial"/>
        <family val="2"/>
      </rPr>
      <t>Risk Management Plan</t>
    </r>
    <r>
      <rPr>
        <sz val="18"/>
        <rFont val="Arial"/>
        <family val="2"/>
      </rPr>
      <t>/Template Status Risiko</t>
    </r>
  </si>
  <si>
    <t>Surat/ Memo/ Minit mesyuarat/ Pelan Perolehan/ Daftar jadual perolehan.</t>
  </si>
  <si>
    <t>1 - Tiada laporan disediakan 
2 - Laporan disediakan tetapi tidak dikemaskini dan dikemukakan
3 - Tidak berkaitan kerana projek kurang RM500,000
4 - Laporan disediakan, dikemaskini, dipantau dan dikemukakan
5 - Laporan disediakan, dikemaskini, dipantau dan dikemukakan dan sentiasa dihighlight dalam mesyuarat tapak untuk peringatan bersama ahli pasukan.</t>
  </si>
  <si>
    <r>
      <t xml:space="preserve">Kajian semula risiko diadakan secara berkala </t>
    </r>
    <r>
      <rPr>
        <b/>
        <i/>
        <sz val="22"/>
        <color rgb="FFFF0000"/>
        <rFont val="Arial"/>
        <family val="2"/>
      </rPr>
      <t>(jika ada keperluan)</t>
    </r>
  </si>
  <si>
    <r>
      <t>1 - Tiada sesi penerangan oleh HOPT dan HODT semasa pra pembinaan
2 - Ada
3 - Ada tapi ringkas
4 - Ada, Jelas dan Faham
5 - Pembentangan secara menyeluruh (</t>
    </r>
    <r>
      <rPr>
        <i/>
        <sz val="21"/>
        <rFont val="Arial"/>
        <family val="2"/>
      </rPr>
      <t>slide presentation</t>
    </r>
    <r>
      <rPr>
        <sz val="21"/>
        <rFont val="Arial"/>
        <family val="2"/>
      </rPr>
      <t>, etc)</t>
    </r>
  </si>
  <si>
    <r>
      <t>1 - Tiada kelulusan
2 - Diluluskan tapi tiada kajian impak terhadap masa dan kos
3 - Tidak berkaitan kerana tiada perubahan skop kerja buat masa ini
4 - Diluluskan dan kajian impak terhadap masa dan kos dilakukan
5 - Diluluskan dan kajian impak terhadap masa dan kos dilakukan dengan tindakan pembaikian (</t>
    </r>
    <r>
      <rPr>
        <i/>
        <sz val="21"/>
        <rFont val="Arial"/>
        <family val="2"/>
      </rPr>
      <t>Mitigation Action</t>
    </r>
    <r>
      <rPr>
        <sz val="21"/>
        <rFont val="Arial"/>
        <family val="2"/>
      </rPr>
      <t>)</t>
    </r>
  </si>
  <si>
    <r>
      <t>1 - Tiada usaha melibatkan pelanggan (</t>
    </r>
    <r>
      <rPr>
        <i/>
        <sz val="21"/>
        <color theme="1"/>
        <rFont val="Arial"/>
        <family val="2"/>
      </rPr>
      <t>engagement)</t>
    </r>
    <r>
      <rPr>
        <sz val="21"/>
        <color theme="1"/>
        <rFont val="Arial"/>
        <family val="2"/>
      </rPr>
      <t xml:space="preserve">
2 - Ada usaha untuk melibatkan pelanggan (surat; etc)
3 - Tiada isu berkaitan untuk masa ini
4 - Adakan mesyuarat bersama pelanggan
5 - Pasukan projek mengambil inisiatif menganjurkan mesyuarat khas untuk menyelesaikan isu perubahan skop di pejabat pelanggan</t>
    </r>
  </si>
  <si>
    <r>
      <t>1 - Tiada</t>
    </r>
    <r>
      <rPr>
        <i/>
        <sz val="21"/>
        <color theme="1"/>
        <rFont val="Arial"/>
        <family val="2"/>
      </rPr>
      <t xml:space="preserve"> tracking</t>
    </r>
    <r>
      <rPr>
        <sz val="21"/>
        <color theme="1"/>
        <rFont val="Arial"/>
        <family val="2"/>
      </rPr>
      <t xml:space="preserve">
2 - Terdapat </t>
    </r>
    <r>
      <rPr>
        <i/>
        <sz val="21"/>
        <color theme="1"/>
        <rFont val="Arial"/>
        <family val="2"/>
      </rPr>
      <t>tracking</t>
    </r>
    <r>
      <rPr>
        <sz val="21"/>
        <color theme="1"/>
        <rFont val="Arial"/>
        <family val="2"/>
      </rPr>
      <t xml:space="preserve"> yang minimum (kemaskini pada % </t>
    </r>
    <r>
      <rPr>
        <i/>
        <sz val="21"/>
        <color theme="1"/>
        <rFont val="Arial"/>
        <family val="2"/>
      </rPr>
      <t>complete</t>
    </r>
    <r>
      <rPr>
        <sz val="21"/>
        <color theme="1"/>
        <rFont val="Arial"/>
        <family val="2"/>
      </rPr>
      <t>)
3 - Terdapat</t>
    </r>
    <r>
      <rPr>
        <i/>
        <sz val="21"/>
        <color theme="1"/>
        <rFont val="Arial"/>
        <family val="2"/>
      </rPr>
      <t xml:space="preserve"> tracking</t>
    </r>
    <r>
      <rPr>
        <sz val="21"/>
        <color theme="1"/>
        <rFont val="Arial"/>
        <family val="2"/>
      </rPr>
      <t xml:space="preserve"> keseluruhan (</t>
    </r>
    <r>
      <rPr>
        <i/>
        <sz val="21"/>
        <color theme="1"/>
        <rFont val="Arial"/>
        <family val="2"/>
      </rPr>
      <t>Actual Start, Actual Finish, % Complete</t>
    </r>
    <r>
      <rPr>
        <sz val="21"/>
        <color theme="1"/>
        <rFont val="Arial"/>
        <family val="2"/>
      </rPr>
      <t xml:space="preserve">)
4 - </t>
    </r>
    <r>
      <rPr>
        <i/>
        <sz val="21"/>
        <color theme="1"/>
        <rFont val="Arial"/>
        <family val="2"/>
      </rPr>
      <t>Tracking</t>
    </r>
    <r>
      <rPr>
        <sz val="21"/>
        <color theme="1"/>
        <rFont val="Arial"/>
        <family val="2"/>
      </rPr>
      <t xml:space="preserve"> program kerja menepati sebahagian data-data dalam buku harian tapak
5 - </t>
    </r>
    <r>
      <rPr>
        <i/>
        <sz val="21"/>
        <color theme="1"/>
        <rFont val="Arial"/>
        <family val="2"/>
      </rPr>
      <t>Tracking</t>
    </r>
    <r>
      <rPr>
        <sz val="21"/>
        <color theme="1"/>
        <rFont val="Arial"/>
        <family val="2"/>
      </rPr>
      <t xml:space="preserve"> program kerja menepati keseluruhan data-data dalam buku harian tapak</t>
    </r>
  </si>
  <si>
    <r>
      <t xml:space="preserve">1 - Tiada analisis kelewatan
2 - Terdapat analisis kelewatan dan  arahan PP/WPP untuk menyediakan </t>
    </r>
    <r>
      <rPr>
        <i/>
        <sz val="21"/>
        <color theme="1"/>
        <rFont val="Arial"/>
        <family val="2"/>
      </rPr>
      <t>Recovery Plan</t>
    </r>
    <r>
      <rPr>
        <sz val="21"/>
        <color theme="1"/>
        <rFont val="Arial"/>
        <family val="2"/>
      </rPr>
      <t xml:space="preserve">
3 - </t>
    </r>
    <r>
      <rPr>
        <i/>
        <sz val="21"/>
        <color theme="1"/>
        <rFont val="Arial"/>
        <family val="2"/>
      </rPr>
      <t>Recovery Plan</t>
    </r>
    <r>
      <rPr>
        <sz val="21"/>
        <color theme="1"/>
        <rFont val="Arial"/>
        <family val="2"/>
      </rPr>
      <t xml:space="preserve"> dikemukakan kepada PP/WPP
4 - Terdapat proses semakan terhadap kesesuaian </t>
    </r>
    <r>
      <rPr>
        <i/>
        <sz val="21"/>
        <color theme="1"/>
        <rFont val="Arial"/>
        <family val="2"/>
      </rPr>
      <t>Recover Plan</t>
    </r>
    <r>
      <rPr>
        <sz val="21"/>
        <color theme="1"/>
        <rFont val="Arial"/>
        <family val="2"/>
      </rPr>
      <t xml:space="preserve">
5 - PP/WPP memantau pelaksanaan </t>
    </r>
    <r>
      <rPr>
        <i/>
        <sz val="21"/>
        <color theme="1"/>
        <rFont val="Arial"/>
        <family val="2"/>
      </rPr>
      <t>Recovery Plan</t>
    </r>
  </si>
  <si>
    <r>
      <t xml:space="preserve">1 - Tiada sebarang langkah pembaikan diambil 
2 - Langkah pembaikan diambil tanpa </t>
    </r>
    <r>
      <rPr>
        <i/>
        <sz val="21"/>
        <color theme="1"/>
        <rFont val="Arial"/>
        <family val="2"/>
      </rPr>
      <t>'method statement</t>
    </r>
    <r>
      <rPr>
        <sz val="21"/>
        <color theme="1"/>
        <rFont val="Arial"/>
        <family val="2"/>
      </rPr>
      <t>' yang diluluskan
3 - Langkah pembaikan diambil dengan '</t>
    </r>
    <r>
      <rPr>
        <i/>
        <sz val="21"/>
        <color theme="1"/>
        <rFont val="Arial"/>
        <family val="2"/>
      </rPr>
      <t>method statement</t>
    </r>
    <r>
      <rPr>
        <sz val="21"/>
        <color theme="1"/>
        <rFont val="Arial"/>
        <family val="2"/>
      </rPr>
      <t>' yang diluluskan
4 -  Langkah pembaikan diambil dengan '</t>
    </r>
    <r>
      <rPr>
        <i/>
        <sz val="21"/>
        <color theme="1"/>
        <rFont val="Arial"/>
        <family val="2"/>
      </rPr>
      <t>method statement</t>
    </r>
    <r>
      <rPr>
        <sz val="21"/>
        <color theme="1"/>
        <rFont val="Arial"/>
        <family val="2"/>
      </rPr>
      <t>' yang diluluskan dan dipantau 
5 -  Langkah pembaikan diambil serta merta dengan '</t>
    </r>
    <r>
      <rPr>
        <i/>
        <sz val="21"/>
        <color theme="1"/>
        <rFont val="Arial"/>
        <family val="2"/>
      </rPr>
      <t>method statement</t>
    </r>
    <r>
      <rPr>
        <sz val="21"/>
        <color theme="1"/>
        <rFont val="Arial"/>
        <family val="2"/>
      </rPr>
      <t xml:space="preserve">' yang diluluskan dan dipantau 
</t>
    </r>
  </si>
  <si>
    <r>
      <t>1 - Tiada perancangan sumber manusia
2 - Perancangan sumber manusia telah disediakan tetapi sumber manusia tidak dipenuhi.(tiada tindakan susulan PP)
3 - Perancangan disediakan dan dipatuhi tetapi sumber sediada dikongsi untuk projek-projek lain
4 -  Perancangan disediakan beserta R&amp;R dan dipatuhi, sumber sediada dapat memberi tumpuan penuh kepada projek
5 - Perancangan disediakan dan dipatuhi, sumber sediada berkemahiran dalam tugasan (</t>
    </r>
    <r>
      <rPr>
        <i/>
        <sz val="21"/>
        <color theme="1"/>
        <rFont val="Arial"/>
        <family val="2"/>
      </rPr>
      <t>Certified PM</t>
    </r>
    <r>
      <rPr>
        <sz val="21"/>
        <color theme="1"/>
        <rFont val="Arial"/>
        <family val="2"/>
      </rPr>
      <t xml:space="preserve">) dapat memberi tumpuan penuh kepada projek
</t>
    </r>
  </si>
  <si>
    <r>
      <t xml:space="preserve">1- Tiada kesedaran
2- Ada kesedaran tetapi tiada pelan komunikasi disediakan
3- Ada kesedaran, pelan komunikasi disediakan tetapi tidak digunakan.
4- Pelan Komunikasi diguna </t>
    </r>
    <r>
      <rPr>
        <b/>
        <sz val="21"/>
        <rFont val="Arial"/>
        <family val="2"/>
      </rPr>
      <t>SECARA MENYELURUH</t>
    </r>
    <r>
      <rPr>
        <sz val="21"/>
        <rFont val="Arial"/>
        <family val="2"/>
      </rPr>
      <t xml:space="preserve"> tetapi </t>
    </r>
    <r>
      <rPr>
        <b/>
        <sz val="21"/>
        <rFont val="Arial"/>
        <family val="2"/>
      </rPr>
      <t>TIDAK DIKEMASKINI</t>
    </r>
    <r>
      <rPr>
        <sz val="21"/>
        <rFont val="Arial"/>
        <family val="2"/>
      </rPr>
      <t xml:space="preserve">
5- </t>
    </r>
    <r>
      <rPr>
        <b/>
        <sz val="21"/>
        <color theme="1"/>
        <rFont val="Arial"/>
        <family val="2"/>
      </rPr>
      <t xml:space="preserve"> DIKEMASKINI</t>
    </r>
    <r>
      <rPr>
        <sz val="21"/>
        <rFont val="Arial"/>
        <family val="2"/>
      </rPr>
      <t xml:space="preserve">, dipantau, diedar kepada pasukan projek dan diindeks fail
</t>
    </r>
  </si>
  <si>
    <r>
      <t xml:space="preserve">1- </t>
    </r>
    <r>
      <rPr>
        <b/>
        <sz val="21"/>
        <color theme="1"/>
        <rFont val="Arial"/>
        <family val="2"/>
      </rPr>
      <t>TIDAK MELAKSANAKAN</t>
    </r>
    <r>
      <rPr>
        <sz val="21"/>
        <rFont val="Arial"/>
        <family val="2"/>
      </rPr>
      <t xml:space="preserve"> Pelan Komunikasi
2- Pemegang taruh dikenalpasti dan </t>
    </r>
    <r>
      <rPr>
        <b/>
        <sz val="21"/>
        <color theme="1"/>
        <rFont val="Arial"/>
        <family val="2"/>
      </rPr>
      <t>DISENARAI REKOD</t>
    </r>
    <r>
      <rPr>
        <sz val="21"/>
        <rFont val="Arial"/>
        <family val="2"/>
      </rPr>
      <t xml:space="preserve"> mengikut format tersendiri/Pelan Komunikasi
3- s.d.a. kadang/kerap dikemaskini dan </t>
    </r>
    <r>
      <rPr>
        <b/>
        <sz val="21"/>
        <color theme="1"/>
        <rFont val="Arial"/>
        <family val="2"/>
      </rPr>
      <t>DIEDARKAN</t>
    </r>
    <r>
      <rPr>
        <sz val="21"/>
        <rFont val="Arial"/>
        <family val="2"/>
      </rPr>
      <t xml:space="preserve"> kepada pasukan projek
4- s.d.a. mempunyai </t>
    </r>
    <r>
      <rPr>
        <b/>
        <sz val="21"/>
        <color theme="1"/>
        <rFont val="Arial"/>
        <family val="2"/>
      </rPr>
      <t>RAJAH HUBUNGAN</t>
    </r>
    <r>
      <rPr>
        <sz val="21"/>
        <rFont val="Arial"/>
        <family val="2"/>
      </rPr>
      <t xml:space="preserve">
5- s.d.a dan mempunyai </t>
    </r>
    <r>
      <rPr>
        <b/>
        <sz val="21"/>
        <color theme="1"/>
        <rFont val="Arial"/>
        <family val="2"/>
      </rPr>
      <t>SENARAI TUGAS &amp; TANGGUNGJAWAB</t>
    </r>
    <r>
      <rPr>
        <sz val="21"/>
        <rFont val="Arial"/>
        <family val="2"/>
      </rPr>
      <t xml:space="preserve"> dan </t>
    </r>
    <r>
      <rPr>
        <b/>
        <sz val="21"/>
        <color theme="1"/>
        <rFont val="Arial"/>
        <family val="2"/>
      </rPr>
      <t>SENTIASA DIKEMASKINI</t>
    </r>
    <r>
      <rPr>
        <sz val="21"/>
        <rFont val="Arial"/>
        <family val="2"/>
      </rPr>
      <t xml:space="preserve">
</t>
    </r>
  </si>
  <si>
    <r>
      <t xml:space="preserve">1- </t>
    </r>
    <r>
      <rPr>
        <b/>
        <sz val="21"/>
        <color theme="1"/>
        <rFont val="Arial"/>
        <family val="2"/>
      </rPr>
      <t>TIADA</t>
    </r>
    <r>
      <rPr>
        <sz val="21"/>
        <rFont val="Arial"/>
        <family val="2"/>
      </rPr>
      <t xml:space="preserve"> mesyuarat/perbincangan diadakan
2- Mesyuarat/Perbincangan diadakan mengikut isu atau </t>
    </r>
    <r>
      <rPr>
        <b/>
        <sz val="21"/>
        <color theme="1"/>
        <rFont val="Arial"/>
        <family val="2"/>
      </rPr>
      <t>TIDAK BERKALA</t>
    </r>
    <r>
      <rPr>
        <sz val="21"/>
        <rFont val="Arial"/>
        <family val="2"/>
      </rPr>
      <t xml:space="preserve"> dan </t>
    </r>
    <r>
      <rPr>
        <b/>
        <sz val="21"/>
        <color theme="1"/>
        <rFont val="Arial"/>
        <family val="2"/>
      </rPr>
      <t>TIADA PELAPORAN</t>
    </r>
    <r>
      <rPr>
        <sz val="21"/>
        <rFont val="Arial"/>
        <family val="2"/>
      </rPr>
      <t xml:space="preserve"> (minit mesyuarat, maklumbalas mesyuarat, </t>
    </r>
    <r>
      <rPr>
        <i/>
        <sz val="21"/>
        <color theme="1"/>
        <rFont val="Arial"/>
        <family val="2"/>
      </rPr>
      <t>project status report</t>
    </r>
    <r>
      <rPr>
        <sz val="21"/>
        <rFont val="Arial"/>
        <family val="2"/>
      </rPr>
      <t xml:space="preserve"> &amp; laporan-laporan bulanan) dikeluarkan
3- Mesyuarat diadakan </t>
    </r>
    <r>
      <rPr>
        <b/>
        <sz val="21"/>
        <color theme="1"/>
        <rFont val="Arial"/>
        <family val="2"/>
      </rPr>
      <t>SECARA BERKALA</t>
    </r>
    <r>
      <rPr>
        <sz val="21"/>
        <rFont val="Arial"/>
        <family val="2"/>
      </rPr>
      <t xml:space="preserve"> yang telah dirancang dalam Pelan Komunikasi/PMP dan </t>
    </r>
    <r>
      <rPr>
        <b/>
        <sz val="21"/>
        <rFont val="Arial"/>
        <family val="2"/>
      </rPr>
      <t>PEMEGANG TARUH</t>
    </r>
    <r>
      <rPr>
        <sz val="21"/>
        <rFont val="Arial"/>
        <family val="2"/>
      </rPr>
      <t xml:space="preserve"> berkaitan </t>
    </r>
    <r>
      <rPr>
        <b/>
        <sz val="21"/>
        <color theme="1"/>
        <rFont val="Arial"/>
        <family val="2"/>
      </rPr>
      <t>KADANG-KADANG DILIBATKAN</t>
    </r>
    <r>
      <rPr>
        <sz val="21"/>
        <rFont val="Arial"/>
        <family val="2"/>
      </rPr>
      <t xml:space="preserve">. Salah satu pelaporan disediakan dan diedar kepada semua Stakeholder berkaitan secara tidak tetap
4- S.d.a. dan </t>
    </r>
    <r>
      <rPr>
        <b/>
        <sz val="21"/>
        <color theme="1"/>
        <rFont val="Arial"/>
        <family val="2"/>
      </rPr>
      <t>SEMUA PEMEGANG TARUH</t>
    </r>
    <r>
      <rPr>
        <sz val="21"/>
        <rFont val="Arial"/>
        <family val="2"/>
      </rPr>
      <t xml:space="preserve"> berkaitan dilibatkan. </t>
    </r>
    <r>
      <rPr>
        <b/>
        <sz val="21"/>
        <color theme="1"/>
        <rFont val="Arial"/>
        <family val="2"/>
      </rPr>
      <t>PELAPORAN</t>
    </r>
    <r>
      <rPr>
        <sz val="21"/>
        <rFont val="Arial"/>
        <family val="2"/>
      </rPr>
      <t xml:space="preserve"> disediakan dan diedar kepada semua Stakeholder berkaitan secara </t>
    </r>
    <r>
      <rPr>
        <b/>
        <sz val="21"/>
        <color theme="1"/>
        <rFont val="Arial"/>
        <family val="2"/>
      </rPr>
      <t>TIDAK TETAP</t>
    </r>
    <r>
      <rPr>
        <sz val="21"/>
        <rFont val="Arial"/>
        <family val="2"/>
      </rPr>
      <t xml:space="preserve">
5- S.d.a. </t>
    </r>
    <r>
      <rPr>
        <b/>
        <sz val="21"/>
        <color theme="1"/>
        <rFont val="Arial"/>
        <family val="2"/>
      </rPr>
      <t>PELAPORAN</t>
    </r>
    <r>
      <rPr>
        <sz val="21"/>
        <rFont val="Arial"/>
        <family val="2"/>
      </rPr>
      <t xml:space="preserve"> disediakan dan diedar kepada semua </t>
    </r>
    <r>
      <rPr>
        <b/>
        <sz val="21"/>
        <rFont val="Arial"/>
        <family val="2"/>
      </rPr>
      <t>PEMEGANG TARUH</t>
    </r>
    <r>
      <rPr>
        <sz val="21"/>
        <rFont val="Arial"/>
        <family val="2"/>
      </rPr>
      <t xml:space="preserve"> berkaitan sebelum/selepas mesyuarat secara </t>
    </r>
    <r>
      <rPr>
        <b/>
        <sz val="21"/>
        <color theme="1"/>
        <rFont val="Arial"/>
        <family val="2"/>
      </rPr>
      <t>BERKALA</t>
    </r>
    <r>
      <rPr>
        <sz val="21"/>
        <rFont val="Arial"/>
        <family val="2"/>
      </rPr>
      <t xml:space="preserve">
</t>
    </r>
  </si>
  <si>
    <r>
      <t xml:space="preserve">1- </t>
    </r>
    <r>
      <rPr>
        <b/>
        <sz val="21"/>
        <color theme="1"/>
        <rFont val="Arial"/>
        <family val="2"/>
      </rPr>
      <t>TIADA</t>
    </r>
    <r>
      <rPr>
        <sz val="21"/>
        <rFont val="Arial"/>
        <family val="2"/>
      </rPr>
      <t xml:space="preserve"> pelaporan disediakan
2- Laporan disediakan </t>
    </r>
    <r>
      <rPr>
        <b/>
        <sz val="21"/>
        <color theme="1"/>
        <rFont val="Arial"/>
        <family val="2"/>
      </rPr>
      <t>KADANG-KADANG</t>
    </r>
    <r>
      <rPr>
        <sz val="21"/>
        <rFont val="Arial"/>
        <family val="2"/>
      </rPr>
      <t xml:space="preserve"> atau disediakan apabila perlu
3- Laporan disediakan </t>
    </r>
    <r>
      <rPr>
        <b/>
        <sz val="21"/>
        <color theme="1"/>
        <rFont val="Arial"/>
        <family val="2"/>
      </rPr>
      <t>BERKALA</t>
    </r>
    <r>
      <rPr>
        <sz val="21"/>
        <rFont val="Arial"/>
        <family val="2"/>
      </rPr>
      <t xml:space="preserve"> tetapi </t>
    </r>
    <r>
      <rPr>
        <b/>
        <sz val="21"/>
        <color theme="1"/>
        <rFont val="Arial"/>
        <family val="2"/>
      </rPr>
      <t>TIDAK LENGKAP</t>
    </r>
    <r>
      <rPr>
        <sz val="21"/>
        <rFont val="Arial"/>
        <family val="2"/>
      </rPr>
      <t xml:space="preserve">/ tidak mengikut Pelan Komunikasi dan Arahan KPKR 2012
4- s.d.a. dan </t>
    </r>
    <r>
      <rPr>
        <b/>
        <sz val="21"/>
        <color theme="1"/>
        <rFont val="Arial"/>
        <family val="2"/>
      </rPr>
      <t>DIEDAR</t>
    </r>
    <r>
      <rPr>
        <sz val="21"/>
        <rFont val="Arial"/>
        <family val="2"/>
      </rPr>
      <t xml:space="preserve"> kepada Pasukan Projek dan Stakeholders berkaitan
5- s.d.a dan </t>
    </r>
    <r>
      <rPr>
        <b/>
        <sz val="21"/>
        <color theme="1"/>
        <rFont val="Arial"/>
        <family val="2"/>
      </rPr>
      <t>LENGKAP mengikut PELAN KOMUNIKASI</t>
    </r>
    <r>
      <rPr>
        <sz val="21"/>
        <rFont val="Arial"/>
        <family val="2"/>
      </rPr>
      <t xml:space="preserve"> dan </t>
    </r>
    <r>
      <rPr>
        <b/>
        <sz val="21"/>
        <color theme="1"/>
        <rFont val="Arial"/>
        <family val="2"/>
      </rPr>
      <t>DIEDAR</t>
    </r>
    <r>
      <rPr>
        <sz val="21"/>
        <rFont val="Arial"/>
        <family val="2"/>
      </rPr>
      <t xml:space="preserve"> kepada Pasukan Projek dan Stakeholders berkaitan</t>
    </r>
  </si>
  <si>
    <r>
      <t xml:space="preserve">1- Senarai </t>
    </r>
    <r>
      <rPr>
        <b/>
        <sz val="21"/>
        <rFont val="Arial"/>
        <family val="2"/>
      </rPr>
      <t>TIDAK DISEDIAKAN</t>
    </r>
    <r>
      <rPr>
        <sz val="21"/>
        <rFont val="Arial"/>
        <family val="2"/>
      </rPr>
      <t xml:space="preserve">
2- Senarai  disediakan pada peringkat </t>
    </r>
    <r>
      <rPr>
        <b/>
        <sz val="21"/>
        <rFont val="Arial"/>
        <family val="2"/>
      </rPr>
      <t>AWAL PROJEK</t>
    </r>
    <r>
      <rPr>
        <sz val="21"/>
        <rFont val="Arial"/>
        <family val="2"/>
      </rPr>
      <t xml:space="preserve"> sahaja
3- Senarai disediakan, </t>
    </r>
    <r>
      <rPr>
        <b/>
        <sz val="21"/>
        <rFont val="Arial"/>
        <family val="2"/>
      </rPr>
      <t>DIKEMASKINI</t>
    </r>
    <r>
      <rPr>
        <sz val="21"/>
        <rFont val="Arial"/>
        <family val="2"/>
      </rPr>
      <t xml:space="preserve"> tetapi maklumat </t>
    </r>
    <r>
      <rPr>
        <b/>
        <sz val="21"/>
        <rFont val="Arial"/>
        <family val="2"/>
      </rPr>
      <t>TIDAK LENGKAP</t>
    </r>
    <r>
      <rPr>
        <sz val="21"/>
        <rFont val="Arial"/>
        <family val="2"/>
      </rPr>
      <t xml:space="preserve">
4- s.d.a. dan maklumat </t>
    </r>
    <r>
      <rPr>
        <b/>
        <sz val="21"/>
        <rFont val="Arial"/>
        <family val="2"/>
      </rPr>
      <t>LENGKAP</t>
    </r>
    <r>
      <rPr>
        <sz val="21"/>
        <rFont val="Arial"/>
        <family val="2"/>
      </rPr>
      <t xml:space="preserve"> tetapi </t>
    </r>
    <r>
      <rPr>
        <b/>
        <sz val="21"/>
        <rFont val="Arial"/>
        <family val="2"/>
      </rPr>
      <t>TIDAK</t>
    </r>
    <r>
      <rPr>
        <sz val="21"/>
        <rFont val="Arial"/>
        <family val="2"/>
      </rPr>
      <t xml:space="preserve"> digunakan secara </t>
    </r>
    <r>
      <rPr>
        <b/>
        <sz val="21"/>
        <rFont val="Arial"/>
        <family val="2"/>
      </rPr>
      <t>MENYELURUH</t>
    </r>
    <r>
      <rPr>
        <sz val="21"/>
        <rFont val="Arial"/>
        <family val="2"/>
      </rPr>
      <t xml:space="preserve">
5- Digunakan secara </t>
    </r>
    <r>
      <rPr>
        <b/>
        <sz val="21"/>
        <rFont val="Arial"/>
        <family val="2"/>
      </rPr>
      <t>MENYELURUH</t>
    </r>
    <r>
      <rPr>
        <sz val="21"/>
        <rFont val="Arial"/>
        <family val="2"/>
      </rPr>
      <t xml:space="preserve"> dan </t>
    </r>
    <r>
      <rPr>
        <b/>
        <sz val="21"/>
        <rFont val="Arial"/>
        <family val="2"/>
      </rPr>
      <t>DIEDAR</t>
    </r>
    <r>
      <rPr>
        <sz val="21"/>
        <rFont val="Arial"/>
        <family val="2"/>
      </rPr>
      <t xml:space="preserve"> kepada pihak terlibat</t>
    </r>
  </si>
  <si>
    <r>
      <t xml:space="preserve">
1- Isu lambat diambil tindakan
2- Isu diambil tindakan lebih daripada 7 hari </t>
    </r>
    <r>
      <rPr>
        <i/>
        <sz val="21"/>
        <rFont val="Arial"/>
        <family val="2"/>
      </rPr>
      <t>(average)</t>
    </r>
    <r>
      <rPr>
        <sz val="21"/>
        <rFont val="Arial"/>
        <family val="2"/>
      </rPr>
      <t xml:space="preserve">.
3- Isu diambil tindakan dalam tempoh 7 hari tetapi lebih daripada 3 hari
4- Isu diambil tindakan kurang daripada 3 hari
5- Isu diambil tindakan dalam tempoh 24 jam
</t>
    </r>
  </si>
  <si>
    <r>
      <t>1 - Tiada laporan disediakan
2 - Laporan disediakan tetapi tidak mematuhi pelan yang diluluskan
3 - Tidak berkaitan kerana projek kurang RM20 juta
4 - Laporan disediakan dan mematuhi pelan yang diluluskan
5 - Laporan disediakan dan mematuhi pelan yang diluluskan dan sentiasa di</t>
    </r>
    <r>
      <rPr>
        <i/>
        <sz val="21"/>
        <color theme="1"/>
        <rFont val="Arial"/>
        <family val="2"/>
      </rPr>
      <t>highlight</t>
    </r>
    <r>
      <rPr>
        <sz val="21"/>
        <color theme="1"/>
        <rFont val="Arial"/>
        <family val="2"/>
      </rPr>
      <t xml:space="preserve"> dalam mesyuarat tapak untuk peringatan bersama ahli pasukan</t>
    </r>
  </si>
  <si>
    <r>
      <t>1 - Tiada laporan disediakan 
2 - Laporan disediakan tetapi tidak dikemaskini dan dikemukakan
3 - Tidak berkaitan kerana projek kurang RM20 juta
4 - Laporan disediakan, dikemaskini dan dikemukakan
5 - Laporan disediakan, dikemaskini dan dikemukakan dan sentiasa di</t>
    </r>
    <r>
      <rPr>
        <i/>
        <sz val="21"/>
        <color theme="1"/>
        <rFont val="Arial"/>
        <family val="2"/>
      </rPr>
      <t>highlight</t>
    </r>
    <r>
      <rPr>
        <sz val="21"/>
        <color theme="1"/>
        <rFont val="Arial"/>
        <family val="2"/>
      </rPr>
      <t xml:space="preserve"> dalam mesyuarat tapak untuk peringatan bersama ahli pasukan</t>
    </r>
  </si>
  <si>
    <r>
      <t>1 - Tidak disediakan
2 - Ada disediakan tetapi belum diluluskan
3 - Tidak berkaitan kerana projek tidak melibatkan Kawasan Sensitif Alam Sekitar (KSAS) &amp;</t>
    </r>
    <r>
      <rPr>
        <i/>
        <sz val="21"/>
        <color theme="1"/>
        <rFont val="Arial"/>
        <family val="2"/>
      </rPr>
      <t xml:space="preserve"> Environment Impact Assessment (EIA)</t>
    </r>
    <r>
      <rPr>
        <sz val="21"/>
        <color theme="1"/>
        <rFont val="Arial"/>
        <family val="2"/>
      </rPr>
      <t xml:space="preserve">
4 - Disediakan dan diluluskan
5 - Disediakan, diluluskan dan dipantau dalam tempoh kontrak</t>
    </r>
  </si>
  <si>
    <r>
      <t xml:space="preserve">1 - Pegawai KSAS &amp; EIA tidak dilantik
2 - Pegawai KSAS &amp; EIA dilantik tetapi tiada R&amp;R disertakan
3 - Tidak berkaitan kerana projek tidak melibatkan Kawasan Sensitif Alam Sekitar (KSAS) &amp; </t>
    </r>
    <r>
      <rPr>
        <i/>
        <sz val="21"/>
        <color theme="1"/>
        <rFont val="Arial"/>
        <family val="2"/>
      </rPr>
      <t>Environment Impact Assessment (EIA)</t>
    </r>
    <r>
      <rPr>
        <sz val="21"/>
        <color theme="1"/>
        <rFont val="Arial"/>
        <family val="2"/>
      </rPr>
      <t xml:space="preserve">
4 - Pegawai KSAS &amp; EIA dilantik dan R&amp;R disertakan
5 - Pegawai KSAS &amp; EIA dilantik dan memantau pelan secara berkala</t>
    </r>
  </si>
  <si>
    <r>
      <t>1 - Tiada laporan disediakan
2 - Laporan disediakan tetapi tidak mematuhi pelan yang diluluskan
3 - Tidak berkaitan kerana projek tidak melibatkan Kawasan Sensitif Alam Sekitar (KSAS) &amp;</t>
    </r>
    <r>
      <rPr>
        <i/>
        <sz val="21"/>
        <color theme="1"/>
        <rFont val="Arial"/>
        <family val="2"/>
      </rPr>
      <t xml:space="preserve"> Environment Impact Assessment (EIA)</t>
    </r>
    <r>
      <rPr>
        <sz val="21"/>
        <color theme="1"/>
        <rFont val="Arial"/>
        <family val="2"/>
      </rPr>
      <t xml:space="preserve">
4 - Laporan disediakan dan mematuhi pelan yang diluluskan
5 - Laporan disediakan dan mematuhi pelan yang diluluskan dan sentiasa di</t>
    </r>
    <r>
      <rPr>
        <i/>
        <sz val="21"/>
        <color theme="1"/>
        <rFont val="Arial"/>
        <family val="2"/>
      </rPr>
      <t>highlight</t>
    </r>
    <r>
      <rPr>
        <sz val="21"/>
        <color theme="1"/>
        <rFont val="Arial"/>
        <family val="2"/>
      </rPr>
      <t xml:space="preserve"> dalam mesyuarat tapak untuk peringatan bersama ahli pasukan</t>
    </r>
  </si>
  <si>
    <r>
      <t>1 - SPAS dan SPB tidak digunapakai dalam projek
2 - Salah satu SPAS/SPB digunapakai dalam projek
3 - Tidak berkaitan kerana projek tidak melibatkan Kawasan Sensitif Alam Sekitar (KSAS) &amp;</t>
    </r>
    <r>
      <rPr>
        <i/>
        <sz val="21"/>
        <color theme="1"/>
        <rFont val="Arial"/>
        <family val="2"/>
      </rPr>
      <t xml:space="preserve"> Environment Impact Assessment (EIA)</t>
    </r>
    <r>
      <rPr>
        <sz val="21"/>
        <color theme="1"/>
        <rFont val="Arial"/>
        <family val="2"/>
      </rPr>
      <t xml:space="preserve">
4 - SPAS dan SPB digunapakai dalam projek
5 - SPAS dan SPB digunapakai dalam projek dengan penambahbaikan alam sekitar yang berterusan</t>
    </r>
  </si>
  <si>
    <r>
      <t xml:space="preserve">1 - Tiada aktiviti TNC dinyatakan dalam program kerja
2 - Aktiviti TNC ada tetapi cuma </t>
    </r>
    <r>
      <rPr>
        <i/>
        <sz val="21"/>
        <color theme="1"/>
        <rFont val="Arial"/>
        <family val="2"/>
      </rPr>
      <t>single line</t>
    </r>
    <r>
      <rPr>
        <sz val="21"/>
        <color theme="1"/>
        <rFont val="Arial"/>
        <family val="2"/>
      </rPr>
      <t xml:space="preserve">
3 - Aktiviti TNC ada tetapi tidak munasabah 
4 - Aktivti TNC ada, munasabah dan boleh dipantau
5 - Aktiviti TNC ada, munasabah, boleh dipantau dan diterangkan dengan sangat jelas dan difahami oleh setiap ahli pasukan projek. Sentiasa di</t>
    </r>
    <r>
      <rPr>
        <i/>
        <sz val="21"/>
        <color theme="1"/>
        <rFont val="Arial"/>
        <family val="2"/>
      </rPr>
      <t>highlight</t>
    </r>
    <r>
      <rPr>
        <sz val="21"/>
        <color theme="1"/>
        <rFont val="Arial"/>
        <family val="2"/>
      </rPr>
      <t xml:space="preserve"> dalam mesyuarat khas untuk peringatan bersama ahli pasukan
</t>
    </r>
  </si>
  <si>
    <t>Pegawai dilantik untuk mengurus risiko</t>
  </si>
  <si>
    <t>Dokumen Pengurusan Risiko disediakan</t>
  </si>
  <si>
    <t>Risiko projek dipantau melalui Dokumen Pengurusan Risiko</t>
  </si>
  <si>
    <t>Risiko diurus oleh pemilik risiko masing-masing</t>
  </si>
  <si>
    <r>
      <t xml:space="preserve">Status Pengurusan Risiko dilapor ke peringkat atasan </t>
    </r>
    <r>
      <rPr>
        <b/>
        <i/>
        <sz val="22"/>
        <color rgb="FFFF0000"/>
        <rFont val="Arial"/>
        <family val="2"/>
      </rPr>
      <t>(jika ada keperluan)</t>
    </r>
  </si>
  <si>
    <t>Jadual perolehan diselaraskan dengan Program Kerja</t>
  </si>
  <si>
    <t>Pematuhan kepada kaedah perolehan selaras dengan Arahan Perbendaharaan, Arahan KPKR dan pekeliling-pekeliling yang berkaitan dengan perolehan Kerajaan</t>
  </si>
  <si>
    <t>Pihak pelanggan, HOPT dan HODT terlibat sama dalam perbincangan mengenai semua perolehan (VO, WPS, WKP dll) untuk keseluruhan tempoh dalam kitar hayat projek</t>
  </si>
  <si>
    <t>Adakah tindakan-tindakan awalan telah diambil untuk memastikan perolehan boleh dilaksanakan agar melancarkan pelaksanaan projek</t>
  </si>
  <si>
    <t>Sistem Pengurusan Bersepadu SPB dalam Pengurusan Keselamatan Dan Kesihatan Pekerjaan digunapakai secara menyeluruh</t>
  </si>
  <si>
    <t>Laporan Keselamatan Dan Kesihatan Pekerjaan disediakan mematuhi Pelan Keselamatan Dan Kesihatan Pekerjaan yang diluluskan</t>
  </si>
  <si>
    <t>Laporan Keselamatan Dan Kesihatan Pekerjaan disediakan, dikemaskini  dan dikemukakan secara berkala selaras dengan Jadual Perancangan</t>
  </si>
  <si>
    <t>Pelan Pengurusan Alam Sekitar telah disediakan dan diluluskan</t>
  </si>
  <si>
    <t>Terdapat pelan latihan disediakan untuk semua ahli pasukan projek</t>
  </si>
  <si>
    <t>Latihan/kursus dilaksanakan mengikut pelan</t>
  </si>
  <si>
    <t>Penyimpanan dokumen secara berpusat dan selamat di pejabat atau di pejabat tapak</t>
  </si>
  <si>
    <t>Fail/dokumen diurus dan dikemaskini secara sistematik dan mudah diakses</t>
  </si>
  <si>
    <t>Terdapat pegawai yang dipertanggungjawabkan</t>
  </si>
  <si>
    <t>Terdapat inisiatif dalam memudahkan lagi pencarian  fail/dokumen</t>
  </si>
  <si>
    <t>Dokumen Kelulusan/ keputusan pegawai penguasa/PBT/Utiliti didaftar dan disimpan secara sistematik dan diedarkan kepada pasukan projek</t>
  </si>
  <si>
    <t>Peranan pasukan projek difahami dan dipatuhi</t>
  </si>
  <si>
    <t>Aktiviti T&amp;C dinyatakan dengan jelas dan munasabah dalam Program Kerja</t>
  </si>
  <si>
    <t>Pemantauan pengemukaan Lukisan Siap Bina secara berperingkat</t>
  </si>
  <si>
    <t>Semua stakeholders dikenalpasti, dikemaskini dan rajah rangkaian komunikasi difahami</t>
  </si>
  <si>
    <t>Pemahaman pasukan projek berkenaan penyediaan pelan komunikasi</t>
  </si>
  <si>
    <t>Terdapat kerjasama yang baik antara Pejabat Penyelia Projek, HOPT &amp; HODT</t>
  </si>
  <si>
    <t>Bilangan sumber manusia adalah mencukupi mengikut Q-Plan</t>
  </si>
  <si>
    <t>Pemantauan pemulihan dan pembetulan telah dilaksanakan untuk menutup NCR dan supaya ianya tidak berulang</t>
  </si>
  <si>
    <t>Tindakan pengeluaran NCR dilaksanakan terhadap sebarang ketidakpatuhan kerja (NCP) di tapak</t>
  </si>
  <si>
    <t>Hasilan kerja/produk adalah berdasarkan Project Quality Plan (PQP)</t>
  </si>
  <si>
    <t>Laporan status projek telah disediakan secara berkala</t>
  </si>
  <si>
    <t>Pelarasan Harga Kontrak/pindaan ATDA semasa disedia dan diluluskan</t>
  </si>
  <si>
    <t>Terdapat pegawai yang dinamakan untuk memantau dan mengemaskini Kos Kontrak</t>
  </si>
  <si>
    <t>Sekiranya berlaku perubahan kerja di tapak, pihak stakeholders dimaklumkan perubahan Rancang Kewangan Kontrak (RKK)  bagi tahun semasa</t>
  </si>
  <si>
    <t>Sekiranya berlaku perubahan kerja di tapak, terdapat proses penyelarasan Rancang Kewangan Kontrak (RKK) dengan Program Kerja Pindaan</t>
  </si>
  <si>
    <t>Proses semakan/pemberian EOT menggunakan Program Kerja sebagai asas</t>
  </si>
  <si>
    <t>Sekiranya terdapat keperluan EOT, Pejabat Penyelia Projek mengambil tindakan/langkah-langkah awal bagi pemberian EOT</t>
  </si>
  <si>
    <t>Jika projek masih lewat, terdapat langkah-langkah yang telah diambil selain daripada peruntukan di bawah kontrak</t>
  </si>
  <si>
    <t>Jika projek lewat, terdapat langkah-langkah yang telah diambil mengikut kehendak kontrak</t>
  </si>
  <si>
    <t>Jadual kerja dipantau (tracking) dengan rapi dan dikemaskini mengikut tarikh mula kerja sebenar dan tarikh siap kerja sebenar bagi setiap aktiviti secara berkala</t>
  </si>
  <si>
    <t>Sekiranya berlaku kelewatan kerja di tapak, terdapat proses pemulihan Program Kerja</t>
  </si>
  <si>
    <t>Sekiranya projek tersasar dari jadual asal, terdapat tindakan dari Pejabat Penyelia Projek untuk memastikan kontraktor menyerahkan Pindaan Program Kerja</t>
  </si>
  <si>
    <t>Terdapat proses kelulusan program kerja</t>
  </si>
  <si>
    <t>Terdapat program kerja yang diluluskan (termasuk laluan kritikal dan milestones) dalam tempoh masa yang ditetapkan dalam kontrak</t>
  </si>
  <si>
    <t>Terdapat penglibatan pelanggan semasa proses penetapan/perubahan skop (semasa post contract)</t>
  </si>
  <si>
    <t>Perubahan skop kerja semasa pembinaan yang melibatkan isu teknikal  memberi impak ke atas masa dan kos projek</t>
  </si>
  <si>
    <t xml:space="preserve">Skop kontrak adalah jelas dan difahami semasa projek mula dilaksanakan di tapak
</t>
  </si>
  <si>
    <t>Informasi dan dokumentasi projek yang lengkap diterima semasa mesyuarat pra-pembinaan</t>
  </si>
  <si>
    <t>Kos Kontrak diselaras setelah mendapat kelulusan ke atas Arahan Perubahan Kerja</t>
  </si>
  <si>
    <t>1 - Kos kontrak tidak diselaraskan
2 - Kos kontrak diselaraskan tetapi belum diluluskan.
3 - Tiada perubahan kerja ditapak
4 -  Kos kontrak diselaraskan setelah mendapat kelulusan APK
5 -  Kos kontrak diselaraskan setelah mendapat kelulusan APK dan pindaan RKK dibuat</t>
  </si>
  <si>
    <t>Nama Projek</t>
  </si>
  <si>
    <t>Lokasi Projek</t>
  </si>
  <si>
    <t>Nama</t>
  </si>
  <si>
    <t>Pegawai Penguasa</t>
  </si>
  <si>
    <t xml:space="preserve">Tarikh PHC </t>
  </si>
  <si>
    <t>Mula</t>
  </si>
  <si>
    <t>Waktu</t>
  </si>
  <si>
    <t>Tarikh</t>
  </si>
  <si>
    <t>Tamat</t>
  </si>
  <si>
    <t>Fasa Projek</t>
  </si>
  <si>
    <t>Rujukan</t>
  </si>
  <si>
    <t>PHC dilaksanakan oleh:</t>
  </si>
  <si>
    <t>Bil.</t>
  </si>
  <si>
    <t>Jawatan &amp; Cawangan</t>
  </si>
  <si>
    <t>UNTUK</t>
  </si>
  <si>
    <t>Alamat</t>
  </si>
  <si>
    <r>
      <t xml:space="preserve">Ruj. </t>
    </r>
    <r>
      <rPr>
        <b/>
        <i/>
        <sz val="11"/>
        <color indexed="12"/>
        <rFont val="Century Gothic"/>
        <family val="2"/>
      </rPr>
      <t>Project Health Check</t>
    </r>
    <r>
      <rPr>
        <b/>
        <sz val="11"/>
        <color indexed="12"/>
        <rFont val="Century Gothic"/>
        <family val="2"/>
      </rPr>
      <t xml:space="preserve"> Terdahulu</t>
    </r>
  </si>
  <si>
    <r>
      <t xml:space="preserve">No.Ruj. </t>
    </r>
    <r>
      <rPr>
        <b/>
        <i/>
        <sz val="11"/>
        <color indexed="12"/>
        <rFont val="Century Gothic"/>
        <family val="2"/>
      </rPr>
      <t>Project Health Check</t>
    </r>
  </si>
  <si>
    <t>Untuk setiap soalan isikan markah dari 1 hingga 5. Taip 'X' di kotak yang berkenaan.</t>
  </si>
  <si>
    <t>Ulasan</t>
  </si>
  <si>
    <t xml:space="preserve"> Penanda Kadar</t>
  </si>
  <si>
    <t>PROJEK:</t>
  </si>
  <si>
    <t>Markah Keseluruhan</t>
  </si>
  <si>
    <t>Ver. May 2018</t>
  </si>
  <si>
    <r>
      <t>1=Sangat Lemah</t>
    </r>
    <r>
      <rPr>
        <b/>
        <sz val="20"/>
        <color rgb="FFFF0000"/>
        <rFont val="Arial"/>
        <family val="2"/>
      </rPr>
      <t xml:space="preserve">
</t>
    </r>
    <r>
      <rPr>
        <b/>
        <sz val="20"/>
        <rFont val="Arial"/>
        <family val="2"/>
      </rPr>
      <t>2=Lemah</t>
    </r>
    <r>
      <rPr>
        <b/>
        <sz val="20"/>
        <color rgb="FFFF0000"/>
        <rFont val="Arial"/>
        <family val="2"/>
      </rPr>
      <t xml:space="preserve">
</t>
    </r>
    <r>
      <rPr>
        <b/>
        <sz val="20"/>
        <rFont val="Arial"/>
        <family val="2"/>
      </rPr>
      <t>3=Memuaskan</t>
    </r>
    <r>
      <rPr>
        <b/>
        <sz val="20"/>
        <color rgb="FFFF0000"/>
        <rFont val="Arial"/>
        <family val="2"/>
      </rPr>
      <t xml:space="preserve">
</t>
    </r>
    <r>
      <rPr>
        <b/>
        <sz val="20"/>
        <rFont val="Arial"/>
        <family val="2"/>
      </rPr>
      <t>4=Baik</t>
    </r>
    <r>
      <rPr>
        <b/>
        <sz val="20"/>
        <color rgb="FFFF0000"/>
        <rFont val="Arial"/>
        <family val="2"/>
      </rPr>
      <t xml:space="preserve">
</t>
    </r>
    <r>
      <rPr>
        <b/>
        <sz val="20"/>
        <rFont val="Arial"/>
        <family val="2"/>
      </rPr>
      <t>5=Cemerlang</t>
    </r>
    <r>
      <rPr>
        <b/>
        <sz val="20"/>
        <color rgb="FFFF0000"/>
        <rFont val="Arial"/>
        <family val="2"/>
      </rPr>
      <t xml:space="preserve">
***Sekiranya perkara dalam bidang adalah tidak berkaitan, sila tanda pada kotak </t>
    </r>
    <r>
      <rPr>
        <b/>
        <i/>
        <u/>
        <sz val="20"/>
        <color rgb="FFFF0000"/>
        <rFont val="Arial"/>
        <family val="2"/>
      </rPr>
      <t>3 = Memuaskan</t>
    </r>
  </si>
  <si>
    <t>RUMUSAN:</t>
  </si>
  <si>
    <t>Skor</t>
  </si>
  <si>
    <t xml:space="preserve">  KEKUATAN PROJEK</t>
  </si>
  <si>
    <t>Bidang</t>
  </si>
  <si>
    <t xml:space="preserve">  PELAN TINDAKAN</t>
  </si>
  <si>
    <t>Bidang Perlu Ditambahbaik</t>
  </si>
  <si>
    <t>Tindakan yang perlu diambil</t>
  </si>
  <si>
    <t>Tindakan oleh</t>
  </si>
  <si>
    <t>Tarikh Mula/Akhir</t>
  </si>
  <si>
    <t xml:space="preserve">  cadangan tarikh lawatan susulan</t>
  </si>
  <si>
    <t xml:space="preserve">  BIDANG YANG PERLU DITAMBAHBAIK</t>
  </si>
  <si>
    <t>Tarikh susulan untuk kaji semula kemajuan berbanding Pelan Tindakan</t>
  </si>
  <si>
    <t>Hari:</t>
  </si>
  <si>
    <t>Bulan:</t>
  </si>
  <si>
    <t>Tahun:</t>
  </si>
  <si>
    <t>Penilaian Markah Anda</t>
  </si>
  <si>
    <t>Laporan ringkas kenal pasti kekuatan projek dan bidang yang perlu ditambahbaik</t>
  </si>
  <si>
    <t>Keadaan diperlukan tidak wujud</t>
  </si>
  <si>
    <t>Lemah - Perlu peningkatan</t>
  </si>
  <si>
    <t>Daif - Perlu peningkatan</t>
  </si>
  <si>
    <t>Memuaskan</t>
  </si>
  <si>
    <t>Baik</t>
  </si>
  <si>
    <t>Cemerlang</t>
  </si>
  <si>
    <t>1- Tiada kesedaran tentang kewujudan Sistem SPB 
2- Ada kesedaran tetapi Sistem SPB tidak digunapakai
3- Sistem SPB digunapakai sebahagian sahaja 
4- Sistem SPB digunapakai secara menyeluruh
5- Sistem SPB digunapakai secara menyeluruh  dan membuat cadangan penambahbaikan</t>
  </si>
  <si>
    <t xml:space="preserve">1- Tiada kesedaran berkaitan arahan KPKR Bil.6/2015
2- Ada kesedaran tetapi tidak mengikut arahan KPKR Bil.6/2015
3- Penggunaan mengikut arahan KPKR Bil.6/2015 tidak menyeluruh
4- Penggunaan mengikut arahan KPKR Bil.6/2015 secara menyeluruh
5- Penggunaan mengikut arahan KPKR Bil.6/2015 secara menyeluruh, berterusan dan ditambahbaik.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</si>
</sst>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yyyy"/>
    <numFmt numFmtId="166" formatCode="[$-409]d\-mmm\-yy;@"/>
  </numFmts>
  <fonts count="209" x14ac:knownFonts="1">
    <font>
      <sz val="10"/>
      <name val="Arial"/>
    </font>
    <font>
      <sz val="10"/>
      <name val="Arial"/>
      <family val="2"/>
    </font>
    <font>
      <sz val="10"/>
      <name val="Arial"/>
      <family val="2"/>
    </font>
    <font>
      <b/>
      <sz val="10"/>
      <name val="Arial"/>
      <family val="2"/>
    </font>
    <font>
      <sz val="8"/>
      <name val="Arial"/>
      <family val="2"/>
    </font>
    <font>
      <u/>
      <sz val="10"/>
      <color indexed="12"/>
      <name val="Arial"/>
      <family val="2"/>
    </font>
    <font>
      <sz val="8"/>
      <name val="Tahoma"/>
      <family val="2"/>
    </font>
    <font>
      <sz val="12"/>
      <name val="Arial"/>
      <family val="2"/>
    </font>
    <font>
      <sz val="9"/>
      <name val="Arial"/>
      <family val="2"/>
    </font>
    <font>
      <sz val="9"/>
      <name val="Arial"/>
      <family val="2"/>
    </font>
    <font>
      <sz val="10"/>
      <name val="Arabic Transparent"/>
      <charset val="178"/>
    </font>
    <font>
      <sz val="10"/>
      <name val="Gautami"/>
      <family val="2"/>
    </font>
    <font>
      <b/>
      <sz val="10"/>
      <name val="Gautami"/>
      <family val="2"/>
    </font>
    <font>
      <sz val="10"/>
      <color indexed="9"/>
      <name val="Arial"/>
      <family val="2"/>
    </font>
    <font>
      <sz val="11"/>
      <name val="Arial Rounded MT Bold"/>
      <family val="2"/>
    </font>
    <font>
      <b/>
      <sz val="18"/>
      <name val="Felix Titling"/>
      <family val="5"/>
    </font>
    <font>
      <sz val="10"/>
      <name val="Arial Rounded MT Bold"/>
      <family val="2"/>
    </font>
    <font>
      <sz val="10"/>
      <name val="Arial"/>
      <family val="2"/>
    </font>
    <font>
      <b/>
      <sz val="12"/>
      <color indexed="23"/>
      <name val="Century Gothic"/>
      <family val="2"/>
    </font>
    <font>
      <sz val="8"/>
      <name val="Gautami"/>
      <family val="2"/>
    </font>
    <font>
      <sz val="8"/>
      <name val="Arabic Transparent"/>
      <charset val="178"/>
    </font>
    <font>
      <sz val="9"/>
      <color indexed="9"/>
      <name val="Arial"/>
      <family val="2"/>
    </font>
    <font>
      <sz val="8"/>
      <name val="Arial Rounded MT Bold"/>
      <family val="2"/>
    </font>
    <font>
      <sz val="11"/>
      <name val="Arial"/>
      <family val="2"/>
    </font>
    <font>
      <b/>
      <sz val="11"/>
      <color indexed="12"/>
      <name val="Century Gothic"/>
      <family val="2"/>
    </font>
    <font>
      <b/>
      <sz val="11"/>
      <name val="Century Gothic"/>
      <family val="2"/>
    </font>
    <font>
      <b/>
      <sz val="10"/>
      <color indexed="12"/>
      <name val="Century Gothic"/>
      <family val="2"/>
    </font>
    <font>
      <sz val="10"/>
      <name val="Century Gothic"/>
      <family val="2"/>
    </font>
    <font>
      <b/>
      <sz val="10"/>
      <name val="Century Gothic"/>
      <family val="2"/>
    </font>
    <font>
      <sz val="9"/>
      <name val="Arial Rounded MT Bold"/>
      <family val="2"/>
    </font>
    <font>
      <sz val="10"/>
      <name val="Tahoma"/>
      <family val="2"/>
    </font>
    <font>
      <b/>
      <sz val="12"/>
      <name val="Felix Titling"/>
      <family val="5"/>
    </font>
    <font>
      <i/>
      <sz val="9"/>
      <color indexed="12"/>
      <name val="Arial"/>
      <family val="2"/>
    </font>
    <font>
      <i/>
      <sz val="8"/>
      <name val="Tahoma"/>
      <family val="2"/>
    </font>
    <font>
      <b/>
      <sz val="12"/>
      <color indexed="12"/>
      <name val="Century Gothic"/>
      <family val="2"/>
    </font>
    <font>
      <sz val="14"/>
      <name val="Gautami"/>
      <family val="2"/>
    </font>
    <font>
      <sz val="7"/>
      <name val="Arial"/>
      <family val="2"/>
    </font>
    <font>
      <sz val="7"/>
      <name val="Gautami"/>
      <family val="2"/>
    </font>
    <font>
      <sz val="7"/>
      <name val="Arabic Transparent"/>
      <charset val="178"/>
    </font>
    <font>
      <sz val="12"/>
      <name val="Eras Demi ITC"/>
      <family val="2"/>
    </font>
    <font>
      <sz val="8"/>
      <color indexed="55"/>
      <name val="Arabic Transparent"/>
      <charset val="178"/>
    </font>
    <font>
      <sz val="9"/>
      <color indexed="55"/>
      <name val="Arial"/>
      <family val="2"/>
    </font>
    <font>
      <b/>
      <i/>
      <sz val="11"/>
      <name val="Arial"/>
      <family val="2"/>
    </font>
    <font>
      <sz val="10"/>
      <name val="Arial"/>
      <family val="2"/>
    </font>
    <font>
      <sz val="4"/>
      <name val="Arial"/>
      <family val="2"/>
    </font>
    <font>
      <sz val="4"/>
      <name val="Gautami"/>
      <family val="2"/>
    </font>
    <font>
      <sz val="4"/>
      <name val="Arabic Transparent"/>
      <charset val="178"/>
    </font>
    <font>
      <sz val="4"/>
      <color indexed="9"/>
      <name val="Arial"/>
      <family val="2"/>
    </font>
    <font>
      <b/>
      <sz val="14"/>
      <name val="Arial"/>
      <family val="2"/>
    </font>
    <font>
      <sz val="8"/>
      <color indexed="9"/>
      <name val="Arabic Transparent"/>
      <charset val="178"/>
    </font>
    <font>
      <sz val="8"/>
      <name val="Arial"/>
      <family val="2"/>
    </font>
    <font>
      <sz val="4"/>
      <color indexed="55"/>
      <name val="Arial"/>
      <family val="2"/>
    </font>
    <font>
      <sz val="7"/>
      <color indexed="9"/>
      <name val="Arial"/>
      <family val="2"/>
    </font>
    <font>
      <sz val="8"/>
      <color indexed="9"/>
      <name val="Arial"/>
      <family val="2"/>
    </font>
    <font>
      <sz val="8"/>
      <color indexed="9"/>
      <name val="Arial"/>
      <family val="2"/>
    </font>
    <font>
      <sz val="12"/>
      <name val="Eras Bold ITC"/>
      <family val="2"/>
    </font>
    <font>
      <sz val="12"/>
      <color indexed="53"/>
      <name val="Eras Bold ITC"/>
      <family val="2"/>
    </font>
    <font>
      <b/>
      <sz val="8"/>
      <color indexed="9"/>
      <name val="Arabic Transparent"/>
      <charset val="178"/>
    </font>
    <font>
      <b/>
      <i/>
      <sz val="11"/>
      <name val="Felix Titling"/>
      <family val="5"/>
    </font>
    <font>
      <b/>
      <sz val="11"/>
      <name val="Felix Titling"/>
      <family val="5"/>
    </font>
    <font>
      <b/>
      <i/>
      <sz val="12"/>
      <name val="Arial"/>
      <family val="2"/>
    </font>
    <font>
      <sz val="12"/>
      <color indexed="9"/>
      <name val="Arial"/>
      <family val="2"/>
    </font>
    <font>
      <sz val="18"/>
      <color indexed="21"/>
      <name val="Palatino Linotype"/>
      <family val="1"/>
    </font>
    <font>
      <b/>
      <shadow/>
      <sz val="18"/>
      <name val="Verdana"/>
      <family val="2"/>
    </font>
    <font>
      <b/>
      <sz val="10"/>
      <color indexed="49"/>
      <name val="Franklin Gothic Book"/>
      <family val="2"/>
    </font>
    <font>
      <b/>
      <sz val="10"/>
      <color indexed="12"/>
      <name val="Arial"/>
      <family val="2"/>
    </font>
    <font>
      <sz val="8"/>
      <color indexed="22"/>
      <name val="Arial Rounded MT Bold"/>
      <family val="2"/>
    </font>
    <font>
      <sz val="9"/>
      <color indexed="23"/>
      <name val="Arial"/>
      <family val="2"/>
    </font>
    <font>
      <sz val="4"/>
      <color indexed="23"/>
      <name val="Arabic Transparent"/>
      <charset val="178"/>
    </font>
    <font>
      <sz val="10"/>
      <color indexed="18"/>
      <name val="Arial"/>
      <family val="2"/>
    </font>
    <font>
      <sz val="12"/>
      <name val="Century Gothic"/>
      <family val="2"/>
    </font>
    <font>
      <sz val="12"/>
      <color indexed="8"/>
      <name val="Century Gothic"/>
      <family val="2"/>
    </font>
    <font>
      <sz val="10"/>
      <name val="Eras Light ITC"/>
      <family val="2"/>
    </font>
    <font>
      <sz val="12"/>
      <color indexed="53"/>
      <name val="Eras Demi ITC"/>
      <family val="2"/>
    </font>
    <font>
      <u/>
      <sz val="12"/>
      <name val="Eras Demi ITC"/>
      <family val="2"/>
    </font>
    <font>
      <sz val="12"/>
      <color indexed="8"/>
      <name val="Eras Demi ITC"/>
      <family val="2"/>
    </font>
    <font>
      <b/>
      <sz val="12"/>
      <color indexed="8"/>
      <name val="Eras Demi ITC"/>
      <family val="2"/>
    </font>
    <font>
      <b/>
      <sz val="12"/>
      <name val="Eras Demi ITC"/>
      <family val="2"/>
    </font>
    <font>
      <b/>
      <sz val="12"/>
      <color indexed="53"/>
      <name val="Eras Demi ITC"/>
      <family val="2"/>
    </font>
    <font>
      <sz val="16"/>
      <color indexed="12"/>
      <name val="Juice ITC"/>
      <family val="5"/>
    </font>
    <font>
      <i/>
      <sz val="10"/>
      <color indexed="18"/>
      <name val="Arial"/>
      <family val="2"/>
    </font>
    <font>
      <i/>
      <sz val="10"/>
      <color indexed="18"/>
      <name val="Arial Narrow"/>
      <family val="2"/>
    </font>
    <font>
      <b/>
      <i/>
      <sz val="12"/>
      <color indexed="12"/>
      <name val="Arial"/>
      <family val="2"/>
    </font>
    <font>
      <sz val="9"/>
      <color indexed="22"/>
      <name val="Arial"/>
      <family val="2"/>
    </font>
    <font>
      <sz val="7"/>
      <color indexed="22"/>
      <name val="Arial"/>
      <family val="2"/>
    </font>
    <font>
      <sz val="4"/>
      <color indexed="22"/>
      <name val="Arial"/>
      <family val="2"/>
    </font>
    <font>
      <sz val="8"/>
      <color indexed="22"/>
      <name val="Arial"/>
      <family val="2"/>
    </font>
    <font>
      <sz val="12"/>
      <color indexed="22"/>
      <name val="Arial"/>
      <family val="2"/>
    </font>
    <font>
      <sz val="8"/>
      <color indexed="22"/>
      <name val="Arial"/>
      <family val="2"/>
    </font>
    <font>
      <b/>
      <sz val="8"/>
      <color indexed="22"/>
      <name val="Arabic Transparent"/>
      <charset val="178"/>
    </font>
    <font>
      <sz val="10"/>
      <color indexed="22"/>
      <name val="Arial"/>
      <family val="2"/>
    </font>
    <font>
      <sz val="9"/>
      <color indexed="10"/>
      <name val="Arial"/>
      <family val="2"/>
    </font>
    <font>
      <sz val="4"/>
      <color indexed="23"/>
      <name val="Arial"/>
      <family val="2"/>
    </font>
    <font>
      <sz val="9"/>
      <color indexed="23"/>
      <name val="Arial"/>
      <family val="2"/>
    </font>
    <font>
      <sz val="12"/>
      <name val="Arial"/>
      <family val="2"/>
    </font>
    <font>
      <b/>
      <sz val="14"/>
      <color indexed="8"/>
      <name val="Castellar"/>
      <family val="1"/>
    </font>
    <font>
      <sz val="7"/>
      <color indexed="43"/>
      <name val="Arabic Transparent"/>
      <charset val="178"/>
    </font>
    <font>
      <sz val="7"/>
      <color indexed="43"/>
      <name val="Arial"/>
      <family val="2"/>
    </font>
    <font>
      <sz val="8"/>
      <color indexed="43"/>
      <name val="Arabic Transparent"/>
      <charset val="178"/>
    </font>
    <font>
      <sz val="9"/>
      <color indexed="43"/>
      <name val="Arial"/>
      <family val="2"/>
    </font>
    <font>
      <sz val="4"/>
      <color indexed="43"/>
      <name val="Arial"/>
      <family val="2"/>
    </font>
    <font>
      <sz val="12"/>
      <name val="Arial Narrow"/>
      <family val="2"/>
    </font>
    <font>
      <sz val="10"/>
      <color indexed="18"/>
      <name val="Century Gothic"/>
      <family val="2"/>
    </font>
    <font>
      <b/>
      <u/>
      <sz val="14"/>
      <color indexed="18"/>
      <name val="Arial"/>
      <family val="2"/>
    </font>
    <font>
      <sz val="10"/>
      <color indexed="18"/>
      <name val="Arial"/>
      <family val="2"/>
    </font>
    <font>
      <b/>
      <sz val="12"/>
      <color indexed="53"/>
      <name val="Arial"/>
      <family val="2"/>
    </font>
    <font>
      <sz val="12"/>
      <color indexed="53"/>
      <name val="Arial"/>
      <family val="2"/>
    </font>
    <font>
      <b/>
      <u/>
      <sz val="16"/>
      <color indexed="18"/>
      <name val="Arial"/>
      <family val="2"/>
    </font>
    <font>
      <b/>
      <sz val="16"/>
      <color indexed="18"/>
      <name val="Arial"/>
      <family val="2"/>
    </font>
    <font>
      <b/>
      <i/>
      <sz val="10"/>
      <name val="Arial"/>
      <family val="2"/>
    </font>
    <font>
      <u/>
      <sz val="10"/>
      <name val="Arial"/>
      <family val="2"/>
    </font>
    <font>
      <b/>
      <sz val="12"/>
      <name val="Verdana"/>
      <family val="2"/>
    </font>
    <font>
      <sz val="9"/>
      <color indexed="43"/>
      <name val="Garamond"/>
      <family val="1"/>
    </font>
    <font>
      <b/>
      <sz val="12"/>
      <name val="Arial"/>
      <family val="2"/>
    </font>
    <font>
      <sz val="14"/>
      <name val="Courier New"/>
      <family val="3"/>
    </font>
    <font>
      <sz val="12"/>
      <color indexed="43"/>
      <name val="Courier New"/>
      <family val="3"/>
    </font>
    <font>
      <b/>
      <sz val="16"/>
      <name val="Century Gothic"/>
      <family val="2"/>
    </font>
    <font>
      <b/>
      <sz val="16"/>
      <name val="Arial"/>
      <family val="2"/>
    </font>
    <font>
      <b/>
      <sz val="16"/>
      <name val="Eras Demi ITC"/>
      <family val="2"/>
    </font>
    <font>
      <sz val="16"/>
      <name val="Arial"/>
      <family val="2"/>
    </font>
    <font>
      <b/>
      <sz val="20"/>
      <name val="Arial"/>
      <family val="2"/>
    </font>
    <font>
      <b/>
      <sz val="16"/>
      <name val="Times New Roman"/>
      <family val="1"/>
    </font>
    <font>
      <i/>
      <sz val="10"/>
      <color indexed="12"/>
      <name val="Arial"/>
      <family val="2"/>
    </font>
    <font>
      <b/>
      <sz val="18"/>
      <color indexed="9"/>
      <name val="Felix Titling"/>
      <family val="5"/>
    </font>
    <font>
      <b/>
      <sz val="24"/>
      <color indexed="9"/>
      <name val="Arial"/>
      <family val="2"/>
    </font>
    <font>
      <sz val="9"/>
      <color rgb="FF002060"/>
      <name val="Arial"/>
      <family val="2"/>
    </font>
    <font>
      <sz val="10"/>
      <color rgb="FF002060"/>
      <name val="Tahoma"/>
      <family val="2"/>
    </font>
    <font>
      <sz val="4"/>
      <color rgb="FF002060"/>
      <name val="Arial"/>
      <family val="2"/>
    </font>
    <font>
      <b/>
      <sz val="20"/>
      <name val="Times New Roman"/>
      <family val="1"/>
    </font>
    <font>
      <i/>
      <sz val="12"/>
      <color indexed="18"/>
      <name val="Arial"/>
      <family val="2"/>
    </font>
    <font>
      <b/>
      <sz val="18"/>
      <name val="Arial"/>
      <family val="2"/>
    </font>
    <font>
      <b/>
      <sz val="18"/>
      <name val="Viner Hand ITC"/>
      <family val="4"/>
    </font>
    <font>
      <sz val="18"/>
      <color indexed="43"/>
      <name val="Arabic Transparent"/>
      <charset val="178"/>
    </font>
    <font>
      <sz val="18"/>
      <name val="Arial"/>
      <family val="2"/>
    </font>
    <font>
      <sz val="18"/>
      <color indexed="43"/>
      <name val="Arial"/>
      <family val="2"/>
    </font>
    <font>
      <sz val="18"/>
      <name val="Courier New"/>
      <family val="3"/>
    </font>
    <font>
      <sz val="18"/>
      <color indexed="43"/>
      <name val="Gautami"/>
      <family val="2"/>
    </font>
    <font>
      <sz val="18"/>
      <name val="Gautami"/>
      <family val="2"/>
    </font>
    <font>
      <b/>
      <sz val="18"/>
      <color indexed="23"/>
      <name val="Arial"/>
      <family val="2"/>
    </font>
    <font>
      <sz val="18"/>
      <color indexed="23"/>
      <name val="Arial"/>
      <family val="2"/>
    </font>
    <font>
      <sz val="18"/>
      <name val="Arabic Transparent"/>
      <charset val="178"/>
    </font>
    <font>
      <sz val="18"/>
      <color indexed="8"/>
      <name val="Arial"/>
      <family val="2"/>
    </font>
    <font>
      <i/>
      <sz val="18"/>
      <name val="Arial"/>
      <family val="2"/>
    </font>
    <font>
      <b/>
      <shadow/>
      <sz val="22"/>
      <color indexed="12"/>
      <name val="Verdana"/>
      <family val="2"/>
    </font>
    <font>
      <sz val="22"/>
      <color indexed="12"/>
      <name val="Arial"/>
      <family val="2"/>
    </font>
    <font>
      <b/>
      <sz val="20"/>
      <name val="Gautami"/>
      <family val="2"/>
    </font>
    <font>
      <sz val="18"/>
      <color theme="1"/>
      <name val="Arial"/>
      <family val="2"/>
    </font>
    <font>
      <sz val="14"/>
      <name val="Times New Roman"/>
      <family val="1"/>
    </font>
    <font>
      <sz val="14"/>
      <color indexed="43"/>
      <name val="Gautami"/>
      <family val="2"/>
    </font>
    <font>
      <sz val="12"/>
      <color indexed="23"/>
      <name val="Arabic Transparent"/>
      <charset val="178"/>
    </font>
    <font>
      <sz val="12"/>
      <name val="Arabic Transparent"/>
      <charset val="178"/>
    </font>
    <font>
      <sz val="12"/>
      <color indexed="10"/>
      <name val="Arial Black"/>
      <family val="2"/>
    </font>
    <font>
      <sz val="12"/>
      <color indexed="43"/>
      <name val="Arabic Transparent"/>
      <charset val="178"/>
    </font>
    <font>
      <sz val="12"/>
      <color indexed="43"/>
      <name val="Arial"/>
      <family val="2"/>
    </font>
    <font>
      <sz val="18"/>
      <name val="Arial Rounded MT Bold"/>
      <family val="2"/>
    </font>
    <font>
      <sz val="16"/>
      <name val="Arabic Transparent"/>
      <charset val="178"/>
    </font>
    <font>
      <sz val="18"/>
      <color theme="1"/>
      <name val="Arabic Transparent"/>
      <charset val="178"/>
    </font>
    <font>
      <b/>
      <sz val="12"/>
      <name val="Arial Narrow"/>
      <family val="2"/>
    </font>
    <font>
      <b/>
      <sz val="16"/>
      <color theme="1"/>
      <name val="Eras Demi ITC"/>
      <family val="2"/>
    </font>
    <font>
      <sz val="12"/>
      <name val="Courier New"/>
      <family val="3"/>
    </font>
    <font>
      <b/>
      <sz val="8"/>
      <name val="Arabic Transparent"/>
      <charset val="178"/>
    </font>
    <font>
      <b/>
      <sz val="22"/>
      <color rgb="FFFF0000"/>
      <name val="Palatino Linotype"/>
      <family val="1"/>
    </font>
    <font>
      <sz val="18"/>
      <color rgb="FFFF0000"/>
      <name val="Arial"/>
      <family val="2"/>
    </font>
    <font>
      <sz val="4"/>
      <color theme="0"/>
      <name val="Arial"/>
      <family val="2"/>
    </font>
    <font>
      <sz val="9"/>
      <color theme="0"/>
      <name val="Arial"/>
      <family val="2"/>
    </font>
    <font>
      <sz val="18"/>
      <color theme="0"/>
      <name val="Gautami"/>
      <family val="2"/>
    </font>
    <font>
      <sz val="18"/>
      <color theme="0"/>
      <name val="Arabic Transparent"/>
      <charset val="178"/>
    </font>
    <font>
      <sz val="18"/>
      <color theme="0"/>
      <name val="Arial"/>
      <family val="2"/>
    </font>
    <font>
      <b/>
      <i/>
      <sz val="22"/>
      <name val="Arial"/>
      <family val="2"/>
    </font>
    <font>
      <sz val="10"/>
      <color rgb="FFFF0000"/>
      <name val="Arabic Transparent"/>
      <charset val="178"/>
    </font>
    <font>
      <sz val="18"/>
      <color rgb="FFFFFF99"/>
      <name val="Arabic Transparent"/>
      <charset val="178"/>
    </font>
    <font>
      <sz val="18"/>
      <color rgb="FFFFFF99"/>
      <name val="Arial"/>
      <family val="2"/>
    </font>
    <font>
      <sz val="12"/>
      <color rgb="FFFFFF99"/>
      <name val="Arial Black"/>
      <family val="2"/>
    </font>
    <font>
      <sz val="18"/>
      <color rgb="FFFFFFCC"/>
      <name val="Arabic Transparent"/>
      <charset val="178"/>
    </font>
    <font>
      <i/>
      <sz val="10"/>
      <name val="Tahoma"/>
      <family val="2"/>
    </font>
    <font>
      <i/>
      <sz val="12"/>
      <color theme="1"/>
      <name val="Arial Narrow"/>
      <family val="2"/>
    </font>
    <font>
      <b/>
      <sz val="22"/>
      <color indexed="9"/>
      <name val="Arial"/>
      <family val="2"/>
    </font>
    <font>
      <sz val="22"/>
      <color indexed="43"/>
      <name val="Arial"/>
      <family val="2"/>
    </font>
    <font>
      <sz val="22"/>
      <color theme="1"/>
      <name val="Arial"/>
      <family val="2"/>
    </font>
    <font>
      <sz val="22"/>
      <color theme="0"/>
      <name val="Arial"/>
      <family val="2"/>
    </font>
    <font>
      <sz val="22"/>
      <name val="Arial"/>
      <family val="2"/>
    </font>
    <font>
      <b/>
      <sz val="22"/>
      <color indexed="9"/>
      <name val="Arabic Transparent"/>
      <charset val="178"/>
    </font>
    <font>
      <sz val="4"/>
      <color rgb="FFFF0000"/>
      <name val="Arial"/>
      <family val="2"/>
    </font>
    <font>
      <sz val="9"/>
      <color rgb="FFFF0000"/>
      <name val="Arial"/>
      <family val="2"/>
    </font>
    <font>
      <sz val="18"/>
      <color rgb="FFFF0000"/>
      <name val="Arabic Transparent"/>
      <charset val="178"/>
    </font>
    <font>
      <sz val="18"/>
      <color rgb="FFFF0000"/>
      <name val="Arial Rounded MT Bold"/>
      <family val="2"/>
    </font>
    <font>
      <b/>
      <sz val="22"/>
      <name val="Arial"/>
      <family val="2"/>
    </font>
    <font>
      <b/>
      <sz val="22"/>
      <color theme="1"/>
      <name val="Arial"/>
      <family val="2"/>
    </font>
    <font>
      <b/>
      <i/>
      <sz val="22"/>
      <color theme="1"/>
      <name val="Arial"/>
      <family val="2"/>
    </font>
    <font>
      <b/>
      <i/>
      <sz val="22"/>
      <color rgb="FFFF0000"/>
      <name val="Arial"/>
      <family val="2"/>
    </font>
    <font>
      <sz val="21"/>
      <color theme="1"/>
      <name val="Arial"/>
      <family val="2"/>
    </font>
    <font>
      <sz val="21"/>
      <name val="Arial"/>
      <family val="2"/>
    </font>
    <font>
      <i/>
      <sz val="21"/>
      <name val="Arial"/>
      <family val="2"/>
    </font>
    <font>
      <i/>
      <sz val="21"/>
      <color theme="1"/>
      <name val="Arial"/>
      <family val="2"/>
    </font>
    <font>
      <b/>
      <sz val="21"/>
      <name val="Arial"/>
      <family val="2"/>
    </font>
    <font>
      <b/>
      <sz val="21"/>
      <color theme="1"/>
      <name val="Arial"/>
      <family val="2"/>
    </font>
    <font>
      <sz val="10"/>
      <name val="Arial"/>
      <family val="2"/>
    </font>
    <font>
      <sz val="18"/>
      <color theme="0" tint="-0.499984740745262"/>
      <name val="Arial"/>
      <family val="2"/>
    </font>
    <font>
      <b/>
      <i/>
      <sz val="11"/>
      <color indexed="12"/>
      <name val="Century Gothic"/>
      <family val="2"/>
    </font>
    <font>
      <b/>
      <u/>
      <sz val="20"/>
      <name val="Arial"/>
      <family val="2"/>
    </font>
    <font>
      <b/>
      <sz val="20"/>
      <color rgb="FFFF0000"/>
      <name val="Arial"/>
      <family val="2"/>
    </font>
    <font>
      <b/>
      <i/>
      <u/>
      <sz val="20"/>
      <color rgb="FFFF0000"/>
      <name val="Arial"/>
      <family val="2"/>
    </font>
    <font>
      <b/>
      <sz val="11"/>
      <name val="Arial"/>
      <family val="2"/>
    </font>
    <font>
      <b/>
      <sz val="28"/>
      <name val="Arial"/>
      <family val="2"/>
    </font>
    <font>
      <b/>
      <sz val="16"/>
      <color indexed="12"/>
      <name val="Arial"/>
      <family val="2"/>
    </font>
    <font>
      <sz val="11"/>
      <name val="Arial Narrow"/>
      <family val="2"/>
    </font>
    <font>
      <sz val="48"/>
      <color theme="0"/>
      <name val="Arial"/>
      <family val="2"/>
    </font>
    <font>
      <sz val="72"/>
      <color theme="0"/>
      <name val="Arial"/>
      <family val="2"/>
    </font>
    <font>
      <b/>
      <i/>
      <sz val="24"/>
      <color indexed="8"/>
      <name val="Tw Cen MT"/>
      <family val="2"/>
    </font>
  </fonts>
  <fills count="17">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indexed="9"/>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indexed="5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B050"/>
        <bgColor indexed="64"/>
      </patternFill>
    </fill>
    <fill>
      <patternFill patternType="solid">
        <fgColor theme="9" tint="0.79998168889431442"/>
        <bgColor indexed="64"/>
      </patternFill>
    </fill>
    <fill>
      <patternFill patternType="solid">
        <fgColor theme="3" tint="0.79998168889431442"/>
        <bgColor indexed="64"/>
      </patternFill>
    </fill>
  </fills>
  <borders count="115">
    <border>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22"/>
      </left>
      <right/>
      <top style="thin">
        <color indexed="22"/>
      </top>
      <bottom style="hair">
        <color indexed="22"/>
      </bottom>
      <diagonal/>
    </border>
    <border>
      <left/>
      <right/>
      <top style="thin">
        <color indexed="22"/>
      </top>
      <bottom style="hair">
        <color indexed="2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14"/>
      </bottom>
      <diagonal/>
    </border>
    <border>
      <left style="double">
        <color indexed="49"/>
      </left>
      <right style="double">
        <color indexed="49"/>
      </right>
      <top style="double">
        <color indexed="49"/>
      </top>
      <bottom style="double">
        <color indexed="49"/>
      </bottom>
      <diagonal/>
    </border>
    <border>
      <left style="double">
        <color indexed="14"/>
      </left>
      <right style="double">
        <color indexed="14"/>
      </right>
      <top style="double">
        <color indexed="14"/>
      </top>
      <bottom style="double">
        <color indexed="1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14"/>
      </left>
      <right style="double">
        <color indexed="14"/>
      </right>
      <top/>
      <bottom style="double">
        <color indexed="14"/>
      </bottom>
      <diagonal/>
    </border>
    <border>
      <left/>
      <right/>
      <top/>
      <bottom style="thin">
        <color indexed="22"/>
      </bottom>
      <diagonal/>
    </border>
    <border>
      <left/>
      <right/>
      <top style="thin">
        <color indexed="22"/>
      </top>
      <bottom style="thin">
        <color indexed="22"/>
      </bottom>
      <diagonal/>
    </border>
    <border>
      <left/>
      <right/>
      <top/>
      <bottom style="thin">
        <color indexed="64"/>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22"/>
      </top>
      <bottom/>
      <diagonal/>
    </border>
    <border>
      <left/>
      <right/>
      <top style="thin">
        <color indexed="64"/>
      </top>
      <bottom/>
      <diagonal/>
    </border>
    <border>
      <left/>
      <right style="double">
        <color indexed="49"/>
      </right>
      <top/>
      <bottom/>
      <diagonal/>
    </border>
    <border>
      <left style="double">
        <color indexed="14"/>
      </left>
      <right/>
      <top style="double">
        <color indexed="14"/>
      </top>
      <bottom style="double">
        <color indexed="14"/>
      </bottom>
      <diagonal/>
    </border>
    <border>
      <left/>
      <right style="double">
        <color indexed="14"/>
      </right>
      <top style="double">
        <color indexed="14"/>
      </top>
      <bottom style="double">
        <color indexed="14"/>
      </bottom>
      <diagonal/>
    </border>
    <border>
      <left style="double">
        <color indexed="14"/>
      </left>
      <right/>
      <top style="double">
        <color indexed="14"/>
      </top>
      <bottom/>
      <diagonal/>
    </border>
    <border>
      <left/>
      <right/>
      <top style="double">
        <color indexed="14"/>
      </top>
      <bottom/>
      <diagonal/>
    </border>
    <border>
      <left/>
      <right style="double">
        <color indexed="14"/>
      </right>
      <top style="double">
        <color indexed="14"/>
      </top>
      <bottom/>
      <diagonal/>
    </border>
    <border>
      <left style="double">
        <color indexed="14"/>
      </left>
      <right/>
      <top/>
      <bottom style="double">
        <color indexed="14"/>
      </bottom>
      <diagonal/>
    </border>
    <border>
      <left/>
      <right/>
      <top/>
      <bottom style="double">
        <color indexed="14"/>
      </bottom>
      <diagonal/>
    </border>
    <border>
      <left/>
      <right style="double">
        <color indexed="14"/>
      </right>
      <top/>
      <bottom style="double">
        <color indexed="14"/>
      </bottom>
      <diagonal/>
    </border>
    <border>
      <left/>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double">
        <color indexed="14"/>
      </right>
      <top/>
      <bottom style="thin">
        <color indexed="64"/>
      </bottom>
      <diagonal/>
    </border>
    <border>
      <left/>
      <right style="double">
        <color indexed="14"/>
      </right>
      <top style="thin">
        <color indexed="64"/>
      </top>
      <bottom style="thin">
        <color indexed="64"/>
      </bottom>
      <diagonal/>
    </border>
    <border>
      <left style="thin">
        <color theme="1"/>
      </left>
      <right/>
      <top style="thin">
        <color theme="0" tint="-0.34998626667073579"/>
      </top>
      <bottom style="thin">
        <color indexed="64"/>
      </bottom>
      <diagonal/>
    </border>
    <border>
      <left/>
      <right/>
      <top style="thin">
        <color theme="0" tint="-0.34998626667073579"/>
      </top>
      <bottom style="thin">
        <color indexed="64"/>
      </bottom>
      <diagonal/>
    </border>
    <border>
      <left/>
      <right style="double">
        <color indexed="14"/>
      </right>
      <top style="thin">
        <color theme="0" tint="-0.34998626667073579"/>
      </top>
      <bottom style="thin">
        <color indexed="64"/>
      </bottom>
      <diagonal/>
    </border>
    <border>
      <left style="double">
        <color rgb="FF33CCCC"/>
      </left>
      <right style="double">
        <color indexed="49"/>
      </right>
      <top style="double">
        <color indexed="14"/>
      </top>
      <bottom style="double">
        <color indexed="49"/>
      </bottom>
      <diagonal/>
    </border>
    <border>
      <left style="double">
        <color rgb="FF33CCCC"/>
      </left>
      <right style="double">
        <color indexed="49"/>
      </right>
      <top style="double">
        <color indexed="49"/>
      </top>
      <bottom style="double">
        <color indexed="49"/>
      </bottom>
      <diagonal/>
    </border>
    <border>
      <left/>
      <right style="medium">
        <color indexed="64"/>
      </right>
      <top/>
      <bottom/>
      <diagonal/>
    </border>
    <border>
      <left style="double">
        <color auto="1"/>
      </left>
      <right style="double">
        <color auto="1"/>
      </right>
      <top style="double">
        <color auto="1"/>
      </top>
      <bottom style="double">
        <color auto="1"/>
      </bottom>
      <diagonal/>
    </border>
    <border>
      <left style="double">
        <color indexed="49"/>
      </left>
      <right style="double">
        <color indexed="49"/>
      </right>
      <top/>
      <bottom style="double">
        <color indexed="49"/>
      </bottom>
      <diagonal/>
    </border>
    <border>
      <left style="double">
        <color rgb="FFFF00FF"/>
      </left>
      <right/>
      <top style="double">
        <color rgb="FFFF00FF"/>
      </top>
      <bottom style="double">
        <color rgb="FF00B050"/>
      </bottom>
      <diagonal/>
    </border>
    <border>
      <left/>
      <right style="double">
        <color rgb="FFFF00FF"/>
      </right>
      <top style="double">
        <color rgb="FFFF00FF"/>
      </top>
      <bottom style="double">
        <color rgb="FF00B050"/>
      </bottom>
      <diagonal/>
    </border>
    <border>
      <left style="double">
        <color rgb="FF002060"/>
      </left>
      <right/>
      <top style="double">
        <color rgb="FF002060"/>
      </top>
      <bottom/>
      <diagonal/>
    </border>
    <border>
      <left/>
      <right/>
      <top style="double">
        <color rgb="FF002060"/>
      </top>
      <bottom/>
      <diagonal/>
    </border>
    <border>
      <left/>
      <right style="thin">
        <color indexed="64"/>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style="thin">
        <color indexed="22"/>
      </left>
      <right/>
      <top style="thin">
        <color indexed="22"/>
      </top>
      <bottom style="double">
        <color rgb="FF002060"/>
      </bottom>
      <diagonal/>
    </border>
    <border>
      <left/>
      <right/>
      <top style="thin">
        <color indexed="22"/>
      </top>
      <bottom style="double">
        <color rgb="FF002060"/>
      </bottom>
      <diagonal/>
    </border>
    <border>
      <left/>
      <right style="double">
        <color rgb="FF002060"/>
      </right>
      <top/>
      <bottom style="double">
        <color rgb="FF002060"/>
      </bottom>
      <diagonal/>
    </border>
    <border>
      <left style="double">
        <color rgb="FF33CCCC"/>
      </left>
      <right style="double">
        <color indexed="49"/>
      </right>
      <top/>
      <bottom style="double">
        <color indexed="49"/>
      </bottom>
      <diagonal/>
    </border>
    <border>
      <left/>
      <right style="double">
        <color rgb="FF33CCCC"/>
      </right>
      <top style="thin">
        <color indexed="64"/>
      </top>
      <bottom style="thin">
        <color indexed="64"/>
      </bottom>
      <diagonal/>
    </border>
    <border>
      <left style="thin">
        <color indexed="64"/>
      </left>
      <right/>
      <top style="double">
        <color auto="1"/>
      </top>
      <bottom/>
      <diagonal/>
    </border>
    <border>
      <left/>
      <right/>
      <top style="double">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indexed="49"/>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hair">
        <color indexed="64"/>
      </top>
      <bottom style="hair">
        <color indexed="64"/>
      </bottom>
      <diagonal/>
    </border>
    <border>
      <left style="double">
        <color indexed="49"/>
      </left>
      <right style="double">
        <color indexed="49"/>
      </right>
      <top style="double">
        <color indexed="49"/>
      </top>
      <bottom/>
      <diagonal/>
    </border>
    <border>
      <left style="double">
        <color indexed="49"/>
      </left>
      <right style="double">
        <color indexed="49"/>
      </right>
      <top style="double">
        <color rgb="FF00B050"/>
      </top>
      <bottom style="double">
        <color indexed="49"/>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ouble">
        <color indexed="49"/>
      </left>
      <right style="double">
        <color indexed="49"/>
      </right>
      <top style="double">
        <color indexed="49"/>
      </top>
      <bottom style="thin">
        <color indexed="64"/>
      </bottom>
      <diagonal/>
    </border>
    <border>
      <left style="double">
        <color rgb="FFFF00FF"/>
      </left>
      <right/>
      <top style="double">
        <color rgb="FFFF00FF"/>
      </top>
      <bottom/>
      <diagonal/>
    </border>
    <border>
      <left style="double">
        <color indexed="49"/>
      </left>
      <right style="double">
        <color indexed="49"/>
      </right>
      <top style="thin">
        <color indexed="64"/>
      </top>
      <bottom style="thin">
        <color indexed="64"/>
      </bottom>
      <diagonal/>
    </border>
    <border>
      <left style="double">
        <color indexed="49"/>
      </left>
      <right style="double">
        <color indexed="49"/>
      </right>
      <top/>
      <bottom/>
      <diagonal/>
    </border>
    <border>
      <left style="double">
        <color indexed="49"/>
      </left>
      <right style="double">
        <color indexed="49"/>
      </right>
      <top style="thin">
        <color indexed="64"/>
      </top>
      <bottom style="double">
        <color indexed="64"/>
      </bottom>
      <diagonal/>
    </border>
    <border>
      <left style="double">
        <color rgb="FFFF00FF"/>
      </left>
      <right/>
      <top style="thin">
        <color indexed="64"/>
      </top>
      <bottom style="double">
        <color indexed="64"/>
      </bottom>
      <diagonal/>
    </border>
    <border>
      <left/>
      <right style="double">
        <color rgb="FFFF00FF"/>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right/>
      <top/>
      <bottom style="thin">
        <color theme="0" tint="-0.34998626667073579"/>
      </bottom>
      <diagonal/>
    </border>
    <border>
      <left/>
      <right/>
      <top style="double">
        <color indexed="49"/>
      </top>
      <bottom/>
      <diagonal/>
    </border>
    <border>
      <left/>
      <right/>
      <top/>
      <bottom style="double">
        <color rgb="FFFF00FF"/>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5" fillId="0" borderId="0" applyNumberFormat="0" applyFill="0" applyBorder="0" applyAlignment="0" applyProtection="0">
      <alignment vertical="top"/>
      <protection locked="0"/>
    </xf>
    <xf numFmtId="0" fontId="2" fillId="0" borderId="0"/>
    <xf numFmtId="9" fontId="1" fillId="0" borderId="0" applyFont="0" applyFill="0" applyBorder="0" applyAlignment="0" applyProtection="0"/>
    <xf numFmtId="43" fontId="196" fillId="0" borderId="0" applyFont="0" applyFill="0" applyBorder="0" applyAlignment="0" applyProtection="0"/>
  </cellStyleXfs>
  <cellXfs count="991">
    <xf numFmtId="0" fontId="0" fillId="0" borderId="0" xfId="0"/>
    <xf numFmtId="0" fontId="2" fillId="0" borderId="0" xfId="0" applyFont="1" applyAlignment="1"/>
    <xf numFmtId="0" fontId="0" fillId="0" borderId="0" xfId="0" applyAlignment="1">
      <alignment vertical="top"/>
    </xf>
    <xf numFmtId="0" fontId="0" fillId="0" borderId="0" xfId="0" applyAlignment="1"/>
    <xf numFmtId="0" fontId="0" fillId="0" borderId="0" xfId="0" applyFill="1" applyAlignment="1">
      <alignment horizontal="left" vertical="center"/>
    </xf>
    <xf numFmtId="0" fontId="0" fillId="0" borderId="0" xfId="0" applyAlignment="1">
      <alignment vertical="center"/>
    </xf>
    <xf numFmtId="0" fontId="2" fillId="0" borderId="0" xfId="0" applyFont="1"/>
    <xf numFmtId="0" fontId="8" fillId="0" borderId="0" xfId="0" applyFont="1" applyFill="1" applyAlignment="1">
      <alignment vertical="top"/>
    </xf>
    <xf numFmtId="0" fontId="8" fillId="0" borderId="0" xfId="0" applyFont="1" applyAlignment="1">
      <alignment vertical="top"/>
    </xf>
    <xf numFmtId="0" fontId="0" fillId="0" borderId="0" xfId="0" applyFill="1" applyAlignment="1">
      <alignment vertical="center"/>
    </xf>
    <xf numFmtId="0" fontId="0" fillId="0" borderId="0" xfId="0" applyFill="1"/>
    <xf numFmtId="0" fontId="0" fillId="0" borderId="0" xfId="0" applyFill="1" applyAlignment="1"/>
    <xf numFmtId="0" fontId="24" fillId="0" borderId="0" xfId="0" applyFont="1" applyFill="1" applyAlignment="1">
      <alignment vertical="center"/>
    </xf>
    <xf numFmtId="0" fontId="18" fillId="0" borderId="0" xfId="0" applyFont="1" applyFill="1" applyAlignment="1">
      <alignment vertical="center"/>
    </xf>
    <xf numFmtId="0" fontId="25" fillId="0" borderId="0" xfId="0" applyFont="1" applyFill="1" applyAlignment="1">
      <alignment vertical="center"/>
    </xf>
    <xf numFmtId="0" fontId="26" fillId="0" borderId="0" xfId="0" applyFont="1" applyFill="1" applyAlignment="1">
      <alignment horizontal="right" vertical="center"/>
    </xf>
    <xf numFmtId="0" fontId="0" fillId="0" borderId="0" xfId="0" applyFill="1" applyBorder="1"/>
    <xf numFmtId="0" fontId="27" fillId="0" borderId="0" xfId="0" applyFont="1"/>
    <xf numFmtId="0" fontId="28" fillId="0" borderId="0" xfId="0" applyFont="1"/>
    <xf numFmtId="0" fontId="24" fillId="0" borderId="0" xfId="0" applyFont="1" applyFill="1" applyAlignment="1">
      <alignment horizontal="right" vertical="center"/>
    </xf>
    <xf numFmtId="0" fontId="2" fillId="0" borderId="0" xfId="0" applyFont="1" applyAlignment="1">
      <alignment horizontal="left"/>
    </xf>
    <xf numFmtId="0" fontId="15" fillId="3" borderId="0" xfId="0" applyFont="1" applyFill="1" applyAlignment="1">
      <alignment horizontal="center" vertical="top"/>
    </xf>
    <xf numFmtId="0" fontId="2" fillId="0" borderId="0" xfId="0" applyFont="1" applyAlignment="1">
      <alignment vertical="center"/>
    </xf>
    <xf numFmtId="0" fontId="65" fillId="6" borderId="6" xfId="0" applyFont="1" applyFill="1" applyBorder="1" applyAlignment="1">
      <alignment horizontal="left" vertical="center" indent="1"/>
    </xf>
    <xf numFmtId="0" fontId="15" fillId="3" borderId="0" xfId="0" applyFont="1" applyFill="1" applyAlignment="1">
      <alignment vertical="top"/>
    </xf>
    <xf numFmtId="0" fontId="0" fillId="3" borderId="0" xfId="0" applyFill="1"/>
    <xf numFmtId="0" fontId="0" fillId="3" borderId="0" xfId="0" applyFill="1" applyAlignment="1">
      <alignment vertical="center"/>
    </xf>
    <xf numFmtId="0" fontId="71" fillId="0" borderId="0" xfId="0" applyFont="1"/>
    <xf numFmtId="0" fontId="70" fillId="0" borderId="0" xfId="0" applyFont="1"/>
    <xf numFmtId="0" fontId="39" fillId="0" borderId="0" xfId="0" applyFont="1"/>
    <xf numFmtId="0" fontId="39" fillId="0" borderId="0" xfId="0" applyFont="1" applyFill="1"/>
    <xf numFmtId="0" fontId="39" fillId="3" borderId="0" xfId="0" applyFont="1" applyFill="1"/>
    <xf numFmtId="0" fontId="55" fillId="2" borderId="0" xfId="0" applyFont="1" applyFill="1"/>
    <xf numFmtId="0" fontId="72" fillId="2" borderId="0" xfId="0" applyFont="1" applyFill="1"/>
    <xf numFmtId="0" fontId="56" fillId="2" borderId="0" xfId="0" applyFont="1" applyFill="1" applyAlignment="1">
      <alignment vertical="center"/>
    </xf>
    <xf numFmtId="0" fontId="72" fillId="2" borderId="0" xfId="0" applyFont="1" applyFill="1" applyAlignment="1"/>
    <xf numFmtId="0" fontId="73" fillId="2" borderId="0" xfId="0" applyFont="1" applyFill="1" applyAlignment="1">
      <alignment horizontal="right" vertical="top"/>
    </xf>
    <xf numFmtId="0" fontId="74" fillId="2" borderId="0" xfId="0" applyFont="1" applyFill="1" applyAlignment="1">
      <alignment horizontal="left" vertical="top" wrapText="1"/>
    </xf>
    <xf numFmtId="0" fontId="73" fillId="2" borderId="0" xfId="0" applyFont="1" applyFill="1" applyAlignment="1">
      <alignment vertical="center"/>
    </xf>
    <xf numFmtId="0" fontId="39" fillId="2" borderId="0" xfId="0" applyFont="1" applyFill="1" applyAlignment="1">
      <alignment horizontal="justify" vertical="top" wrapText="1"/>
    </xf>
    <xf numFmtId="0" fontId="78" fillId="2" borderId="0" xfId="0" applyFont="1" applyFill="1" applyAlignment="1">
      <alignment vertical="top"/>
    </xf>
    <xf numFmtId="0" fontId="39" fillId="2" borderId="0" xfId="0" applyFont="1" applyFill="1" applyAlignment="1">
      <alignment vertical="top" wrapText="1"/>
    </xf>
    <xf numFmtId="0" fontId="75" fillId="2" borderId="0" xfId="0" applyFont="1" applyFill="1" applyAlignment="1">
      <alignment vertical="top" wrapText="1"/>
    </xf>
    <xf numFmtId="0" fontId="75" fillId="2" borderId="0" xfId="0" applyFont="1" applyFill="1" applyAlignment="1">
      <alignment wrapText="1"/>
    </xf>
    <xf numFmtId="0" fontId="0" fillId="2" borderId="0" xfId="0" applyFill="1"/>
    <xf numFmtId="0" fontId="73" fillId="3" borderId="0" xfId="0" applyFont="1" applyFill="1" applyAlignment="1">
      <alignment horizontal="right" vertical="top"/>
    </xf>
    <xf numFmtId="0" fontId="73" fillId="3" borderId="0" xfId="0" applyFont="1" applyFill="1" applyAlignment="1">
      <alignment vertical="center"/>
    </xf>
    <xf numFmtId="0" fontId="75" fillId="3" borderId="0" xfId="0" applyFont="1" applyFill="1" applyAlignment="1">
      <alignment vertical="top" wrapText="1"/>
    </xf>
    <xf numFmtId="0" fontId="75" fillId="3" borderId="0" xfId="0" applyFont="1" applyFill="1"/>
    <xf numFmtId="0" fontId="15" fillId="5" borderId="0" xfId="0" applyFont="1" applyFill="1" applyAlignment="1">
      <alignment horizontal="center" vertical="top"/>
    </xf>
    <xf numFmtId="0" fontId="77" fillId="5" borderId="0" xfId="0" applyFont="1" applyFill="1" applyAlignment="1">
      <alignment horizontal="center" vertical="top"/>
    </xf>
    <xf numFmtId="0" fontId="0" fillId="5" borderId="0" xfId="0" applyFill="1"/>
    <xf numFmtId="0" fontId="0" fillId="5" borderId="0" xfId="0" applyFill="1" applyAlignment="1">
      <alignment vertical="center"/>
    </xf>
    <xf numFmtId="0" fontId="39" fillId="2" borderId="0" xfId="0" applyFont="1" applyFill="1"/>
    <xf numFmtId="0" fontId="56" fillId="2" borderId="0" xfId="0" applyFont="1" applyFill="1" applyAlignment="1">
      <alignment vertical="top"/>
    </xf>
    <xf numFmtId="0" fontId="75" fillId="2" borderId="0" xfId="0" applyFont="1" applyFill="1"/>
    <xf numFmtId="0" fontId="56" fillId="2" borderId="25" xfId="0" applyFont="1" applyFill="1" applyBorder="1" applyAlignment="1">
      <alignment horizontal="right" vertical="top"/>
    </xf>
    <xf numFmtId="0" fontId="39" fillId="2" borderId="25" xfId="0" applyFont="1" applyFill="1" applyBorder="1" applyAlignment="1">
      <alignment vertical="top" wrapText="1"/>
    </xf>
    <xf numFmtId="0" fontId="56" fillId="2" borderId="26" xfId="0" applyFont="1" applyFill="1" applyBorder="1" applyAlignment="1">
      <alignment horizontal="right" vertical="top"/>
    </xf>
    <xf numFmtId="0" fontId="75" fillId="2" borderId="26" xfId="0" applyFont="1" applyFill="1" applyBorder="1" applyAlignment="1">
      <alignment vertical="top" wrapText="1"/>
    </xf>
    <xf numFmtId="0" fontId="56" fillId="2" borderId="0" xfId="0" applyFont="1" applyFill="1" applyAlignment="1">
      <alignment horizontal="right" vertical="top"/>
    </xf>
    <xf numFmtId="0" fontId="56" fillId="2" borderId="0" xfId="0" applyFont="1" applyFill="1" applyAlignment="1">
      <alignment horizontal="left"/>
    </xf>
    <xf numFmtId="0" fontId="39" fillId="2" borderId="0" xfId="0" applyFont="1" applyFill="1" applyAlignment="1">
      <alignment horizontal="left" vertical="top" wrapText="1"/>
    </xf>
    <xf numFmtId="0" fontId="39" fillId="5" borderId="0" xfId="0" applyFont="1" applyFill="1"/>
    <xf numFmtId="0" fontId="73" fillId="5" borderId="0" xfId="0" applyFont="1" applyFill="1" applyAlignment="1">
      <alignment vertical="top"/>
    </xf>
    <xf numFmtId="0" fontId="75" fillId="5" borderId="0" xfId="0" applyFont="1" applyFill="1" applyAlignment="1">
      <alignment wrapText="1"/>
    </xf>
    <xf numFmtId="0" fontId="73" fillId="3" borderId="0" xfId="0" applyFont="1" applyFill="1" applyAlignment="1">
      <alignment vertical="top"/>
    </xf>
    <xf numFmtId="0" fontId="76" fillId="3" borderId="0" xfId="0" applyFont="1" applyFill="1" applyAlignment="1">
      <alignment vertical="top" wrapText="1"/>
    </xf>
    <xf numFmtId="0" fontId="73" fillId="3" borderId="0" xfId="0" applyFont="1" applyFill="1" applyAlignment="1">
      <alignment horizontal="right" vertical="center"/>
    </xf>
    <xf numFmtId="0" fontId="79" fillId="2" borderId="0" xfId="0" applyFont="1" applyFill="1"/>
    <xf numFmtId="0" fontId="26" fillId="0" borderId="0" xfId="0" applyFont="1" applyFill="1" applyAlignment="1">
      <alignment vertical="center"/>
    </xf>
    <xf numFmtId="0" fontId="43" fillId="0" borderId="0" xfId="0" applyFont="1" applyFill="1" applyAlignment="1">
      <alignment vertical="center"/>
    </xf>
    <xf numFmtId="0" fontId="43" fillId="0" borderId="0" xfId="0" applyFont="1" applyFill="1" applyAlignment="1">
      <alignment horizontal="left" vertical="center"/>
    </xf>
    <xf numFmtId="0" fontId="43" fillId="0" borderId="0" xfId="0" applyFont="1" applyAlignment="1">
      <alignment vertical="center"/>
    </xf>
    <xf numFmtId="164" fontId="80" fillId="0" borderId="16" xfId="0" applyNumberFormat="1" applyFont="1" applyFill="1" applyBorder="1" applyAlignment="1" applyProtection="1">
      <alignment horizontal="center" vertical="center"/>
      <protection hidden="1"/>
    </xf>
    <xf numFmtId="0" fontId="102" fillId="0" borderId="0" xfId="0" applyFont="1"/>
    <xf numFmtId="0" fontId="56" fillId="2" borderId="0" xfId="0" applyFont="1" applyFill="1" applyAlignment="1">
      <alignment horizontal="left" vertical="top"/>
    </xf>
    <xf numFmtId="0" fontId="69" fillId="2" borderId="0" xfId="0" applyFont="1" applyFill="1"/>
    <xf numFmtId="0" fontId="15" fillId="2" borderId="0" xfId="0" applyFont="1" applyFill="1" applyAlignment="1">
      <alignment vertical="top"/>
    </xf>
    <xf numFmtId="0" fontId="15" fillId="2" borderId="0" xfId="0" applyFont="1" applyFill="1" applyAlignment="1">
      <alignment horizontal="center" vertical="top"/>
    </xf>
    <xf numFmtId="0" fontId="7" fillId="0" borderId="0" xfId="0" applyFont="1"/>
    <xf numFmtId="0" fontId="104" fillId="0" borderId="0" xfId="0" applyFont="1"/>
    <xf numFmtId="0" fontId="105" fillId="0" borderId="0" xfId="0" applyFont="1" applyAlignment="1">
      <alignment horizontal="left"/>
    </xf>
    <xf numFmtId="0" fontId="106" fillId="0" borderId="0" xfId="0" applyFont="1"/>
    <xf numFmtId="0" fontId="69" fillId="3" borderId="0" xfId="0" applyFont="1" applyFill="1"/>
    <xf numFmtId="0" fontId="108" fillId="5" borderId="0" xfId="0" applyFont="1" applyFill="1" applyAlignment="1">
      <alignment horizontal="right"/>
    </xf>
    <xf numFmtId="0" fontId="108" fillId="3" borderId="0" xfId="0" applyFont="1" applyFill="1" applyAlignment="1">
      <alignment horizontal="right"/>
    </xf>
    <xf numFmtId="0" fontId="109" fillId="3" borderId="0" xfId="0" applyFont="1" applyFill="1" applyBorder="1" applyAlignment="1">
      <alignment horizontal="center"/>
    </xf>
    <xf numFmtId="0" fontId="48" fillId="3" borderId="0" xfId="0" applyFont="1" applyFill="1" applyBorder="1" applyAlignment="1">
      <alignment vertical="center"/>
    </xf>
    <xf numFmtId="0" fontId="0" fillId="3" borderId="0" xfId="0" applyFill="1" applyBorder="1"/>
    <xf numFmtId="0" fontId="2" fillId="3" borderId="0" xfId="0" applyFont="1" applyFill="1"/>
    <xf numFmtId="0" fontId="110" fillId="3" borderId="0" xfId="0" applyFont="1" applyFill="1" applyBorder="1" applyAlignment="1">
      <alignment horizontal="center"/>
    </xf>
    <xf numFmtId="0" fontId="110" fillId="3" borderId="0" xfId="0" applyFont="1" applyFill="1"/>
    <xf numFmtId="0" fontId="56" fillId="2" borderId="0" xfId="0" applyFont="1" applyFill="1" applyBorder="1" applyAlignment="1">
      <alignment horizontal="right" vertical="top"/>
    </xf>
    <xf numFmtId="0" fontId="75" fillId="2" borderId="0" xfId="0" applyFont="1" applyFill="1" applyBorder="1" applyAlignment="1">
      <alignment vertical="top" wrapText="1"/>
    </xf>
    <xf numFmtId="0" fontId="104" fillId="0" borderId="0" xfId="0" applyFont="1" applyFill="1"/>
    <xf numFmtId="164" fontId="80" fillId="3" borderId="0" xfId="0" applyNumberFormat="1" applyFont="1" applyFill="1" applyBorder="1" applyAlignment="1" applyProtection="1">
      <alignment horizontal="center" vertical="center"/>
      <protection hidden="1"/>
    </xf>
    <xf numFmtId="0" fontId="116" fillId="0" borderId="0" xfId="0" applyFont="1" applyFill="1" applyAlignment="1"/>
    <xf numFmtId="0" fontId="0" fillId="0" borderId="0" xfId="0" applyFill="1" applyBorder="1" applyAlignment="1">
      <alignment horizontal="center" vertical="center"/>
    </xf>
    <xf numFmtId="164" fontId="129" fillId="0" borderId="6" xfId="0" applyNumberFormat="1" applyFont="1" applyFill="1" applyBorder="1" applyAlignment="1" applyProtection="1">
      <alignment horizontal="center" vertical="center"/>
      <protection hidden="1"/>
    </xf>
    <xf numFmtId="164" fontId="129" fillId="3" borderId="9" xfId="0" applyNumberFormat="1" applyFont="1" applyFill="1" applyBorder="1" applyAlignment="1" applyProtection="1">
      <alignment horizontal="center" vertical="center"/>
      <protection hidden="1"/>
    </xf>
    <xf numFmtId="164" fontId="129" fillId="3" borderId="6" xfId="0" applyNumberFormat="1" applyFont="1" applyFill="1" applyBorder="1" applyAlignment="1" applyProtection="1">
      <alignment horizontal="center" vertical="center"/>
      <protection hidden="1"/>
    </xf>
    <xf numFmtId="0" fontId="3" fillId="0" borderId="6" xfId="0" applyFont="1" applyBorder="1"/>
    <xf numFmtId="0" fontId="98" fillId="2" borderId="0" xfId="0" applyFont="1" applyFill="1" applyBorder="1" applyAlignment="1" applyProtection="1">
      <alignment horizontal="center" vertical="top"/>
    </xf>
    <xf numFmtId="0" fontId="157" fillId="2" borderId="0" xfId="0" applyFont="1" applyFill="1" applyBorder="1" applyAlignment="1" applyProtection="1">
      <alignment vertical="center"/>
    </xf>
    <xf numFmtId="0" fontId="99" fillId="2" borderId="15" xfId="0" applyFont="1" applyFill="1" applyBorder="1" applyAlignment="1" applyProtection="1">
      <alignment vertical="top"/>
    </xf>
    <xf numFmtId="0" fontId="115" fillId="2" borderId="0" xfId="0" applyFont="1" applyFill="1" applyBorder="1" applyAlignment="1" applyProtection="1">
      <alignment horizontal="center" vertical="top"/>
    </xf>
    <xf numFmtId="0" fontId="134" fillId="2" borderId="0" xfId="0" applyFont="1" applyFill="1" applyBorder="1" applyAlignment="1" applyProtection="1">
      <alignment vertical="top"/>
    </xf>
    <xf numFmtId="0" fontId="146" fillId="2" borderId="15" xfId="0" applyFont="1" applyFill="1" applyBorder="1" applyAlignment="1" applyProtection="1">
      <alignment vertical="top"/>
    </xf>
    <xf numFmtId="0" fontId="134" fillId="2" borderId="15" xfId="0" applyFont="1" applyFill="1" applyBorder="1" applyAlignment="1" applyProtection="1">
      <alignment vertical="top"/>
    </xf>
    <xf numFmtId="0" fontId="100" fillId="2" borderId="0" xfId="0" applyFont="1" applyFill="1" applyBorder="1" applyAlignment="1" applyProtection="1">
      <alignment vertical="top"/>
    </xf>
    <xf numFmtId="0" fontId="10" fillId="5" borderId="0" xfId="0" applyFont="1" applyFill="1" applyBorder="1" applyAlignment="1" applyProtection="1">
      <alignment vertical="center"/>
    </xf>
    <xf numFmtId="0" fontId="20" fillId="5" borderId="0" xfId="0" applyFont="1" applyFill="1" applyBorder="1" applyAlignment="1" applyProtection="1">
      <alignment horizontal="center" vertical="center"/>
    </xf>
    <xf numFmtId="0" fontId="99" fillId="5" borderId="0" xfId="0" applyFont="1" applyFill="1" applyBorder="1" applyAlignment="1" applyProtection="1">
      <alignment vertical="center"/>
    </xf>
    <xf numFmtId="0" fontId="20" fillId="5" borderId="0" xfId="0" applyFont="1" applyFill="1" applyBorder="1" applyAlignment="1" applyProtection="1">
      <alignment horizontal="center" vertical="top"/>
    </xf>
    <xf numFmtId="0" fontId="120" fillId="9" borderId="62" xfId="0" applyFont="1" applyFill="1" applyBorder="1" applyAlignment="1" applyProtection="1">
      <alignment horizontal="center" vertical="center"/>
    </xf>
    <xf numFmtId="0" fontId="99" fillId="5" borderId="0" xfId="0" applyFont="1" applyFill="1" applyBorder="1" applyAlignment="1" applyProtection="1">
      <alignment vertical="top"/>
    </xf>
    <xf numFmtId="0" fontId="120" fillId="4" borderId="62" xfId="0" applyFont="1" applyFill="1" applyBorder="1" applyAlignment="1" applyProtection="1">
      <alignment horizontal="center" vertical="center"/>
    </xf>
    <xf numFmtId="0" fontId="120" fillId="2" borderId="62" xfId="0" applyFont="1" applyFill="1" applyBorder="1" applyAlignment="1" applyProtection="1">
      <alignment horizontal="center" vertical="center"/>
    </xf>
    <xf numFmtId="0" fontId="120" fillId="7" borderId="62" xfId="0" applyFont="1" applyFill="1" applyBorder="1" applyAlignment="1" applyProtection="1">
      <alignment horizontal="center" vertical="center"/>
    </xf>
    <xf numFmtId="0" fontId="20" fillId="5" borderId="0" xfId="0" applyFont="1" applyFill="1" applyBorder="1" applyAlignment="1" applyProtection="1">
      <alignment vertical="top"/>
    </xf>
    <xf numFmtId="0" fontId="8" fillId="5" borderId="0" xfId="0" applyFont="1" applyFill="1" applyBorder="1" applyAlignment="1" applyProtection="1">
      <alignment vertical="top"/>
    </xf>
    <xf numFmtId="0" fontId="112" fillId="2" borderId="14" xfId="0" applyFont="1" applyFill="1" applyBorder="1" applyAlignment="1" applyProtection="1">
      <alignment horizontal="center" vertical="center"/>
    </xf>
    <xf numFmtId="0" fontId="45" fillId="2" borderId="0" xfId="0" applyFont="1" applyFill="1" applyBorder="1" applyAlignment="1" applyProtection="1">
      <alignment vertical="top"/>
    </xf>
    <xf numFmtId="0" fontId="46" fillId="2" borderId="0" xfId="0" applyFont="1" applyFill="1" applyBorder="1" applyAlignment="1" applyProtection="1">
      <alignment horizontal="center" vertical="top"/>
    </xf>
    <xf numFmtId="0" fontId="4" fillId="2" borderId="0" xfId="0" applyFont="1" applyFill="1" applyBorder="1" applyAlignment="1" applyProtection="1">
      <alignment vertical="top"/>
    </xf>
    <xf numFmtId="0" fontId="20" fillId="2" borderId="0" xfId="0" applyFont="1" applyFill="1" applyBorder="1" applyAlignment="1" applyProtection="1">
      <alignment horizontal="center" vertical="center"/>
    </xf>
    <xf numFmtId="0" fontId="20" fillId="2" borderId="0" xfId="0" applyFont="1" applyFill="1" applyBorder="1" applyAlignment="1" applyProtection="1">
      <alignment vertical="top"/>
    </xf>
    <xf numFmtId="0" fontId="64" fillId="5" borderId="14" xfId="0" applyFont="1" applyFill="1" applyBorder="1" applyAlignment="1" applyProtection="1">
      <alignment horizontal="center" vertical="center"/>
    </xf>
    <xf numFmtId="0" fontId="63" fillId="5" borderId="0" xfId="0" applyFont="1" applyFill="1" applyBorder="1" applyAlignment="1" applyProtection="1">
      <alignment vertical="center" wrapText="1"/>
    </xf>
    <xf numFmtId="0" fontId="14" fillId="5" borderId="0" xfId="0" applyFont="1" applyFill="1" applyBorder="1" applyAlignment="1" applyProtection="1">
      <alignment vertical="center"/>
    </xf>
    <xf numFmtId="0" fontId="10" fillId="5" borderId="0" xfId="0" applyFont="1" applyFill="1" applyBorder="1" applyAlignment="1" applyProtection="1">
      <alignment horizontal="center" vertical="center"/>
    </xf>
    <xf numFmtId="0" fontId="17" fillId="5" borderId="0" xfId="0" applyFont="1" applyFill="1" applyBorder="1" applyAlignment="1" applyProtection="1">
      <alignment vertical="center"/>
    </xf>
    <xf numFmtId="0" fontId="119" fillId="9" borderId="62" xfId="0" applyFont="1" applyFill="1" applyBorder="1" applyAlignment="1" applyProtection="1">
      <alignment horizontal="center" vertical="center"/>
    </xf>
    <xf numFmtId="0" fontId="117" fillId="9" borderId="62" xfId="0" applyFont="1" applyFill="1" applyBorder="1" applyAlignment="1" applyProtection="1">
      <alignment horizontal="center" vertical="center"/>
    </xf>
    <xf numFmtId="0" fontId="119" fillId="4" borderId="62" xfId="0" applyFont="1" applyFill="1" applyBorder="1" applyAlignment="1" applyProtection="1">
      <alignment horizontal="center" vertical="center"/>
    </xf>
    <xf numFmtId="0" fontId="117" fillId="4" borderId="62" xfId="0" applyFont="1" applyFill="1" applyBorder="1" applyAlignment="1" applyProtection="1">
      <alignment horizontal="center" vertical="center"/>
    </xf>
    <xf numFmtId="0" fontId="119" fillId="2" borderId="62" xfId="0" applyFont="1" applyFill="1" applyBorder="1" applyAlignment="1" applyProtection="1">
      <alignment horizontal="center" vertical="center"/>
    </xf>
    <xf numFmtId="0" fontId="117" fillId="2" borderId="62" xfId="0" applyFont="1" applyFill="1" applyBorder="1" applyAlignment="1" applyProtection="1">
      <alignment horizontal="center" vertical="center"/>
    </xf>
    <xf numFmtId="0" fontId="119" fillId="7" borderId="62" xfId="0" applyFont="1" applyFill="1" applyBorder="1" applyAlignment="1" applyProtection="1">
      <alignment horizontal="center" vertical="center"/>
    </xf>
    <xf numFmtId="0" fontId="117" fillId="7" borderId="62" xfId="0" applyFont="1" applyFill="1" applyBorder="1" applyAlignment="1" applyProtection="1">
      <alignment horizontal="center" vertical="center"/>
    </xf>
    <xf numFmtId="0" fontId="6" fillId="5" borderId="0" xfId="0" applyFont="1" applyFill="1" applyBorder="1" applyAlignment="1" applyProtection="1">
      <alignment vertical="center" wrapText="1"/>
    </xf>
    <xf numFmtId="0" fontId="22" fillId="5" borderId="0" xfId="0" applyFont="1" applyFill="1" applyBorder="1" applyAlignment="1" applyProtection="1">
      <alignment horizontal="center" vertical="center"/>
    </xf>
    <xf numFmtId="0" fontId="19" fillId="5" borderId="14" xfId="0" applyFont="1" applyFill="1" applyBorder="1" applyAlignment="1" applyProtection="1">
      <alignment horizontal="center" vertical="top"/>
    </xf>
    <xf numFmtId="0" fontId="33" fillId="5" borderId="0" xfId="0" applyFont="1" applyFill="1" applyBorder="1" applyAlignment="1" applyProtection="1">
      <alignment vertical="center" wrapText="1"/>
    </xf>
    <xf numFmtId="0" fontId="111" fillId="5" borderId="14" xfId="0" applyFont="1" applyFill="1" applyBorder="1" applyAlignment="1" applyProtection="1">
      <alignment vertical="top"/>
    </xf>
    <xf numFmtId="0" fontId="4" fillId="5" borderId="0" xfId="0" applyFont="1" applyFill="1" applyBorder="1" applyAlignment="1" applyProtection="1">
      <alignment vertical="top"/>
    </xf>
    <xf numFmtId="0" fontId="19" fillId="5" borderId="0" xfId="0" applyFont="1" applyFill="1" applyBorder="1" applyAlignment="1" applyProtection="1">
      <alignment vertical="top"/>
    </xf>
    <xf numFmtId="0" fontId="11" fillId="5" borderId="14" xfId="0" applyFont="1" applyFill="1" applyBorder="1" applyAlignment="1" applyProtection="1">
      <alignment horizontal="center" vertical="top"/>
    </xf>
    <xf numFmtId="0" fontId="48" fillId="5" borderId="0" xfId="0" applyFont="1" applyFill="1" applyBorder="1" applyAlignment="1" applyProtection="1">
      <alignment vertical="center"/>
    </xf>
    <xf numFmtId="0" fontId="35" fillId="5" borderId="0" xfId="0" applyFont="1" applyFill="1" applyBorder="1" applyAlignment="1" applyProtection="1">
      <alignment vertical="top"/>
    </xf>
    <xf numFmtId="0" fontId="10" fillId="5" borderId="0" xfId="0" applyFont="1" applyFill="1" applyBorder="1" applyAlignment="1" applyProtection="1">
      <alignment horizontal="center" vertical="top"/>
    </xf>
    <xf numFmtId="0" fontId="10" fillId="5" borderId="0" xfId="0" applyFont="1" applyFill="1" applyBorder="1" applyAlignment="1" applyProtection="1">
      <alignment vertical="top"/>
    </xf>
    <xf numFmtId="0" fontId="48" fillId="5" borderId="0" xfId="0" applyFont="1" applyFill="1" applyBorder="1" applyAlignment="1" applyProtection="1">
      <alignment horizontal="center" vertical="center"/>
    </xf>
    <xf numFmtId="0" fontId="48" fillId="5" borderId="0" xfId="0" applyFont="1" applyFill="1" applyBorder="1" applyAlignment="1" applyProtection="1">
      <alignment horizontal="right" vertical="center"/>
    </xf>
    <xf numFmtId="0" fontId="40" fillId="5" borderId="0" xfId="0" applyFont="1" applyFill="1" applyBorder="1" applyAlignment="1" applyProtection="1">
      <alignment horizontal="center" vertical="top"/>
    </xf>
    <xf numFmtId="0" fontId="53" fillId="5" borderId="0" xfId="0" applyFont="1" applyFill="1" applyBorder="1" applyAlignment="1" applyProtection="1">
      <alignment vertical="top"/>
    </xf>
    <xf numFmtId="0" fontId="40" fillId="2" borderId="0" xfId="0" applyFont="1" applyFill="1" applyBorder="1" applyAlignment="1" applyProtection="1">
      <alignment horizontal="center" vertical="top"/>
    </xf>
    <xf numFmtId="0" fontId="21" fillId="2" borderId="0" xfId="0" applyFont="1" applyFill="1" applyBorder="1" applyAlignment="1" applyProtection="1">
      <alignment vertical="top"/>
    </xf>
    <xf numFmtId="0" fontId="8" fillId="2" borderId="0" xfId="0" applyFont="1" applyFill="1" applyBorder="1" applyAlignment="1" applyProtection="1">
      <alignment vertical="top"/>
    </xf>
    <xf numFmtId="0" fontId="11" fillId="2" borderId="21" xfId="0" applyFont="1" applyFill="1" applyBorder="1" applyAlignment="1" applyProtection="1">
      <alignment horizontal="center" vertical="top"/>
    </xf>
    <xf numFmtId="0" fontId="128" fillId="2" borderId="22" xfId="0" applyFont="1" applyFill="1" applyBorder="1" applyAlignment="1" applyProtection="1">
      <alignment horizontal="left" vertical="center" shrinkToFit="1"/>
    </xf>
    <xf numFmtId="0" fontId="128" fillId="2" borderId="6" xfId="0" applyFont="1" applyFill="1" applyBorder="1" applyAlignment="1" applyProtection="1">
      <alignment horizontal="center" vertical="center" shrinkToFit="1"/>
    </xf>
    <xf numFmtId="0" fontId="128" fillId="2" borderId="6" xfId="0" applyFont="1" applyFill="1" applyBorder="1" applyAlignment="1" applyProtection="1">
      <alignment horizontal="left" vertical="center" shrinkToFit="1"/>
    </xf>
    <xf numFmtId="0" fontId="50" fillId="11" borderId="0" xfId="0" applyFont="1" applyFill="1" applyBorder="1" applyAlignment="1" applyProtection="1">
      <alignment horizontal="center" vertical="center" wrapText="1"/>
    </xf>
    <xf numFmtId="0" fontId="50" fillId="2" borderId="0" xfId="0" applyFont="1" applyFill="1" applyBorder="1" applyAlignment="1" applyProtection="1">
      <alignment horizontal="center" vertical="center" wrapText="1"/>
    </xf>
    <xf numFmtId="0" fontId="41" fillId="2" borderId="0" xfId="0" applyFont="1" applyFill="1" applyBorder="1" applyAlignment="1" applyProtection="1">
      <alignment vertical="top"/>
    </xf>
    <xf numFmtId="0" fontId="54" fillId="2" borderId="0" xfId="0" applyFont="1" applyFill="1" applyBorder="1" applyAlignment="1" applyProtection="1">
      <alignment horizontal="center" vertical="center" textRotation="90" wrapText="1"/>
    </xf>
    <xf numFmtId="0" fontId="50" fillId="2" borderId="0" xfId="0" applyFont="1" applyFill="1" applyBorder="1" applyAlignment="1" applyProtection="1">
      <alignment horizontal="center" vertical="center" textRotation="90" wrapText="1"/>
    </xf>
    <xf numFmtId="0" fontId="83" fillId="3" borderId="0" xfId="0" applyFont="1" applyFill="1" applyAlignment="1" applyProtection="1">
      <alignment vertical="top"/>
    </xf>
    <xf numFmtId="0" fontId="83" fillId="11" borderId="0" xfId="0" applyFont="1" applyFill="1" applyAlignment="1" applyProtection="1">
      <alignment vertical="top"/>
    </xf>
    <xf numFmtId="0" fontId="83" fillId="11" borderId="0" xfId="0" applyFont="1" applyFill="1" applyAlignment="1" applyProtection="1">
      <alignment horizontal="left" vertical="top"/>
    </xf>
    <xf numFmtId="0" fontId="21" fillId="11" borderId="0" xfId="0" applyFont="1" applyFill="1" applyAlignment="1" applyProtection="1">
      <alignment vertical="top"/>
    </xf>
    <xf numFmtId="0" fontId="84" fillId="3" borderId="0" xfId="0" applyFont="1" applyFill="1" applyAlignment="1" applyProtection="1">
      <alignment vertical="top"/>
    </xf>
    <xf numFmtId="0" fontId="84" fillId="11" borderId="0" xfId="0" applyFont="1" applyFill="1" applyAlignment="1" applyProtection="1">
      <alignment vertical="top"/>
    </xf>
    <xf numFmtId="0" fontId="84" fillId="11" borderId="0" xfId="0" applyFont="1" applyFill="1" applyAlignment="1" applyProtection="1">
      <alignment horizontal="left" vertical="top"/>
    </xf>
    <xf numFmtId="0" fontId="52" fillId="11" borderId="0" xfId="0" applyFont="1" applyFill="1" applyAlignment="1" applyProtection="1">
      <alignment vertical="top"/>
    </xf>
    <xf numFmtId="0" fontId="21" fillId="3" borderId="0" xfId="0" applyFont="1" applyFill="1" applyAlignment="1" applyProtection="1">
      <alignment vertical="top"/>
    </xf>
    <xf numFmtId="0" fontId="126" fillId="11" borderId="0" xfId="0" applyFont="1" applyFill="1" applyBorder="1" applyAlignment="1" applyProtection="1">
      <alignment horizontal="center" vertical="center"/>
    </xf>
    <xf numFmtId="0" fontId="126" fillId="11" borderId="0" xfId="0" applyFont="1" applyFill="1" applyBorder="1" applyAlignment="1" applyProtection="1">
      <alignment vertical="center"/>
    </xf>
    <xf numFmtId="0" fontId="125" fillId="11" borderId="0" xfId="0" applyFont="1" applyFill="1" applyBorder="1" applyAlignment="1" applyProtection="1">
      <alignment vertical="top"/>
    </xf>
    <xf numFmtId="0" fontId="125" fillId="11" borderId="0" xfId="0" applyFont="1" applyFill="1" applyAlignment="1" applyProtection="1">
      <alignment vertical="top"/>
    </xf>
    <xf numFmtId="0" fontId="154" fillId="12" borderId="0" xfId="0" applyFont="1" applyFill="1" applyBorder="1" applyAlignment="1" applyProtection="1">
      <alignment horizontal="left" vertical="center"/>
    </xf>
    <xf numFmtId="0" fontId="126" fillId="11" borderId="0" xfId="0" quotePrefix="1" applyFont="1" applyFill="1" applyBorder="1" applyAlignment="1" applyProtection="1">
      <alignment horizontal="center" vertical="center"/>
    </xf>
    <xf numFmtId="0" fontId="92" fillId="11" borderId="0" xfId="0" applyFont="1" applyFill="1" applyAlignment="1" applyProtection="1">
      <alignment vertical="top"/>
    </xf>
    <xf numFmtId="0" fontId="85" fillId="3" borderId="0" xfId="0" applyFont="1" applyFill="1" applyAlignment="1" applyProtection="1">
      <alignment vertical="top"/>
    </xf>
    <xf numFmtId="0" fontId="85" fillId="11" borderId="0" xfId="0" applyFont="1" applyFill="1" applyAlignment="1" applyProtection="1">
      <alignment vertical="top"/>
    </xf>
    <xf numFmtId="0" fontId="85" fillId="11" borderId="0" xfId="0" applyFont="1" applyFill="1" applyAlignment="1" applyProtection="1">
      <alignment horizontal="left" vertical="top"/>
    </xf>
    <xf numFmtId="0" fontId="93" fillId="11" borderId="0" xfId="0" applyFont="1" applyFill="1" applyAlignment="1" applyProtection="1">
      <alignment vertical="top"/>
    </xf>
    <xf numFmtId="0" fontId="47" fillId="11" borderId="0" xfId="0" applyFont="1" applyFill="1" applyAlignment="1" applyProtection="1">
      <alignment vertical="top"/>
    </xf>
    <xf numFmtId="0" fontId="127" fillId="11" borderId="0" xfId="0" applyFont="1" applyFill="1" applyAlignment="1" applyProtection="1">
      <alignment vertical="top"/>
    </xf>
    <xf numFmtId="0" fontId="133" fillId="12" borderId="0" xfId="0" applyFont="1" applyFill="1" applyBorder="1" applyAlignment="1" applyProtection="1">
      <alignment vertical="top"/>
    </xf>
    <xf numFmtId="0" fontId="91" fillId="11" borderId="0" xfId="0" applyFont="1" applyFill="1" applyAlignment="1" applyProtection="1">
      <alignment vertical="top"/>
    </xf>
    <xf numFmtId="0" fontId="91" fillId="11" borderId="0" xfId="0" applyFont="1" applyFill="1" applyAlignment="1" applyProtection="1">
      <alignment horizontal="left" vertical="top"/>
    </xf>
    <xf numFmtId="0" fontId="0" fillId="11" borderId="0" xfId="0" applyFill="1" applyAlignment="1" applyProtection="1">
      <alignment vertical="top"/>
    </xf>
    <xf numFmtId="0" fontId="83" fillId="12" borderId="0" xfId="0" applyFont="1" applyFill="1" applyAlignment="1" applyProtection="1">
      <alignment vertical="top"/>
    </xf>
    <xf numFmtId="0" fontId="85" fillId="12" borderId="0" xfId="0" applyFont="1" applyFill="1" applyAlignment="1" applyProtection="1">
      <alignment vertical="top"/>
    </xf>
    <xf numFmtId="0" fontId="83" fillId="3" borderId="0" xfId="0" applyFont="1" applyFill="1" applyAlignment="1" applyProtection="1">
      <alignment vertical="center"/>
    </xf>
    <xf numFmtId="0" fontId="83" fillId="11" borderId="0" xfId="0" applyFont="1" applyFill="1" applyAlignment="1" applyProtection="1">
      <alignment vertical="center"/>
    </xf>
    <xf numFmtId="0" fontId="83" fillId="11" borderId="0" xfId="0" applyFont="1" applyFill="1" applyAlignment="1" applyProtection="1">
      <alignment horizontal="left" vertical="center"/>
    </xf>
    <xf numFmtId="0" fontId="21" fillId="11" borderId="0" xfId="0" applyFont="1" applyFill="1" applyAlignment="1" applyProtection="1">
      <alignment vertical="center"/>
    </xf>
    <xf numFmtId="0" fontId="86" fillId="3" borderId="0" xfId="0" applyFont="1" applyFill="1" applyAlignment="1" applyProtection="1">
      <alignment vertical="top"/>
    </xf>
    <xf numFmtId="0" fontId="86" fillId="11" borderId="0" xfId="0" applyFont="1" applyFill="1" applyAlignment="1" applyProtection="1">
      <alignment vertical="top"/>
    </xf>
    <xf numFmtId="0" fontId="86" fillId="11" borderId="0" xfId="0" applyFont="1" applyFill="1" applyAlignment="1" applyProtection="1">
      <alignment horizontal="left" vertical="top"/>
    </xf>
    <xf numFmtId="0" fontId="53" fillId="11" borderId="0" xfId="0" applyFont="1" applyFill="1" applyAlignment="1" applyProtection="1">
      <alignment vertical="top"/>
    </xf>
    <xf numFmtId="0" fontId="87" fillId="3" borderId="0" xfId="0" applyFont="1" applyFill="1" applyAlignment="1" applyProtection="1">
      <alignment vertical="top"/>
    </xf>
    <xf numFmtId="0" fontId="87" fillId="11" borderId="0" xfId="0" applyFont="1" applyFill="1" applyAlignment="1" applyProtection="1">
      <alignment vertical="top"/>
    </xf>
    <xf numFmtId="0" fontId="87" fillId="11" borderId="0" xfId="0" applyFont="1" applyFill="1" applyAlignment="1" applyProtection="1">
      <alignment horizontal="left" vertical="top"/>
    </xf>
    <xf numFmtId="0" fontId="61" fillId="11" borderId="0" xfId="0" applyFont="1" applyFill="1" applyAlignment="1" applyProtection="1">
      <alignment vertical="top"/>
    </xf>
    <xf numFmtId="0" fontId="86" fillId="3" borderId="0" xfId="0" applyFont="1" applyFill="1" applyBorder="1" applyAlignment="1" applyProtection="1">
      <alignment vertical="top"/>
    </xf>
    <xf numFmtId="0" fontId="83" fillId="3" borderId="0" xfId="0" applyFont="1" applyFill="1" applyBorder="1" applyAlignment="1" applyProtection="1">
      <alignment vertical="top"/>
    </xf>
    <xf numFmtId="0" fontId="83" fillId="3" borderId="0" xfId="0" applyFont="1" applyFill="1" applyBorder="1" applyAlignment="1" applyProtection="1">
      <alignment horizontal="center" vertical="top" textRotation="90"/>
    </xf>
    <xf numFmtId="0" fontId="7" fillId="3" borderId="0" xfId="0" applyFont="1" applyFill="1" applyBorder="1" applyAlignment="1" applyProtection="1">
      <alignment horizontal="left" vertical="center"/>
    </xf>
    <xf numFmtId="0" fontId="90" fillId="3" borderId="0" xfId="0" applyFont="1" applyFill="1" applyBorder="1" applyAlignment="1" applyProtection="1">
      <alignment horizontal="center" vertical="center"/>
    </xf>
    <xf numFmtId="0" fontId="90" fillId="11" borderId="0" xfId="0" applyFont="1" applyFill="1" applyAlignment="1" applyProtection="1">
      <alignment vertical="center"/>
    </xf>
    <xf numFmtId="0" fontId="13" fillId="11" borderId="0" xfId="0" applyFont="1" applyFill="1" applyAlignment="1" applyProtection="1">
      <alignment vertical="center"/>
    </xf>
    <xf numFmtId="0" fontId="21" fillId="3" borderId="0" xfId="0" applyFont="1" applyFill="1" applyBorder="1" applyAlignment="1" applyProtection="1">
      <alignment vertical="top"/>
    </xf>
    <xf numFmtId="0" fontId="21" fillId="11" borderId="0" xfId="0" applyFont="1" applyFill="1" applyAlignment="1" applyProtection="1">
      <alignment horizontal="left" vertical="top"/>
    </xf>
    <xf numFmtId="0" fontId="159" fillId="2" borderId="0" xfId="0" applyFont="1" applyFill="1" applyBorder="1" applyAlignment="1" applyProtection="1">
      <alignment vertical="top"/>
    </xf>
    <xf numFmtId="0" fontId="133" fillId="2" borderId="0" xfId="0" applyFont="1" applyFill="1" applyBorder="1" applyAlignment="1" applyProtection="1">
      <alignment vertical="top"/>
    </xf>
    <xf numFmtId="0" fontId="44" fillId="2" borderId="0" xfId="0" applyFont="1" applyFill="1" applyBorder="1" applyAlignment="1" applyProtection="1">
      <alignment vertical="top"/>
    </xf>
    <xf numFmtId="0" fontId="8" fillId="5" borderId="0" xfId="0" applyFont="1" applyFill="1" applyBorder="1" applyAlignment="1" applyProtection="1">
      <alignment vertical="center"/>
    </xf>
    <xf numFmtId="0" fontId="130" fillId="5"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textRotation="90" wrapText="1"/>
    </xf>
    <xf numFmtId="0" fontId="167" fillId="2" borderId="0" xfId="0" applyFont="1" applyFill="1" applyBorder="1" applyAlignment="1" applyProtection="1">
      <alignment vertical="top"/>
    </xf>
    <xf numFmtId="0" fontId="167" fillId="2" borderId="15" xfId="0" applyFont="1" applyFill="1" applyBorder="1" applyAlignment="1" applyProtection="1">
      <alignment vertical="top"/>
    </xf>
    <xf numFmtId="0" fontId="167" fillId="12" borderId="0" xfId="0" applyFont="1" applyFill="1" applyBorder="1" applyAlignment="1" applyProtection="1">
      <alignment vertical="top"/>
    </xf>
    <xf numFmtId="0" fontId="134" fillId="0" borderId="0" xfId="0" applyFont="1" applyFill="1" applyBorder="1" applyAlignment="1" applyProtection="1">
      <alignment vertical="top"/>
    </xf>
    <xf numFmtId="0" fontId="154" fillId="0" borderId="0" xfId="0" applyFont="1" applyFill="1" applyBorder="1" applyAlignment="1" applyProtection="1">
      <alignment horizontal="left" vertical="center"/>
    </xf>
    <xf numFmtId="0" fontId="125" fillId="0" borderId="0" xfId="0" applyFont="1" applyFill="1" applyAlignment="1" applyProtection="1">
      <alignment vertical="top"/>
    </xf>
    <xf numFmtId="0" fontId="21" fillId="0" borderId="0" xfId="0" applyFont="1" applyFill="1" applyAlignment="1" applyProtection="1">
      <alignment vertical="top"/>
    </xf>
    <xf numFmtId="0" fontId="93" fillId="0" borderId="0" xfId="0" applyFont="1" applyFill="1" applyAlignment="1" applyProtection="1">
      <alignment vertical="top"/>
    </xf>
    <xf numFmtId="0" fontId="83" fillId="0" borderId="0" xfId="0" applyFont="1" applyFill="1" applyAlignment="1" applyProtection="1">
      <alignment vertical="top"/>
    </xf>
    <xf numFmtId="0" fontId="83" fillId="0" borderId="0" xfId="0" applyFont="1" applyFill="1" applyAlignment="1" applyProtection="1">
      <alignment horizontal="left" vertical="top"/>
    </xf>
    <xf numFmtId="0" fontId="134" fillId="11" borderId="0" xfId="0" applyFont="1" applyFill="1" applyBorder="1" applyAlignment="1" applyProtection="1">
      <alignment vertical="top"/>
    </xf>
    <xf numFmtId="0" fontId="133" fillId="11" borderId="0" xfId="0" applyFont="1" applyFill="1" applyBorder="1" applyAlignment="1" applyProtection="1">
      <alignment vertical="top"/>
    </xf>
    <xf numFmtId="0" fontId="134" fillId="11" borderId="15" xfId="0" applyFont="1" applyFill="1" applyBorder="1" applyAlignment="1" applyProtection="1">
      <alignment vertical="top"/>
    </xf>
    <xf numFmtId="0" fontId="146" fillId="11" borderId="15" xfId="0" applyFont="1" applyFill="1" applyBorder="1" applyAlignment="1" applyProtection="1">
      <alignment vertical="top"/>
    </xf>
    <xf numFmtId="0" fontId="154" fillId="11" borderId="0" xfId="0" applyFont="1" applyFill="1" applyBorder="1" applyAlignment="1" applyProtection="1">
      <alignment horizontal="left" vertical="center"/>
    </xf>
    <xf numFmtId="0" fontId="119" fillId="11" borderId="0" xfId="0" applyFont="1" applyFill="1" applyBorder="1" applyAlignment="1" applyProtection="1">
      <alignment vertical="top"/>
    </xf>
    <xf numFmtId="0" fontId="169" fillId="2" borderId="0" xfId="0" applyFont="1" applyFill="1" applyBorder="1" applyAlignment="1" applyProtection="1">
      <alignment horizontal="center" vertical="top"/>
    </xf>
    <xf numFmtId="0" fontId="171" fillId="7" borderId="0" xfId="0" applyFont="1" applyFill="1" applyBorder="1" applyAlignment="1" applyProtection="1">
      <alignment horizontal="center" vertical="center" wrapText="1"/>
    </xf>
    <xf numFmtId="0" fontId="175" fillId="3" borderId="21" xfId="0" applyFont="1" applyFill="1" applyBorder="1" applyAlignment="1" applyProtection="1">
      <alignment horizontal="left" vertical="center"/>
      <protection hidden="1"/>
    </xf>
    <xf numFmtId="0" fontId="175" fillId="3" borderId="22" xfId="0" applyFont="1" applyFill="1" applyBorder="1" applyAlignment="1" applyProtection="1">
      <alignment horizontal="left" vertical="center"/>
      <protection hidden="1"/>
    </xf>
    <xf numFmtId="0" fontId="175" fillId="3" borderId="23" xfId="0" applyFont="1" applyFill="1" applyBorder="1" applyAlignment="1" applyProtection="1">
      <alignment horizontal="left" vertical="center"/>
      <protection hidden="1"/>
    </xf>
    <xf numFmtId="0" fontId="175" fillId="0" borderId="21" xfId="0" applyFont="1" applyFill="1" applyBorder="1" applyAlignment="1" applyProtection="1">
      <alignment horizontal="left" vertical="center"/>
      <protection hidden="1"/>
    </xf>
    <xf numFmtId="0" fontId="175" fillId="0" borderId="22" xfId="0" applyFont="1" applyFill="1" applyBorder="1" applyAlignment="1" applyProtection="1">
      <alignment horizontal="left" vertical="center"/>
      <protection hidden="1"/>
    </xf>
    <xf numFmtId="0" fontId="175" fillId="0" borderId="23" xfId="0" applyFont="1" applyFill="1" applyBorder="1" applyAlignment="1" applyProtection="1">
      <alignment horizontal="left" vertical="center"/>
      <protection hidden="1"/>
    </xf>
    <xf numFmtId="0" fontId="21" fillId="11" borderId="90" xfId="0" applyFont="1" applyFill="1" applyBorder="1" applyAlignment="1" applyProtection="1">
      <alignment vertical="top"/>
    </xf>
    <xf numFmtId="0" fontId="126" fillId="11" borderId="88" xfId="0" applyFont="1" applyFill="1" applyBorder="1" applyAlignment="1" applyProtection="1">
      <alignment horizontal="center" vertical="center"/>
    </xf>
    <xf numFmtId="0" fontId="126" fillId="11" borderId="89" xfId="0" applyFont="1" applyFill="1" applyBorder="1" applyAlignment="1" applyProtection="1">
      <alignment vertical="center"/>
    </xf>
    <xf numFmtId="0" fontId="125" fillId="11" borderId="89" xfId="0" applyFont="1" applyFill="1" applyBorder="1" applyAlignment="1" applyProtection="1">
      <alignment vertical="top"/>
    </xf>
    <xf numFmtId="0" fontId="126" fillId="11" borderId="88" xfId="0" quotePrefix="1" applyFont="1" applyFill="1" applyBorder="1" applyAlignment="1" applyProtection="1">
      <alignment horizontal="center" vertical="center"/>
    </xf>
    <xf numFmtId="0" fontId="0" fillId="5" borderId="0" xfId="0" applyFill="1" applyAlignment="1" applyProtection="1">
      <alignment vertical="top"/>
    </xf>
    <xf numFmtId="0" fontId="0" fillId="5" borderId="0" xfId="0" applyFill="1" applyProtection="1"/>
    <xf numFmtId="0" fontId="8" fillId="5" borderId="0" xfId="0" applyFont="1" applyFill="1" applyAlignment="1" applyProtection="1">
      <alignment vertical="top"/>
    </xf>
    <xf numFmtId="0" fontId="8" fillId="0" borderId="0" xfId="0" applyFont="1" applyFill="1" applyAlignment="1" applyProtection="1">
      <alignment vertical="top"/>
    </xf>
    <xf numFmtId="0" fontId="2" fillId="5" borderId="0" xfId="0" applyFont="1" applyFill="1" applyProtection="1"/>
    <xf numFmtId="0" fontId="42" fillId="2" borderId="0" xfId="0" applyFont="1" applyFill="1" applyProtection="1"/>
    <xf numFmtId="0" fontId="2" fillId="2" borderId="0" xfId="0" applyFont="1" applyFill="1" applyAlignment="1" applyProtection="1">
      <alignment vertical="center" wrapText="1"/>
    </xf>
    <xf numFmtId="0" fontId="2" fillId="2" borderId="0" xfId="0" applyFont="1" applyFill="1" applyProtection="1"/>
    <xf numFmtId="0" fontId="2" fillId="0" borderId="0" xfId="0" applyFont="1" applyProtection="1"/>
    <xf numFmtId="0" fontId="2" fillId="5" borderId="0" xfId="0" applyFont="1" applyFill="1" applyAlignment="1" applyProtection="1">
      <alignment horizontal="left"/>
    </xf>
    <xf numFmtId="0" fontId="2" fillId="2" borderId="0" xfId="0" applyFont="1" applyFill="1" applyAlignment="1" applyProtection="1">
      <alignment horizontal="left" vertical="top"/>
    </xf>
    <xf numFmtId="0" fontId="2" fillId="2" borderId="0" xfId="0" applyFont="1" applyFill="1" applyAlignment="1" applyProtection="1">
      <alignment horizontal="left"/>
    </xf>
    <xf numFmtId="0" fontId="2" fillId="0" borderId="0" xfId="0" applyFont="1" applyAlignment="1" applyProtection="1">
      <alignment horizontal="left"/>
    </xf>
    <xf numFmtId="0" fontId="122" fillId="0" borderId="0" xfId="0" applyFont="1" applyAlignment="1" applyProtection="1">
      <alignment horizontal="left"/>
    </xf>
    <xf numFmtId="0" fontId="60" fillId="2" borderId="0" xfId="0" applyFont="1" applyFill="1" applyAlignment="1" applyProtection="1">
      <alignment horizontal="left" vertical="top"/>
    </xf>
    <xf numFmtId="0" fontId="2" fillId="5" borderId="0" xfId="0" applyFont="1" applyFill="1" applyAlignment="1" applyProtection="1"/>
    <xf numFmtId="0" fontId="2" fillId="2" borderId="0" xfId="0" applyFont="1" applyFill="1" applyAlignment="1" applyProtection="1">
      <alignment horizontal="center" vertical="top"/>
    </xf>
    <xf numFmtId="0" fontId="2" fillId="2" borderId="0" xfId="0" applyFont="1" applyFill="1" applyAlignment="1" applyProtection="1">
      <alignment vertical="top"/>
    </xf>
    <xf numFmtId="0" fontId="2" fillId="2" borderId="0" xfId="0" applyFont="1" applyFill="1" applyBorder="1" applyAlignment="1" applyProtection="1">
      <alignment vertical="top"/>
    </xf>
    <xf numFmtId="0" fontId="2" fillId="2" borderId="0" xfId="0" applyFont="1" applyFill="1" applyAlignment="1" applyProtection="1"/>
    <xf numFmtId="0" fontId="2" fillId="0" borderId="0" xfId="0" applyFont="1" applyAlignment="1" applyProtection="1"/>
    <xf numFmtId="0" fontId="2" fillId="0" borderId="0" xfId="0" applyFont="1" applyFill="1" applyAlignment="1" applyProtection="1">
      <alignment horizontal="center" vertical="top"/>
    </xf>
    <xf numFmtId="0" fontId="2" fillId="0" borderId="0" xfId="0" applyFont="1" applyFill="1" applyAlignment="1" applyProtection="1">
      <alignment vertical="top"/>
    </xf>
    <xf numFmtId="0" fontId="2" fillId="0" borderId="0" xfId="0" applyFont="1" applyFill="1" applyAlignment="1" applyProtection="1">
      <alignment horizontal="left" vertical="top"/>
    </xf>
    <xf numFmtId="0" fontId="113" fillId="3" borderId="8" xfId="0" applyFont="1" applyFill="1" applyBorder="1" applyAlignment="1" applyProtection="1">
      <alignment horizontal="center" vertical="center"/>
    </xf>
    <xf numFmtId="164" fontId="113" fillId="3" borderId="8" xfId="0" applyNumberFormat="1" applyFont="1" applyFill="1" applyBorder="1" applyAlignment="1" applyProtection="1">
      <alignment horizontal="center" vertical="center"/>
    </xf>
    <xf numFmtId="0" fontId="2" fillId="5" borderId="0" xfId="0" applyFont="1" applyFill="1" applyAlignment="1" applyProtection="1">
      <alignment vertical="center"/>
    </xf>
    <xf numFmtId="0" fontId="7" fillId="0" borderId="6" xfId="0" applyFont="1" applyFill="1" applyBorder="1" applyAlignment="1" applyProtection="1">
      <alignment horizontal="center" vertical="center"/>
    </xf>
    <xf numFmtId="0" fontId="2" fillId="0" borderId="0" xfId="0" applyFont="1" applyAlignment="1" applyProtection="1">
      <alignment vertical="center"/>
    </xf>
    <xf numFmtId="0" fontId="7" fillId="3" borderId="6" xfId="0" applyFont="1" applyFill="1" applyBorder="1" applyAlignment="1" applyProtection="1">
      <alignment horizontal="center" vertical="center"/>
    </xf>
    <xf numFmtId="0" fontId="7" fillId="3" borderId="21" xfId="0" applyFont="1" applyFill="1" applyBorder="1" applyAlignment="1" applyProtection="1">
      <alignment horizontal="left" vertical="center" indent="1"/>
    </xf>
    <xf numFmtId="0" fontId="7" fillId="0" borderId="21" xfId="0" applyFont="1" applyFill="1" applyBorder="1" applyAlignment="1" applyProtection="1">
      <alignment horizontal="left" vertical="center" indent="1"/>
    </xf>
    <xf numFmtId="0" fontId="7" fillId="0" borderId="22" xfId="0" applyFont="1" applyFill="1" applyBorder="1" applyAlignment="1" applyProtection="1">
      <alignment horizontal="left" vertical="center" indent="1"/>
    </xf>
    <xf numFmtId="0" fontId="31" fillId="0" borderId="0" xfId="0" applyFont="1" applyAlignment="1" applyProtection="1">
      <alignment vertical="center"/>
    </xf>
    <xf numFmtId="0" fontId="58" fillId="0" borderId="0" xfId="0" applyFont="1" applyAlignment="1" applyProtection="1">
      <alignment vertical="center"/>
    </xf>
    <xf numFmtId="0" fontId="2" fillId="3" borderId="14"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9" fillId="4" borderId="7" xfId="0" applyFont="1" applyFill="1" applyBorder="1" applyAlignment="1" applyProtection="1">
      <alignment horizontal="center" vertical="center"/>
    </xf>
    <xf numFmtId="0" fontId="30" fillId="4" borderId="6" xfId="0" applyFont="1" applyFill="1" applyBorder="1" applyAlignment="1" applyProtection="1">
      <alignment horizontal="center" vertical="center"/>
    </xf>
    <xf numFmtId="0" fontId="59" fillId="0" borderId="0" xfId="0" applyFont="1" applyAlignment="1" applyProtection="1">
      <alignment vertical="top"/>
    </xf>
    <xf numFmtId="0" fontId="58" fillId="0" borderId="0" xfId="0" applyFont="1" applyAlignment="1" applyProtection="1">
      <alignment vertical="top"/>
    </xf>
    <xf numFmtId="0" fontId="32" fillId="0" borderId="0" xfId="0" applyFont="1" applyAlignment="1" applyProtection="1">
      <alignment horizontal="left"/>
    </xf>
    <xf numFmtId="0" fontId="23" fillId="2" borderId="34" xfId="0" applyFont="1" applyFill="1" applyBorder="1" applyAlignment="1" applyProtection="1">
      <alignment horizontal="left"/>
      <protection locked="0"/>
    </xf>
    <xf numFmtId="0" fontId="99" fillId="13" borderId="0" xfId="0" applyFont="1" applyFill="1" applyBorder="1" applyAlignment="1" applyProtection="1">
      <alignment vertical="top"/>
    </xf>
    <xf numFmtId="0" fontId="8" fillId="3" borderId="0" xfId="0" applyFont="1" applyFill="1" applyAlignment="1" applyProtection="1">
      <alignment vertical="top"/>
    </xf>
    <xf numFmtId="0" fontId="0" fillId="0" borderId="0" xfId="0" applyFill="1" applyAlignment="1" applyProtection="1">
      <alignment vertical="top"/>
    </xf>
    <xf numFmtId="0" fontId="99" fillId="2" borderId="67" xfId="0" applyFont="1" applyFill="1" applyBorder="1" applyAlignment="1" applyProtection="1">
      <alignment vertical="top"/>
    </xf>
    <xf numFmtId="0" fontId="37" fillId="2" borderId="67" xfId="0" applyFont="1" applyFill="1" applyBorder="1" applyAlignment="1" applyProtection="1">
      <alignment horizontal="center" vertical="top"/>
    </xf>
    <xf numFmtId="0" fontId="37" fillId="2" borderId="67" xfId="0" applyFont="1" applyFill="1" applyBorder="1" applyAlignment="1" applyProtection="1">
      <alignment vertical="top"/>
    </xf>
    <xf numFmtId="0" fontId="38" fillId="2" borderId="67" xfId="0" applyFont="1" applyFill="1" applyBorder="1" applyAlignment="1" applyProtection="1">
      <alignment horizontal="center" vertical="top"/>
    </xf>
    <xf numFmtId="0" fontId="38" fillId="2" borderId="67" xfId="0" applyFont="1" applyFill="1" applyBorder="1" applyAlignment="1" applyProtection="1">
      <alignment vertical="top"/>
    </xf>
    <xf numFmtId="0" fontId="96" fillId="2" borderId="67" xfId="0" applyFont="1" applyFill="1" applyBorder="1" applyAlignment="1" applyProtection="1">
      <alignment horizontal="center" vertical="top"/>
    </xf>
    <xf numFmtId="0" fontId="97" fillId="2" borderId="67" xfId="0" applyFont="1" applyFill="1" applyBorder="1" applyAlignment="1" applyProtection="1">
      <alignment vertical="top"/>
    </xf>
    <xf numFmtId="0" fontId="36" fillId="2" borderId="68" xfId="0" applyFont="1" applyFill="1" applyBorder="1" applyAlignment="1" applyProtection="1">
      <alignment vertical="top"/>
    </xf>
    <xf numFmtId="0" fontId="97" fillId="2" borderId="68" xfId="0" applyFont="1" applyFill="1" applyBorder="1" applyAlignment="1" applyProtection="1">
      <alignment vertical="top"/>
    </xf>
    <xf numFmtId="0" fontId="99" fillId="2" borderId="69" xfId="0" applyFont="1" applyFill="1" applyBorder="1" applyAlignment="1" applyProtection="1">
      <alignment vertical="top"/>
    </xf>
    <xf numFmtId="0" fontId="52" fillId="0" borderId="0" xfId="0" applyFont="1" applyFill="1" applyAlignment="1" applyProtection="1">
      <alignment vertical="top"/>
    </xf>
    <xf numFmtId="0" fontId="36" fillId="0" borderId="0" xfId="0" applyFont="1" applyFill="1" applyAlignment="1" applyProtection="1">
      <alignment vertical="top"/>
    </xf>
    <xf numFmtId="0" fontId="99" fillId="2" borderId="0" xfId="0" applyFont="1" applyFill="1" applyBorder="1" applyAlignment="1" applyProtection="1">
      <alignment vertical="top"/>
    </xf>
    <xf numFmtId="0" fontId="95" fillId="7" borderId="20" xfId="0" applyFont="1" applyFill="1" applyBorder="1" applyAlignment="1" applyProtection="1">
      <alignment horizontal="center" vertical="center" wrapText="1"/>
    </xf>
    <xf numFmtId="0" fontId="95" fillId="2" borderId="20" xfId="0" applyFont="1" applyFill="1" applyBorder="1" applyAlignment="1" applyProtection="1">
      <alignment horizontal="center" vertical="center" wrapText="1"/>
    </xf>
    <xf numFmtId="0" fontId="99" fillId="2" borderId="71" xfId="0" applyFont="1" applyFill="1" applyBorder="1" applyAlignment="1" applyProtection="1">
      <alignment vertical="top"/>
    </xf>
    <xf numFmtId="0" fontId="66" fillId="7" borderId="24" xfId="0" applyFont="1" applyFill="1" applyBorder="1" applyAlignment="1" applyProtection="1">
      <alignment horizontal="center" vertical="center"/>
    </xf>
    <xf numFmtId="0" fontId="66" fillId="2" borderId="24" xfId="0" applyFont="1" applyFill="1" applyBorder="1" applyAlignment="1" applyProtection="1">
      <alignment horizontal="center" vertical="center"/>
    </xf>
    <xf numFmtId="0" fontId="66" fillId="7" borderId="24" xfId="0" quotePrefix="1" applyFont="1" applyFill="1" applyBorder="1" applyAlignment="1" applyProtection="1">
      <alignment horizontal="center" vertical="center"/>
    </xf>
    <xf numFmtId="0" fontId="11" fillId="2" borderId="0" xfId="0" applyFont="1" applyFill="1" applyBorder="1" applyAlignment="1" applyProtection="1">
      <alignment horizontal="center" vertical="top"/>
    </xf>
    <xf numFmtId="0" fontId="11" fillId="2" borderId="0" xfId="0" applyFont="1" applyFill="1" applyBorder="1" applyAlignment="1" applyProtection="1">
      <alignment vertical="top"/>
    </xf>
    <xf numFmtId="0" fontId="10" fillId="2" borderId="0" xfId="0" applyFont="1" applyFill="1" applyBorder="1" applyAlignment="1" applyProtection="1">
      <alignment horizontal="center" vertical="top"/>
    </xf>
    <xf numFmtId="0" fontId="16" fillId="2" borderId="0" xfId="0" applyFont="1" applyFill="1" applyBorder="1" applyAlignment="1" applyProtection="1">
      <alignment horizontal="center" vertical="center"/>
    </xf>
    <xf numFmtId="0" fontId="16" fillId="2" borderId="0" xfId="0" quotePrefix="1" applyFont="1" applyFill="1" applyBorder="1" applyAlignment="1" applyProtection="1">
      <alignment horizontal="center" vertical="center"/>
    </xf>
    <xf numFmtId="0" fontId="145" fillId="7" borderId="30" xfId="0" applyFont="1" applyFill="1" applyBorder="1" applyAlignment="1" applyProtection="1">
      <alignment horizontal="center" vertical="top"/>
    </xf>
    <xf numFmtId="0" fontId="145" fillId="7" borderId="32" xfId="0" applyFont="1" applyFill="1" applyBorder="1" applyAlignment="1" applyProtection="1">
      <alignment horizontal="center" vertical="top"/>
    </xf>
    <xf numFmtId="0" fontId="62" fillId="4" borderId="21" xfId="0" applyFont="1" applyFill="1" applyBorder="1" applyAlignment="1" applyProtection="1">
      <alignment horizontal="center" vertical="top"/>
    </xf>
    <xf numFmtId="0" fontId="141" fillId="7" borderId="20" xfId="0" applyFont="1" applyFill="1" applyBorder="1" applyAlignment="1" applyProtection="1">
      <alignment horizontal="center" vertical="center" wrapText="1"/>
    </xf>
    <xf numFmtId="0" fontId="141" fillId="2" borderId="20" xfId="0" applyFont="1" applyFill="1" applyBorder="1" applyAlignment="1" applyProtection="1">
      <alignment horizontal="center" vertical="center" wrapText="1"/>
    </xf>
    <xf numFmtId="0" fontId="118" fillId="2" borderId="6" xfId="0" applyFont="1" applyFill="1" applyBorder="1" applyAlignment="1" applyProtection="1">
      <alignment horizontal="center" vertical="center"/>
    </xf>
    <xf numFmtId="0" fontId="170" fillId="2" borderId="0" xfId="0" applyFont="1" applyFill="1" applyBorder="1" applyAlignment="1" applyProtection="1">
      <alignment horizontal="center" vertical="center"/>
    </xf>
    <xf numFmtId="0" fontId="146" fillId="3" borderId="0" xfId="0" applyFont="1" applyFill="1" applyAlignment="1" applyProtection="1">
      <alignment horizontal="center" vertical="center"/>
    </xf>
    <xf numFmtId="0" fontId="156" fillId="12" borderId="0" xfId="0" applyFont="1" applyFill="1" applyBorder="1" applyAlignment="1" applyProtection="1">
      <alignment horizontal="center" vertical="center"/>
    </xf>
    <xf numFmtId="0" fontId="118" fillId="11" borderId="6" xfId="0" applyFont="1" applyFill="1" applyBorder="1" applyAlignment="1" applyProtection="1">
      <alignment horizontal="center" vertical="center"/>
    </xf>
    <xf numFmtId="0" fontId="99" fillId="11" borderId="0" xfId="0" applyFont="1" applyFill="1" applyBorder="1" applyAlignment="1" applyProtection="1">
      <alignment vertical="top"/>
    </xf>
    <xf numFmtId="0" fontId="136" fillId="11" borderId="33" xfId="0" applyFont="1" applyFill="1" applyBorder="1" applyAlignment="1" applyProtection="1">
      <alignment horizontal="center" vertical="top"/>
    </xf>
    <xf numFmtId="0" fontId="136" fillId="11" borderId="0" xfId="0" applyFont="1" applyFill="1" applyBorder="1" applyAlignment="1" applyProtection="1">
      <alignment vertical="top" wrapText="1"/>
    </xf>
    <xf numFmtId="0" fontId="173" fillId="11" borderId="0" xfId="0" applyFont="1" applyFill="1" applyBorder="1" applyAlignment="1" applyProtection="1">
      <alignment horizontal="center" vertical="top"/>
    </xf>
    <xf numFmtId="0" fontId="170" fillId="2" borderId="0" xfId="0" applyFont="1" applyFill="1" applyBorder="1" applyAlignment="1" applyProtection="1">
      <alignment horizontal="center" vertical="top"/>
    </xf>
    <xf numFmtId="0" fontId="99" fillId="11" borderId="71" xfId="0" applyFont="1" applyFill="1" applyBorder="1" applyAlignment="1" applyProtection="1">
      <alignment vertical="top"/>
    </xf>
    <xf numFmtId="0" fontId="51" fillId="11" borderId="0" xfId="0" applyFont="1" applyFill="1" applyAlignment="1" applyProtection="1">
      <alignment vertical="top"/>
    </xf>
    <xf numFmtId="0" fontId="155" fillId="11" borderId="0" xfId="0" applyFont="1" applyFill="1" applyBorder="1" applyAlignment="1" applyProtection="1">
      <alignment horizontal="center" vertical="top"/>
    </xf>
    <xf numFmtId="0" fontId="137" fillId="11" borderId="14" xfId="0" applyFont="1" applyFill="1" applyBorder="1" applyAlignment="1" applyProtection="1">
      <alignment horizontal="center" vertical="top"/>
    </xf>
    <xf numFmtId="164" fontId="140" fillId="11" borderId="0" xfId="0" applyNumberFormat="1" applyFont="1" applyFill="1" applyBorder="1" applyAlignment="1" applyProtection="1">
      <alignment horizontal="center" vertical="top"/>
    </xf>
    <xf numFmtId="0" fontId="8" fillId="11" borderId="0" xfId="0" applyFont="1" applyFill="1" applyAlignment="1" applyProtection="1">
      <alignment vertical="top"/>
    </xf>
    <xf numFmtId="0" fontId="136" fillId="11" borderId="14" xfId="0" applyFont="1" applyFill="1" applyBorder="1" applyAlignment="1" applyProtection="1">
      <alignment horizontal="center" vertical="top"/>
    </xf>
    <xf numFmtId="0" fontId="148" fillId="11" borderId="0" xfId="0" applyFont="1" applyFill="1" applyBorder="1" applyAlignment="1" applyProtection="1">
      <alignment vertical="top"/>
    </xf>
    <xf numFmtId="0" fontId="152" fillId="11" borderId="0" xfId="0" applyFont="1" applyFill="1" applyBorder="1" applyAlignment="1" applyProtection="1">
      <alignment horizontal="center" vertical="top"/>
    </xf>
    <xf numFmtId="0" fontId="44" fillId="11" borderId="0" xfId="0" applyFont="1" applyFill="1" applyAlignment="1" applyProtection="1">
      <alignment vertical="top"/>
    </xf>
    <xf numFmtId="0" fontId="8" fillId="12" borderId="0" xfId="0" applyFont="1" applyFill="1" applyAlignment="1" applyProtection="1">
      <alignment vertical="top"/>
    </xf>
    <xf numFmtId="0" fontId="140" fillId="12" borderId="0" xfId="0" applyFont="1" applyFill="1" applyBorder="1" applyAlignment="1" applyProtection="1">
      <alignment horizontal="center" vertical="top"/>
    </xf>
    <xf numFmtId="0" fontId="146" fillId="0" borderId="0" xfId="0" applyFont="1" applyFill="1" applyAlignment="1" applyProtection="1">
      <alignment horizontal="center" vertical="center"/>
    </xf>
    <xf numFmtId="0" fontId="156" fillId="0" borderId="0" xfId="0" applyFont="1" applyFill="1" applyBorder="1" applyAlignment="1" applyProtection="1">
      <alignment horizontal="center" vertical="center"/>
    </xf>
    <xf numFmtId="0" fontId="137" fillId="11" borderId="0" xfId="0" applyFont="1" applyFill="1" applyBorder="1" applyAlignment="1" applyProtection="1">
      <alignment horizontal="center" vertical="top"/>
    </xf>
    <xf numFmtId="0" fontId="140" fillId="11" borderId="0" xfId="0" applyFont="1" applyFill="1" applyBorder="1" applyAlignment="1" applyProtection="1">
      <alignment horizontal="center" vertical="top"/>
    </xf>
    <xf numFmtId="0" fontId="136" fillId="11" borderId="0" xfId="0" applyFont="1" applyFill="1" applyBorder="1" applyAlignment="1" applyProtection="1">
      <alignment horizontal="center" vertical="top"/>
    </xf>
    <xf numFmtId="0" fontId="136" fillId="11" borderId="0" xfId="0" applyFont="1" applyFill="1" applyBorder="1" applyAlignment="1" applyProtection="1">
      <alignment vertical="top"/>
    </xf>
    <xf numFmtId="0" fontId="47" fillId="12" borderId="0" xfId="0" applyFont="1" applyFill="1" applyAlignment="1" applyProtection="1">
      <alignment vertical="top"/>
    </xf>
    <xf numFmtId="0" fontId="155" fillId="12" borderId="0" xfId="0" applyFont="1" applyFill="1" applyBorder="1" applyAlignment="1" applyProtection="1">
      <alignment horizontal="center" vertical="top"/>
    </xf>
    <xf numFmtId="164" fontId="140" fillId="12" borderId="0" xfId="0" applyNumberFormat="1" applyFont="1" applyFill="1" applyBorder="1" applyAlignment="1" applyProtection="1">
      <alignment horizontal="center" vertical="top"/>
    </xf>
    <xf numFmtId="0" fontId="47" fillId="0" borderId="0" xfId="0" applyFont="1" applyFill="1" applyAlignment="1" applyProtection="1">
      <alignment vertical="top"/>
    </xf>
    <xf numFmtId="0" fontId="44" fillId="0" borderId="0" xfId="0" applyFont="1" applyFill="1" applyAlignment="1" applyProtection="1">
      <alignment vertical="top"/>
    </xf>
    <xf numFmtId="0" fontId="136" fillId="2" borderId="0" xfId="0" applyFont="1" applyFill="1" applyBorder="1" applyAlignment="1" applyProtection="1">
      <alignment vertical="top"/>
    </xf>
    <xf numFmtId="0" fontId="152" fillId="2" borderId="0" xfId="0" applyFont="1" applyFill="1" applyBorder="1" applyAlignment="1" applyProtection="1">
      <alignment horizontal="center" vertical="top"/>
    </xf>
    <xf numFmtId="0" fontId="44" fillId="12" borderId="0" xfId="0" applyFont="1" applyFill="1" applyAlignment="1" applyProtection="1">
      <alignment vertical="top"/>
    </xf>
    <xf numFmtId="0" fontId="136" fillId="2" borderId="33" xfId="0" applyFont="1" applyFill="1" applyBorder="1" applyAlignment="1" applyProtection="1">
      <alignment horizontal="center" vertical="top"/>
    </xf>
    <xf numFmtId="0" fontId="136" fillId="2" borderId="37" xfId="0" applyFont="1" applyFill="1" applyBorder="1" applyAlignment="1" applyProtection="1">
      <alignment vertical="top" wrapText="1"/>
    </xf>
    <xf numFmtId="0" fontId="173" fillId="2" borderId="37" xfId="0" applyFont="1" applyFill="1" applyBorder="1" applyAlignment="1" applyProtection="1">
      <alignment horizontal="center" vertical="top"/>
    </xf>
    <xf numFmtId="0" fontId="137" fillId="2" borderId="14" xfId="0" applyFont="1" applyFill="1" applyBorder="1" applyAlignment="1" applyProtection="1">
      <alignment horizontal="center" vertical="top"/>
    </xf>
    <xf numFmtId="0" fontId="136" fillId="2" borderId="14" xfId="0" applyFont="1" applyFill="1" applyBorder="1" applyAlignment="1" applyProtection="1">
      <alignment horizontal="center" vertical="top"/>
    </xf>
    <xf numFmtId="0" fontId="161" fillId="4" borderId="21" xfId="0" applyFont="1" applyFill="1" applyBorder="1" applyAlignment="1" applyProtection="1">
      <alignment horizontal="center" vertical="top"/>
    </xf>
    <xf numFmtId="0" fontId="136" fillId="2" borderId="0" xfId="0" applyFont="1" applyFill="1" applyBorder="1" applyAlignment="1" applyProtection="1">
      <alignment vertical="top" wrapText="1"/>
    </xf>
    <xf numFmtId="0" fontId="173" fillId="2" borderId="0" xfId="0" applyFont="1" applyFill="1" applyBorder="1" applyAlignment="1" applyProtection="1">
      <alignment horizontal="center" vertical="top"/>
    </xf>
    <xf numFmtId="0" fontId="158" fillId="2" borderId="6" xfId="0" applyFont="1" applyFill="1" applyBorder="1" applyAlignment="1" applyProtection="1">
      <alignment horizontal="center" vertical="center"/>
    </xf>
    <xf numFmtId="0" fontId="137" fillId="2" borderId="0" xfId="0" applyFont="1" applyFill="1" applyBorder="1" applyAlignment="1" applyProtection="1">
      <alignment vertical="top"/>
    </xf>
    <xf numFmtId="0" fontId="150" fillId="2" borderId="0" xfId="0" applyFont="1" applyFill="1" applyBorder="1" applyAlignment="1" applyProtection="1">
      <alignment horizontal="center" vertical="top"/>
    </xf>
    <xf numFmtId="0" fontId="150" fillId="12" borderId="0" xfId="0" applyFont="1" applyFill="1" applyBorder="1" applyAlignment="1" applyProtection="1">
      <alignment horizontal="center" vertical="top"/>
    </xf>
    <xf numFmtId="0" fontId="165" fillId="2" borderId="14" xfId="0" applyFont="1" applyFill="1" applyBorder="1" applyAlignment="1" applyProtection="1">
      <alignment horizontal="center" vertical="top"/>
    </xf>
    <xf numFmtId="0" fontId="165" fillId="2" borderId="0" xfId="0" applyFont="1" applyFill="1" applyBorder="1" applyAlignment="1" applyProtection="1">
      <alignment vertical="top" wrapText="1"/>
    </xf>
    <xf numFmtId="0" fontId="164" fillId="2" borderId="71" xfId="0" applyFont="1" applyFill="1" applyBorder="1" applyAlignment="1" applyProtection="1">
      <alignment vertical="top"/>
    </xf>
    <xf numFmtId="0" fontId="163" fillId="12" borderId="0" xfId="0" applyFont="1" applyFill="1" applyAlignment="1" applyProtection="1">
      <alignment vertical="top"/>
    </xf>
    <xf numFmtId="0" fontId="166" fillId="12" borderId="0" xfId="0" applyFont="1" applyFill="1" applyBorder="1" applyAlignment="1" applyProtection="1">
      <alignment horizontal="center" vertical="top"/>
    </xf>
    <xf numFmtId="0" fontId="149" fillId="2" borderId="0" xfId="0" applyFont="1" applyFill="1" applyBorder="1" applyAlignment="1" applyProtection="1">
      <alignment horizontal="center" vertical="top"/>
    </xf>
    <xf numFmtId="0" fontId="45" fillId="2" borderId="14" xfId="0" applyFont="1" applyFill="1" applyBorder="1" applyAlignment="1" applyProtection="1">
      <alignment horizontal="center" vertical="top"/>
    </xf>
    <xf numFmtId="0" fontId="68" fillId="2" borderId="0" xfId="0" applyFont="1" applyFill="1" applyBorder="1" applyAlignment="1" applyProtection="1">
      <alignment horizontal="center" vertical="top"/>
    </xf>
    <xf numFmtId="0" fontId="44" fillId="3" borderId="0" xfId="0" applyFont="1" applyFill="1" applyAlignment="1" applyProtection="1">
      <alignment vertical="top"/>
    </xf>
    <xf numFmtId="0" fontId="21" fillId="0" borderId="0" xfId="0" applyFont="1" applyFill="1" applyAlignment="1" applyProtection="1">
      <alignment vertical="center"/>
    </xf>
    <xf numFmtId="0" fontId="17" fillId="0" borderId="0" xfId="0" applyFont="1" applyFill="1" applyAlignment="1" applyProtection="1">
      <alignment vertical="center"/>
    </xf>
    <xf numFmtId="0" fontId="8" fillId="3" borderId="0" xfId="0" applyFont="1" applyFill="1" applyAlignment="1" applyProtection="1">
      <alignment vertical="center"/>
    </xf>
    <xf numFmtId="0" fontId="17" fillId="0" borderId="0" xfId="0" applyFont="1" applyFill="1" applyAlignment="1" applyProtection="1">
      <alignment vertical="top"/>
    </xf>
    <xf numFmtId="0" fontId="53" fillId="0" borderId="0" xfId="0" applyFont="1" applyFill="1" applyAlignment="1" applyProtection="1">
      <alignment vertical="top"/>
    </xf>
    <xf numFmtId="0" fontId="4" fillId="0" borderId="0" xfId="0" applyFont="1" applyFill="1" applyAlignment="1" applyProtection="1">
      <alignment vertical="top"/>
    </xf>
    <xf numFmtId="0" fontId="4" fillId="3" borderId="0" xfId="0" applyFont="1" applyFill="1" applyAlignment="1" applyProtection="1">
      <alignment vertical="top"/>
    </xf>
    <xf numFmtId="0" fontId="61" fillId="0" borderId="0" xfId="0" applyFont="1" applyFill="1" applyAlignment="1" applyProtection="1">
      <alignment vertical="top"/>
    </xf>
    <xf numFmtId="0" fontId="7" fillId="0" borderId="0" xfId="0" applyFont="1" applyFill="1" applyAlignment="1" applyProtection="1">
      <alignment vertical="top"/>
    </xf>
    <xf numFmtId="0" fontId="4" fillId="3" borderId="0" xfId="0" applyFont="1" applyFill="1" applyBorder="1" applyAlignment="1" applyProtection="1">
      <alignment vertical="top"/>
    </xf>
    <xf numFmtId="0" fontId="8" fillId="3" borderId="0" xfId="0" applyFont="1" applyFill="1" applyBorder="1" applyAlignment="1" applyProtection="1">
      <alignment vertical="top"/>
    </xf>
    <xf numFmtId="0" fontId="50" fillId="3" borderId="0" xfId="0" applyFont="1" applyFill="1" applyBorder="1" applyAlignment="1" applyProtection="1">
      <alignment horizontal="center" vertical="center" textRotation="90" wrapText="1"/>
    </xf>
    <xf numFmtId="0" fontId="88" fillId="3" borderId="0" xfId="0" applyFont="1" applyFill="1" applyBorder="1" applyAlignment="1" applyProtection="1">
      <alignment horizontal="center" vertical="center" textRotation="90" wrapText="1"/>
    </xf>
    <xf numFmtId="0" fontId="0" fillId="0" borderId="0" xfId="0" applyFill="1" applyAlignment="1" applyProtection="1">
      <alignment vertical="center"/>
    </xf>
    <xf numFmtId="0" fontId="117" fillId="6" borderId="21" xfId="0" applyFont="1" applyFill="1" applyBorder="1" applyAlignment="1" applyProtection="1">
      <alignment horizontal="center" vertical="center"/>
    </xf>
    <xf numFmtId="0" fontId="121" fillId="6" borderId="22" xfId="0" applyFont="1" applyFill="1" applyBorder="1" applyAlignment="1" applyProtection="1">
      <alignment vertical="center"/>
    </xf>
    <xf numFmtId="164" fontId="121" fillId="6" borderId="6" xfId="0" applyNumberFormat="1" applyFont="1" applyFill="1" applyBorder="1" applyAlignment="1" applyProtection="1">
      <alignment horizontal="center" vertical="center"/>
    </xf>
    <xf numFmtId="164" fontId="121" fillId="6" borderId="6" xfId="0" applyNumberFormat="1" applyFont="1" applyFill="1" applyBorder="1" applyAlignment="1" applyProtection="1">
      <alignment horizontal="left" vertical="center" wrapText="1" indent="1"/>
    </xf>
    <xf numFmtId="1" fontId="101" fillId="6" borderId="6" xfId="0" applyNumberFormat="1" applyFont="1" applyFill="1" applyBorder="1" applyAlignment="1" applyProtection="1">
      <alignment horizontal="center" vertical="center"/>
    </xf>
    <xf numFmtId="164" fontId="160" fillId="2" borderId="0" xfId="0" applyNumberFormat="1" applyFont="1" applyFill="1" applyBorder="1" applyAlignment="1" applyProtection="1">
      <alignment horizontal="center" vertical="center"/>
    </xf>
    <xf numFmtId="164" fontId="57" fillId="2" borderId="0" xfId="0" applyNumberFormat="1" applyFont="1" applyFill="1" applyBorder="1" applyAlignment="1" applyProtection="1">
      <alignment horizontal="center" vertical="center"/>
    </xf>
    <xf numFmtId="164" fontId="49" fillId="3" borderId="0" xfId="0" applyNumberFormat="1" applyFont="1" applyFill="1" applyBorder="1" applyAlignment="1" applyProtection="1">
      <alignment horizontal="center" vertical="center"/>
    </xf>
    <xf numFmtId="164" fontId="89" fillId="3" borderId="0" xfId="0" applyNumberFormat="1" applyFont="1" applyFill="1" applyBorder="1" applyAlignment="1" applyProtection="1">
      <alignment horizontal="center" vertical="center"/>
    </xf>
    <xf numFmtId="0" fontId="121" fillId="2" borderId="22" xfId="0" applyFont="1" applyFill="1" applyBorder="1" applyAlignment="1" applyProtection="1">
      <alignment vertical="center"/>
    </xf>
    <xf numFmtId="164" fontId="121" fillId="2" borderId="6" xfId="0" applyNumberFormat="1" applyFont="1" applyFill="1" applyBorder="1" applyAlignment="1" applyProtection="1">
      <alignment horizontal="center" vertical="center"/>
    </xf>
    <xf numFmtId="164" fontId="121" fillId="2" borderId="6" xfId="0" applyNumberFormat="1" applyFont="1" applyFill="1" applyBorder="1" applyAlignment="1" applyProtection="1">
      <alignment horizontal="left" vertical="center" wrapText="1" indent="1"/>
    </xf>
    <xf numFmtId="1" fontId="101" fillId="2" borderId="6" xfId="0" applyNumberFormat="1" applyFont="1" applyFill="1" applyBorder="1" applyAlignment="1" applyProtection="1">
      <alignment horizontal="center" vertical="center"/>
    </xf>
    <xf numFmtId="0" fontId="121" fillId="0" borderId="22" xfId="0" applyFont="1" applyFill="1" applyBorder="1" applyAlignment="1" applyProtection="1">
      <alignment vertical="center"/>
    </xf>
    <xf numFmtId="164" fontId="121" fillId="0" borderId="6" xfId="0" applyNumberFormat="1" applyFont="1" applyFill="1" applyBorder="1" applyAlignment="1" applyProtection="1">
      <alignment horizontal="center" vertical="center"/>
    </xf>
    <xf numFmtId="164" fontId="121" fillId="0" borderId="6" xfId="0" applyNumberFormat="1" applyFont="1" applyFill="1" applyBorder="1" applyAlignment="1" applyProtection="1">
      <alignment horizontal="left" vertical="center" wrapText="1" indent="1"/>
    </xf>
    <xf numFmtId="1" fontId="101" fillId="0" borderId="6" xfId="0" applyNumberFormat="1" applyFont="1" applyFill="1" applyBorder="1" applyAlignment="1" applyProtection="1">
      <alignment horizontal="center" vertical="center"/>
    </xf>
    <xf numFmtId="0" fontId="121" fillId="2" borderId="22" xfId="0" applyFont="1" applyFill="1" applyBorder="1" applyAlignment="1" applyProtection="1">
      <alignment vertical="center" wrapText="1"/>
    </xf>
    <xf numFmtId="0" fontId="121" fillId="0" borderId="22" xfId="0" applyFont="1" applyFill="1" applyBorder="1" applyAlignment="1" applyProtection="1">
      <alignment vertical="center" wrapText="1"/>
    </xf>
    <xf numFmtId="0" fontId="121" fillId="11" borderId="22" xfId="0" applyFont="1" applyFill="1" applyBorder="1" applyAlignment="1" applyProtection="1">
      <alignment vertical="center" wrapText="1"/>
    </xf>
    <xf numFmtId="164" fontId="121" fillId="11" borderId="6" xfId="0" applyNumberFormat="1" applyFont="1" applyFill="1" applyBorder="1" applyAlignment="1" applyProtection="1">
      <alignment horizontal="center" vertical="center"/>
    </xf>
    <xf numFmtId="164" fontId="121" fillId="11" borderId="6" xfId="0" applyNumberFormat="1" applyFont="1" applyFill="1" applyBorder="1" applyAlignment="1" applyProtection="1">
      <alignment horizontal="left" vertical="center" wrapText="1" indent="1"/>
    </xf>
    <xf numFmtId="1" fontId="101" fillId="11" borderId="6" xfId="0" applyNumberFormat="1" applyFont="1" applyFill="1" applyBorder="1" applyAlignment="1" applyProtection="1">
      <alignment horizontal="center" vertical="center"/>
    </xf>
    <xf numFmtId="0" fontId="94" fillId="2" borderId="22" xfId="0" applyFont="1" applyFill="1" applyBorder="1" applyAlignment="1" applyProtection="1">
      <alignment vertical="center"/>
    </xf>
    <xf numFmtId="164" fontId="101" fillId="2" borderId="6" xfId="0" applyNumberFormat="1"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94" fillId="6" borderId="22" xfId="0" applyFont="1" applyFill="1" applyBorder="1" applyAlignment="1" applyProtection="1">
      <alignment vertical="center"/>
    </xf>
    <xf numFmtId="164" fontId="101" fillId="6" borderId="6" xfId="0" applyNumberFormat="1" applyFont="1" applyFill="1" applyBorder="1" applyAlignment="1" applyProtection="1">
      <alignment horizontal="center" vertical="center"/>
    </xf>
    <xf numFmtId="1" fontId="50" fillId="2" borderId="0" xfId="0" applyNumberFormat="1" applyFont="1" applyFill="1" applyBorder="1" applyAlignment="1" applyProtection="1">
      <alignment horizontal="left" vertical="center" wrapText="1"/>
    </xf>
    <xf numFmtId="0" fontId="43" fillId="2" borderId="0" xfId="0" applyFont="1" applyFill="1" applyBorder="1" applyAlignment="1" applyProtection="1">
      <alignment vertical="top"/>
    </xf>
    <xf numFmtId="164" fontId="10" fillId="2" borderId="0" xfId="0" applyNumberFormat="1" applyFont="1" applyFill="1" applyBorder="1" applyAlignment="1" applyProtection="1">
      <alignment horizontal="center" vertical="top" shrinkToFit="1"/>
    </xf>
    <xf numFmtId="0" fontId="10" fillId="2" borderId="0" xfId="0" applyFont="1" applyFill="1" applyBorder="1" applyAlignment="1" applyProtection="1">
      <alignment vertical="top"/>
    </xf>
    <xf numFmtId="0" fontId="12" fillId="2" borderId="0" xfId="0" applyFont="1" applyFill="1" applyBorder="1" applyAlignment="1" applyProtection="1">
      <alignment horizontal="left"/>
    </xf>
    <xf numFmtId="164" fontId="10" fillId="2" borderId="0" xfId="0" applyNumberFormat="1" applyFont="1" applyFill="1" applyBorder="1" applyAlignment="1" applyProtection="1">
      <alignment horizontal="center" vertical="top"/>
    </xf>
    <xf numFmtId="0" fontId="11" fillId="2" borderId="12" xfId="0" applyFont="1" applyFill="1" applyBorder="1" applyAlignment="1" applyProtection="1">
      <alignment horizontal="center" vertical="top"/>
    </xf>
    <xf numFmtId="0" fontId="11" fillId="2" borderId="13" xfId="0" applyFont="1" applyFill="1" applyBorder="1" applyAlignment="1" applyProtection="1">
      <alignment horizontal="center" vertical="top"/>
    </xf>
    <xf numFmtId="0" fontId="13" fillId="2" borderId="0" xfId="0" applyFont="1" applyFill="1" applyBorder="1" applyAlignment="1" applyProtection="1">
      <alignment vertical="top"/>
    </xf>
    <xf numFmtId="0" fontId="99" fillId="2" borderId="73" xfId="0" applyFont="1" applyFill="1" applyBorder="1" applyAlignment="1" applyProtection="1">
      <alignment vertical="top"/>
    </xf>
    <xf numFmtId="0" fontId="11" fillId="2" borderId="74" xfId="0" applyFont="1" applyFill="1" applyBorder="1" applyAlignment="1" applyProtection="1">
      <alignment horizontal="center" vertical="top"/>
    </xf>
    <xf numFmtId="0" fontId="11" fillId="2" borderId="75" xfId="0" applyFont="1" applyFill="1" applyBorder="1" applyAlignment="1" applyProtection="1">
      <alignment horizontal="center" vertical="top"/>
    </xf>
    <xf numFmtId="0" fontId="11" fillId="2" borderId="73" xfId="0" applyFont="1" applyFill="1" applyBorder="1" applyAlignment="1" applyProtection="1">
      <alignment horizontal="center" vertical="top"/>
    </xf>
    <xf numFmtId="0" fontId="40" fillId="2" borderId="73" xfId="0" applyFont="1" applyFill="1" applyBorder="1" applyAlignment="1" applyProtection="1">
      <alignment horizontal="center" vertical="top"/>
    </xf>
    <xf numFmtId="0" fontId="21" fillId="2" borderId="73" xfId="0" applyFont="1" applyFill="1" applyBorder="1" applyAlignment="1" applyProtection="1">
      <alignment vertical="top"/>
    </xf>
    <xf numFmtId="0" fontId="8" fillId="2" borderId="73" xfId="0" applyFont="1" applyFill="1" applyBorder="1" applyAlignment="1" applyProtection="1">
      <alignment vertical="top"/>
    </xf>
    <xf numFmtId="0" fontId="99" fillId="2" borderId="76" xfId="0" applyFont="1" applyFill="1" applyBorder="1" applyAlignment="1" applyProtection="1">
      <alignment vertical="top"/>
    </xf>
    <xf numFmtId="0" fontId="40" fillId="2" borderId="0" xfId="0" applyFont="1" applyFill="1" applyAlignment="1" applyProtection="1">
      <alignment horizontal="center" vertical="top"/>
    </xf>
    <xf numFmtId="0" fontId="21" fillId="2" borderId="0" xfId="0" applyFont="1" applyFill="1" applyAlignment="1" applyProtection="1">
      <alignment vertical="top"/>
    </xf>
    <xf numFmtId="0" fontId="8" fillId="2" borderId="0" xfId="0" applyFont="1" applyFill="1" applyAlignment="1" applyProtection="1">
      <alignment vertical="top"/>
    </xf>
    <xf numFmtId="0" fontId="10" fillId="3" borderId="0" xfId="0" applyFont="1" applyFill="1" applyAlignment="1" applyProtection="1">
      <alignment horizontal="center" vertical="top"/>
    </xf>
    <xf numFmtId="0" fontId="10" fillId="3" borderId="0" xfId="0" applyFont="1" applyFill="1" applyAlignment="1" applyProtection="1">
      <alignment vertical="top"/>
    </xf>
    <xf numFmtId="0" fontId="40" fillId="3" borderId="0" xfId="0" applyFont="1" applyFill="1" applyAlignment="1" applyProtection="1">
      <alignment horizontal="center" vertical="top"/>
    </xf>
    <xf numFmtId="0" fontId="21" fillId="0" borderId="0" xfId="0" applyFont="1" applyFill="1" applyAlignment="1" applyProtection="1">
      <alignment horizontal="left" vertical="top"/>
    </xf>
    <xf numFmtId="0" fontId="11" fillId="0" borderId="0" xfId="0" applyFont="1" applyFill="1" applyAlignment="1" applyProtection="1">
      <alignment horizontal="center" vertical="top"/>
    </xf>
    <xf numFmtId="0" fontId="11" fillId="0" borderId="0" xfId="0" applyFont="1" applyFill="1" applyAlignment="1" applyProtection="1">
      <alignment vertical="top"/>
    </xf>
    <xf numFmtId="0" fontId="10" fillId="0" borderId="0" xfId="0" applyFont="1" applyFill="1" applyAlignment="1" applyProtection="1">
      <alignment horizontal="center" vertical="top"/>
    </xf>
    <xf numFmtId="0" fontId="10" fillId="0" borderId="0" xfId="0" applyFont="1" applyFill="1" applyAlignment="1" applyProtection="1">
      <alignment vertical="top"/>
    </xf>
    <xf numFmtId="0" fontId="40" fillId="0" borderId="0" xfId="0" applyFont="1" applyFill="1" applyAlignment="1" applyProtection="1">
      <alignment horizontal="center" vertical="top"/>
    </xf>
    <xf numFmtId="0" fontId="13" fillId="0" borderId="0" xfId="0" applyFont="1" applyFill="1" applyAlignment="1" applyProtection="1">
      <alignment horizontal="left" vertical="center"/>
    </xf>
    <xf numFmtId="0" fontId="13" fillId="0" borderId="0" xfId="0" applyFont="1" applyFill="1" applyAlignment="1" applyProtection="1">
      <alignment horizontal="left"/>
    </xf>
    <xf numFmtId="0" fontId="13" fillId="0" borderId="0" xfId="0" applyFont="1" applyFill="1" applyAlignment="1" applyProtection="1">
      <alignment horizontal="left" wrapText="1"/>
    </xf>
    <xf numFmtId="0" fontId="13" fillId="0" borderId="0" xfId="0" applyFont="1" applyFill="1" applyAlignment="1" applyProtection="1">
      <alignment horizontal="left" vertical="center" wrapText="1"/>
    </xf>
    <xf numFmtId="0" fontId="13" fillId="0" borderId="0" xfId="0" applyFont="1" applyFill="1" applyAlignment="1" applyProtection="1">
      <alignment horizontal="left" vertical="top"/>
    </xf>
    <xf numFmtId="0" fontId="13" fillId="0" borderId="0" xfId="0" applyFont="1" applyFill="1" applyAlignment="1" applyProtection="1">
      <alignment horizontal="left" vertical="top" wrapText="1"/>
    </xf>
    <xf numFmtId="0" fontId="119" fillId="0" borderId="0" xfId="0" applyFont="1"/>
    <xf numFmtId="164" fontId="113" fillId="3" borderId="33" xfId="0" applyNumberFormat="1" applyFont="1" applyFill="1" applyBorder="1" applyAlignment="1" applyProtection="1">
      <alignment horizontal="center" vertical="center"/>
    </xf>
    <xf numFmtId="0" fontId="101" fillId="3" borderId="21" xfId="0" applyFont="1" applyFill="1" applyBorder="1" applyAlignment="1" applyProtection="1">
      <alignment horizontal="left" vertical="center" indent="1"/>
    </xf>
    <xf numFmtId="1" fontId="129" fillId="0" borderId="6" xfId="0" applyNumberFormat="1" applyFont="1" applyFill="1" applyBorder="1" applyAlignment="1" applyProtection="1">
      <alignment horizontal="center" vertical="center"/>
      <protection hidden="1"/>
    </xf>
    <xf numFmtId="1" fontId="7" fillId="0" borderId="0" xfId="0" applyNumberFormat="1" applyFont="1" applyAlignment="1">
      <alignment horizontal="center" vertical="center"/>
    </xf>
    <xf numFmtId="164" fontId="113" fillId="15" borderId="8" xfId="0" applyNumberFormat="1" applyFont="1" applyFill="1" applyBorder="1" applyAlignment="1" applyProtection="1">
      <alignment horizontal="center" vertical="center"/>
    </xf>
    <xf numFmtId="0" fontId="119" fillId="0" borderId="0" xfId="0" applyFont="1" applyAlignment="1">
      <alignment horizontal="center"/>
    </xf>
    <xf numFmtId="164" fontId="119" fillId="0" borderId="0" xfId="0" applyNumberFormat="1" applyFont="1" applyAlignment="1">
      <alignment horizontal="center" vertical="center"/>
    </xf>
    <xf numFmtId="0" fontId="2" fillId="2" borderId="21" xfId="0" applyFont="1" applyFill="1" applyBorder="1" applyAlignment="1" applyProtection="1">
      <alignment horizontal="center" vertical="center"/>
    </xf>
    <xf numFmtId="0" fontId="1" fillId="0" borderId="6" xfId="0" applyFont="1" applyBorder="1" applyAlignment="1">
      <alignment horizontal="center"/>
    </xf>
    <xf numFmtId="0" fontId="0" fillId="3" borderId="0" xfId="0" applyFill="1" applyAlignment="1" applyProtection="1">
      <alignment vertical="top"/>
    </xf>
    <xf numFmtId="0" fontId="36" fillId="3" borderId="66" xfId="0" applyFont="1" applyFill="1" applyBorder="1" applyAlignment="1" applyProtection="1">
      <alignment vertical="top"/>
    </xf>
    <xf numFmtId="0" fontId="0" fillId="3" borderId="70" xfId="0" applyFill="1" applyBorder="1" applyAlignment="1" applyProtection="1">
      <alignment vertical="top"/>
    </xf>
    <xf numFmtId="0" fontId="133" fillId="0" borderId="63" xfId="2" applyFont="1" applyFill="1" applyBorder="1" applyAlignment="1" applyProtection="1">
      <alignment vertical="center" wrapText="1"/>
    </xf>
    <xf numFmtId="0" fontId="133" fillId="0" borderId="19" xfId="2" applyFont="1" applyFill="1" applyBorder="1" applyAlignment="1" applyProtection="1">
      <alignment vertical="center" wrapText="1"/>
    </xf>
    <xf numFmtId="0" fontId="51" fillId="11" borderId="70" xfId="0" applyFont="1" applyFill="1" applyBorder="1" applyAlignment="1" applyProtection="1">
      <alignment vertical="top"/>
    </xf>
    <xf numFmtId="0" fontId="173" fillId="11" borderId="0" xfId="0" applyFont="1" applyFill="1" applyBorder="1" applyAlignment="1" applyProtection="1">
      <alignment horizontal="center" vertical="center" wrapText="1"/>
    </xf>
    <xf numFmtId="0" fontId="0" fillId="11" borderId="70" xfId="0" applyFill="1" applyBorder="1" applyAlignment="1" applyProtection="1">
      <alignment vertical="top"/>
    </xf>
    <xf numFmtId="164" fontId="138" fillId="11" borderId="19" xfId="0" applyNumberFormat="1" applyFont="1" applyFill="1" applyBorder="1" applyAlignment="1" applyProtection="1">
      <alignment horizontal="center" vertical="center"/>
    </xf>
    <xf numFmtId="0" fontId="139" fillId="11" borderId="0" xfId="0" quotePrefix="1" applyFont="1" applyFill="1" applyBorder="1" applyAlignment="1" applyProtection="1">
      <alignment vertical="center"/>
    </xf>
    <xf numFmtId="0" fontId="140" fillId="11" borderId="0" xfId="0" applyFont="1" applyFill="1" applyBorder="1" applyAlignment="1" applyProtection="1">
      <alignment vertical="top"/>
    </xf>
    <xf numFmtId="0" fontId="171" fillId="11" borderId="0" xfId="0" applyFont="1" applyFill="1" applyBorder="1" applyAlignment="1" applyProtection="1">
      <alignment vertical="top"/>
    </xf>
    <xf numFmtId="0" fontId="133" fillId="11" borderId="18" xfId="0" applyFont="1" applyFill="1" applyBorder="1" applyAlignment="1" applyProtection="1">
      <alignment vertical="top"/>
    </xf>
    <xf numFmtId="0" fontId="140" fillId="11" borderId="18" xfId="0" applyFont="1" applyFill="1" applyBorder="1" applyAlignment="1" applyProtection="1">
      <alignment horizontal="center" vertical="center"/>
    </xf>
    <xf numFmtId="0" fontId="44" fillId="11" borderId="70" xfId="0" applyFont="1" applyFill="1" applyBorder="1" applyAlignment="1" applyProtection="1">
      <alignment vertical="top"/>
    </xf>
    <xf numFmtId="0" fontId="153" fillId="11" borderId="0" xfId="0" applyFont="1" applyFill="1" applyBorder="1" applyAlignment="1" applyProtection="1">
      <alignment vertical="top"/>
    </xf>
    <xf numFmtId="0" fontId="152" fillId="11" borderId="0" xfId="0" applyFont="1" applyFill="1" applyBorder="1" applyAlignment="1" applyProtection="1">
      <alignment horizontal="center" vertical="center"/>
    </xf>
    <xf numFmtId="0" fontId="152" fillId="11" borderId="0" xfId="0" applyFont="1" applyFill="1" applyBorder="1" applyAlignment="1" applyProtection="1">
      <alignment vertical="top"/>
    </xf>
    <xf numFmtId="0" fontId="151" fillId="11" borderId="0" xfId="0" applyFont="1" applyFill="1" applyBorder="1" applyAlignment="1" applyProtection="1">
      <alignment horizontal="right" vertical="top"/>
    </xf>
    <xf numFmtId="0" fontId="171" fillId="2" borderId="0" xfId="0" applyFont="1" applyFill="1" applyBorder="1" applyAlignment="1" applyProtection="1">
      <alignment vertical="top"/>
    </xf>
    <xf numFmtId="0" fontId="0" fillId="0" borderId="70" xfId="0" applyFill="1" applyBorder="1" applyAlignment="1" applyProtection="1">
      <alignment vertical="top"/>
    </xf>
    <xf numFmtId="0" fontId="146" fillId="0" borderId="63" xfId="2" applyFont="1" applyFill="1" applyBorder="1" applyAlignment="1" applyProtection="1">
      <alignment horizontal="left" vertical="center" wrapText="1"/>
    </xf>
    <xf numFmtId="0" fontId="146" fillId="0" borderId="19" xfId="2" applyFont="1" applyFill="1" applyBorder="1" applyAlignment="1" applyProtection="1">
      <alignment horizontal="left" vertical="center" wrapText="1"/>
    </xf>
    <xf numFmtId="0" fontId="139" fillId="2" borderId="0" xfId="0" quotePrefix="1" applyFont="1" applyFill="1" applyBorder="1" applyAlignment="1" applyProtection="1">
      <alignment vertical="center"/>
    </xf>
    <xf numFmtId="0" fontId="140" fillId="2" borderId="0" xfId="0" applyFont="1" applyFill="1" applyBorder="1" applyAlignment="1" applyProtection="1">
      <alignment vertical="top"/>
    </xf>
    <xf numFmtId="0" fontId="44" fillId="3" borderId="70" xfId="0" applyFont="1" applyFill="1" applyBorder="1" applyAlignment="1" applyProtection="1">
      <alignment vertical="top"/>
    </xf>
    <xf numFmtId="0" fontId="133" fillId="2" borderId="18" xfId="0" applyFont="1" applyFill="1" applyBorder="1" applyAlignment="1" applyProtection="1">
      <alignment vertical="top"/>
    </xf>
    <xf numFmtId="0" fontId="140" fillId="2" borderId="18" xfId="0" applyFont="1" applyFill="1" applyBorder="1" applyAlignment="1" applyProtection="1">
      <alignment horizontal="center" vertical="center"/>
    </xf>
    <xf numFmtId="0" fontId="153" fillId="2" borderId="0" xfId="0" applyFont="1" applyFill="1" applyBorder="1" applyAlignment="1" applyProtection="1">
      <alignment vertical="top"/>
    </xf>
    <xf numFmtId="0" fontId="152" fillId="2" borderId="0" xfId="0" applyFont="1" applyFill="1" applyBorder="1" applyAlignment="1" applyProtection="1">
      <alignment horizontal="center" vertical="center"/>
    </xf>
    <xf numFmtId="0" fontId="152" fillId="2" borderId="0" xfId="0" applyFont="1" applyFill="1" applyBorder="1" applyAlignment="1" applyProtection="1">
      <alignment vertical="top"/>
    </xf>
    <xf numFmtId="0" fontId="151" fillId="2" borderId="0" xfId="0" applyFont="1" applyFill="1" applyBorder="1" applyAlignment="1" applyProtection="1">
      <alignment horizontal="right" vertical="top"/>
    </xf>
    <xf numFmtId="0" fontId="173" fillId="2" borderId="0" xfId="0" applyFont="1" applyFill="1" applyBorder="1" applyAlignment="1" applyProtection="1">
      <alignment horizontal="center" vertical="center" wrapText="1"/>
    </xf>
    <xf numFmtId="164" fontId="138" fillId="7" borderId="19" xfId="0" applyNumberFormat="1" applyFont="1" applyFill="1" applyBorder="1" applyAlignment="1" applyProtection="1">
      <alignment horizontal="center" vertical="center"/>
    </xf>
    <xf numFmtId="0" fontId="47" fillId="3" borderId="70" xfId="0" applyFont="1" applyFill="1" applyBorder="1" applyAlignment="1" applyProtection="1">
      <alignment vertical="top"/>
    </xf>
    <xf numFmtId="0" fontId="162" fillId="0" borderId="19" xfId="2" applyFont="1" applyFill="1" applyBorder="1" applyAlignment="1" applyProtection="1">
      <alignment horizontal="left" vertical="center" wrapText="1"/>
    </xf>
    <xf numFmtId="0" fontId="7" fillId="2" borderId="0" xfId="0" applyFont="1" applyFill="1" applyBorder="1" applyAlignment="1" applyProtection="1">
      <alignment vertical="top"/>
    </xf>
    <xf numFmtId="0" fontId="150" fillId="2" borderId="0" xfId="0" applyFont="1" applyFill="1" applyBorder="1" applyAlignment="1" applyProtection="1">
      <alignment horizontal="center" vertical="center"/>
    </xf>
    <xf numFmtId="0" fontId="150" fillId="2" borderId="0" xfId="0" applyFont="1" applyFill="1" applyBorder="1" applyAlignment="1" applyProtection="1">
      <alignment vertical="top"/>
    </xf>
    <xf numFmtId="0" fontId="133" fillId="0" borderId="63" xfId="2" applyFont="1" applyFill="1" applyBorder="1" applyAlignment="1" applyProtection="1">
      <alignment horizontal="left" vertical="center" wrapText="1"/>
    </xf>
    <xf numFmtId="0" fontId="168" fillId="0" borderId="19" xfId="2" applyFont="1" applyFill="1" applyBorder="1" applyAlignment="1" applyProtection="1">
      <alignment vertical="center" wrapText="1"/>
    </xf>
    <xf numFmtId="0" fontId="162" fillId="0" borderId="63" xfId="2" applyFont="1" applyFill="1" applyBorder="1" applyAlignment="1" applyProtection="1">
      <alignment horizontal="left" vertical="center" wrapText="1"/>
    </xf>
    <xf numFmtId="0" fontId="172" fillId="2" borderId="0" xfId="0" applyFont="1" applyFill="1" applyBorder="1" applyAlignment="1" applyProtection="1">
      <alignment horizontal="right" vertical="top"/>
    </xf>
    <xf numFmtId="0" fontId="170" fillId="2" borderId="0" xfId="0" applyFont="1" applyFill="1" applyBorder="1" applyAlignment="1" applyProtection="1">
      <alignment horizontal="center" vertical="center" wrapText="1"/>
    </xf>
    <xf numFmtId="0" fontId="132" fillId="2" borderId="0" xfId="0" applyFont="1" applyFill="1" applyBorder="1" applyAlignment="1" applyProtection="1">
      <alignment horizontal="center" vertical="center" wrapText="1"/>
    </xf>
    <xf numFmtId="0" fontId="17" fillId="3" borderId="70" xfId="0" applyFont="1" applyFill="1" applyBorder="1" applyAlignment="1" applyProtection="1">
      <alignment vertical="center"/>
    </xf>
    <xf numFmtId="0" fontId="17" fillId="3" borderId="70" xfId="0" applyFont="1" applyFill="1" applyBorder="1" applyAlignment="1" applyProtection="1">
      <alignment vertical="top"/>
    </xf>
    <xf numFmtId="0" fontId="4" fillId="3" borderId="70" xfId="0" applyFont="1" applyFill="1" applyBorder="1" applyAlignment="1" applyProtection="1">
      <alignment vertical="top"/>
    </xf>
    <xf numFmtId="0" fontId="7" fillId="3" borderId="70" xfId="0" applyFont="1" applyFill="1" applyBorder="1" applyAlignment="1" applyProtection="1">
      <alignment vertical="top"/>
    </xf>
    <xf numFmtId="0" fontId="0" fillId="3" borderId="70" xfId="0" applyFill="1" applyBorder="1" applyAlignment="1" applyProtection="1">
      <alignment vertical="center"/>
    </xf>
    <xf numFmtId="0" fontId="1" fillId="11" borderId="0" xfId="0" applyFont="1" applyFill="1" applyAlignment="1" applyProtection="1">
      <alignment horizontal="right" vertical="center"/>
    </xf>
    <xf numFmtId="164" fontId="8" fillId="11" borderId="6" xfId="0" applyNumberFormat="1" applyFont="1" applyFill="1" applyBorder="1" applyAlignment="1" applyProtection="1">
      <alignment horizontal="center" vertical="center"/>
    </xf>
    <xf numFmtId="164" fontId="83" fillId="11" borderId="0" xfId="0" applyNumberFormat="1" applyFont="1" applyFill="1" applyAlignment="1" applyProtection="1">
      <alignment horizontal="left" vertical="center"/>
    </xf>
    <xf numFmtId="0" fontId="83" fillId="11" borderId="0" xfId="3" applyNumberFormat="1" applyFont="1" applyFill="1" applyAlignment="1" applyProtection="1">
      <alignment horizontal="left" vertical="center"/>
    </xf>
    <xf numFmtId="0" fontId="67" fillId="2" borderId="0" xfId="0" quotePrefix="1" applyFont="1" applyFill="1" applyBorder="1" applyAlignment="1" applyProtection="1">
      <alignment vertical="center"/>
    </xf>
    <xf numFmtId="164" fontId="83" fillId="11" borderId="0" xfId="0" applyNumberFormat="1" applyFont="1" applyFill="1" applyAlignment="1" applyProtection="1">
      <alignment vertical="center"/>
    </xf>
    <xf numFmtId="0" fontId="101" fillId="2" borderId="6" xfId="0" quotePrefix="1" applyFont="1" applyFill="1" applyBorder="1" applyAlignment="1" applyProtection="1">
      <alignment vertical="center"/>
    </xf>
    <xf numFmtId="0" fontId="101" fillId="0" borderId="6" xfId="0" quotePrefix="1" applyFont="1" applyFill="1" applyBorder="1" applyAlignment="1" applyProtection="1">
      <alignment vertical="center"/>
    </xf>
    <xf numFmtId="0" fontId="90" fillId="11" borderId="0" xfId="0" applyFont="1" applyFill="1" applyAlignment="1" applyProtection="1">
      <alignment vertical="top"/>
    </xf>
    <xf numFmtId="0" fontId="0" fillId="3" borderId="72" xfId="0" applyFill="1" applyBorder="1" applyAlignment="1" applyProtection="1">
      <alignment vertical="top"/>
    </xf>
    <xf numFmtId="0" fontId="131" fillId="2" borderId="59" xfId="2" applyFont="1" applyFill="1" applyBorder="1" applyAlignment="1" applyProtection="1">
      <alignment horizontal="center" vertical="center"/>
      <protection locked="0"/>
    </xf>
    <xf numFmtId="0" fontId="131" fillId="2" borderId="19" xfId="0" applyFont="1" applyFill="1" applyBorder="1" applyAlignment="1" applyProtection="1">
      <alignment horizontal="center" vertical="center"/>
      <protection locked="0"/>
    </xf>
    <xf numFmtId="0" fontId="131" fillId="4" borderId="60" xfId="2" applyFont="1" applyFill="1" applyBorder="1" applyAlignment="1" applyProtection="1">
      <alignment horizontal="center" vertical="center" wrapText="1"/>
      <protection locked="0"/>
    </xf>
    <xf numFmtId="0" fontId="131" fillId="4" borderId="19" xfId="0" applyFont="1" applyFill="1" applyBorder="1" applyAlignment="1" applyProtection="1">
      <alignment horizontal="center" vertical="center"/>
      <protection locked="0"/>
    </xf>
    <xf numFmtId="0" fontId="131" fillId="2" borderId="19" xfId="2" applyFont="1" applyFill="1" applyBorder="1" applyAlignment="1" applyProtection="1">
      <alignment horizontal="center" vertical="center"/>
      <protection locked="0"/>
    </xf>
    <xf numFmtId="0" fontId="131" fillId="0" borderId="19" xfId="2" applyFont="1" applyFill="1" applyBorder="1" applyAlignment="1" applyProtection="1">
      <alignment horizontal="center" vertical="center"/>
      <protection locked="0"/>
    </xf>
    <xf numFmtId="0" fontId="131" fillId="2" borderId="77" xfId="2" applyFont="1" applyFill="1" applyBorder="1" applyAlignment="1" applyProtection="1">
      <alignment horizontal="center" vertical="center"/>
      <protection locked="0"/>
    </xf>
    <xf numFmtId="0" fontId="131" fillId="4" borderId="60" xfId="2" applyFont="1" applyFill="1" applyBorder="1" applyAlignment="1" applyProtection="1">
      <alignment horizontal="center" vertical="center"/>
      <protection locked="0"/>
    </xf>
    <xf numFmtId="0" fontId="131" fillId="4" borderId="19" xfId="2" applyFont="1" applyFill="1" applyBorder="1" applyAlignment="1" applyProtection="1">
      <alignment horizontal="center" vertical="center"/>
      <protection locked="0"/>
    </xf>
    <xf numFmtId="0" fontId="131" fillId="0" borderId="59" xfId="2" applyFont="1" applyFill="1" applyBorder="1" applyAlignment="1" applyProtection="1">
      <alignment horizontal="center" vertical="center" wrapText="1"/>
      <protection locked="0"/>
    </xf>
    <xf numFmtId="0" fontId="131" fillId="0" borderId="77" xfId="2" applyFont="1" applyFill="1" applyBorder="1" applyAlignment="1" applyProtection="1">
      <alignment horizontal="center" vertical="center" wrapText="1"/>
      <protection locked="0"/>
    </xf>
    <xf numFmtId="0" fontId="131" fillId="2" borderId="60" xfId="2" applyFont="1" applyFill="1" applyBorder="1" applyAlignment="1" applyProtection="1">
      <alignment horizontal="center" vertical="center"/>
      <protection locked="0"/>
    </xf>
    <xf numFmtId="0" fontId="131" fillId="0" borderId="60" xfId="2" applyFont="1" applyFill="1" applyBorder="1" applyAlignment="1" applyProtection="1">
      <alignment horizontal="center" vertical="center" wrapText="1"/>
      <protection locked="0"/>
    </xf>
    <xf numFmtId="0" fontId="131" fillId="0" borderId="19" xfId="0" applyFont="1" applyFill="1" applyBorder="1" applyAlignment="1" applyProtection="1">
      <alignment horizontal="center" vertical="center"/>
      <protection locked="0"/>
    </xf>
    <xf numFmtId="0" fontId="131" fillId="0" borderId="77" xfId="2" applyFont="1" applyFill="1" applyBorder="1" applyAlignment="1" applyProtection="1">
      <alignment horizontal="center" vertical="center"/>
      <protection locked="0"/>
    </xf>
    <xf numFmtId="0" fontId="131" fillId="6" borderId="19" xfId="2" applyFont="1" applyFill="1" applyBorder="1" applyAlignment="1" applyProtection="1">
      <alignment horizontal="center" vertical="center"/>
      <protection locked="0"/>
    </xf>
    <xf numFmtId="0" fontId="2" fillId="0" borderId="0" xfId="0" applyFont="1" applyFill="1" applyBorder="1" applyAlignment="1" applyProtection="1">
      <alignment vertical="center"/>
      <protection locked="0"/>
    </xf>
    <xf numFmtId="0" fontId="23" fillId="0" borderId="0" xfId="0" applyFont="1" applyFill="1" applyBorder="1" applyAlignment="1" applyProtection="1">
      <alignment vertical="center"/>
      <protection locked="0"/>
    </xf>
    <xf numFmtId="0" fontId="7" fillId="2" borderId="35" xfId="0" applyFont="1" applyFill="1" applyBorder="1" applyAlignment="1" applyProtection="1">
      <alignment vertical="center" wrapText="1"/>
      <protection locked="0"/>
    </xf>
    <xf numFmtId="0" fontId="1" fillId="0" borderId="6" xfId="0" applyFont="1" applyBorder="1" applyAlignment="1">
      <alignment horizontal="center"/>
    </xf>
    <xf numFmtId="0" fontId="134" fillId="2" borderId="0" xfId="0" applyFont="1" applyFill="1" applyBorder="1" applyAlignment="1" applyProtection="1">
      <alignment vertical="center"/>
    </xf>
    <xf numFmtId="0" fontId="176" fillId="8" borderId="0" xfId="0" applyFont="1" applyFill="1" applyBorder="1" applyAlignment="1" applyProtection="1">
      <alignment horizontal="center" vertical="center"/>
    </xf>
    <xf numFmtId="0" fontId="177" fillId="2" borderId="67" xfId="0" applyFont="1" applyFill="1" applyBorder="1" applyAlignment="1" applyProtection="1">
      <alignment vertical="top"/>
    </xf>
    <xf numFmtId="0" fontId="177" fillId="2" borderId="0" xfId="0" applyFont="1" applyFill="1" applyBorder="1" applyAlignment="1" applyProtection="1">
      <alignment vertical="top"/>
    </xf>
    <xf numFmtId="0" fontId="178" fillId="11" borderId="0" xfId="0" applyFont="1" applyFill="1" applyBorder="1" applyAlignment="1" applyProtection="1">
      <alignment vertical="top"/>
    </xf>
    <xf numFmtId="0" fontId="177" fillId="11" borderId="0" xfId="0" applyFont="1" applyFill="1" applyBorder="1" applyAlignment="1" applyProtection="1">
      <alignment vertical="top"/>
    </xf>
    <xf numFmtId="0" fontId="178" fillId="2" borderId="0" xfId="0" applyFont="1" applyFill="1" applyBorder="1" applyAlignment="1" applyProtection="1">
      <alignment vertical="top"/>
    </xf>
    <xf numFmtId="0" fontId="179" fillId="2" borderId="0" xfId="0" applyFont="1" applyFill="1" applyBorder="1" applyAlignment="1" applyProtection="1">
      <alignment vertical="top"/>
    </xf>
    <xf numFmtId="0" fontId="177" fillId="5" borderId="0" xfId="0" applyFont="1" applyFill="1" applyBorder="1" applyAlignment="1" applyProtection="1">
      <alignment vertical="center"/>
    </xf>
    <xf numFmtId="0" fontId="177" fillId="5" borderId="0" xfId="0" applyFont="1" applyFill="1" applyBorder="1" applyAlignment="1" applyProtection="1">
      <alignment vertical="top"/>
    </xf>
    <xf numFmtId="0" fontId="180" fillId="5" borderId="0" xfId="0" applyFont="1" applyFill="1" applyBorder="1" applyAlignment="1" applyProtection="1">
      <alignment vertical="top"/>
    </xf>
    <xf numFmtId="0" fontId="180" fillId="2" borderId="0" xfId="0" applyFont="1" applyFill="1" applyBorder="1" applyAlignment="1" applyProtection="1">
      <alignment vertical="top"/>
    </xf>
    <xf numFmtId="0" fontId="180" fillId="2" borderId="0" xfId="0" applyFont="1" applyFill="1" applyBorder="1" applyAlignment="1" applyProtection="1">
      <alignment horizontal="center" vertical="center" textRotation="90" wrapText="1"/>
    </xf>
    <xf numFmtId="164" fontId="181" fillId="2" borderId="0" xfId="0" applyNumberFormat="1" applyFont="1" applyFill="1" applyBorder="1" applyAlignment="1" applyProtection="1">
      <alignment horizontal="center" vertical="center"/>
    </xf>
    <xf numFmtId="0" fontId="180" fillId="2" borderId="73" xfId="0" applyFont="1" applyFill="1" applyBorder="1" applyAlignment="1" applyProtection="1">
      <alignment vertical="top"/>
    </xf>
    <xf numFmtId="0" fontId="180" fillId="2" borderId="0" xfId="0" applyFont="1" applyFill="1" applyAlignment="1" applyProtection="1">
      <alignment vertical="top"/>
    </xf>
    <xf numFmtId="0" fontId="180" fillId="3" borderId="0" xfId="0" applyFont="1" applyFill="1" applyAlignment="1" applyProtection="1">
      <alignment vertical="top"/>
    </xf>
    <xf numFmtId="0" fontId="180" fillId="0" borderId="0" xfId="0" applyFont="1" applyFill="1" applyAlignment="1" applyProtection="1">
      <alignment vertical="top"/>
    </xf>
    <xf numFmtId="0" fontId="182" fillId="3" borderId="70" xfId="0" applyFont="1" applyFill="1" applyBorder="1" applyAlignment="1" applyProtection="1">
      <alignment vertical="top"/>
    </xf>
    <xf numFmtId="0" fontId="183" fillId="2" borderId="0" xfId="0" applyFont="1" applyFill="1" applyBorder="1" applyAlignment="1" applyProtection="1">
      <alignment vertical="top"/>
    </xf>
    <xf numFmtId="0" fontId="183" fillId="2" borderId="71" xfId="0" applyFont="1" applyFill="1" applyBorder="1" applyAlignment="1" applyProtection="1">
      <alignment vertical="top"/>
    </xf>
    <xf numFmtId="0" fontId="162" fillId="3" borderId="0" xfId="0" applyFont="1" applyFill="1" applyAlignment="1" applyProtection="1">
      <alignment horizontal="center" vertical="center"/>
    </xf>
    <xf numFmtId="0" fontId="184" fillId="12" borderId="0" xfId="0" applyFont="1" applyFill="1" applyBorder="1" applyAlignment="1" applyProtection="1">
      <alignment horizontal="center" vertical="center"/>
    </xf>
    <xf numFmtId="0" fontId="185" fillId="12" borderId="0" xfId="0" applyFont="1" applyFill="1" applyBorder="1" applyAlignment="1" applyProtection="1">
      <alignment horizontal="left" vertical="center"/>
    </xf>
    <xf numFmtId="0" fontId="183" fillId="3" borderId="0" xfId="0" applyFont="1" applyFill="1" applyAlignment="1" applyProtection="1">
      <alignment vertical="top"/>
    </xf>
    <xf numFmtId="0" fontId="183" fillId="11" borderId="0" xfId="0" applyFont="1" applyFill="1" applyAlignment="1" applyProtection="1">
      <alignment vertical="top"/>
    </xf>
    <xf numFmtId="0" fontId="182" fillId="11" borderId="0" xfId="0" applyFont="1" applyFill="1" applyAlignment="1" applyProtection="1">
      <alignment horizontal="left" vertical="top"/>
    </xf>
    <xf numFmtId="0" fontId="182" fillId="11" borderId="0" xfId="0" applyFont="1" applyFill="1" applyAlignment="1" applyProtection="1">
      <alignment vertical="top"/>
    </xf>
    <xf numFmtId="0" fontId="182" fillId="0" borderId="0" xfId="0" applyFont="1" applyFill="1" applyAlignment="1" applyProtection="1">
      <alignment vertical="top"/>
    </xf>
    <xf numFmtId="0" fontId="140" fillId="2" borderId="0" xfId="0" applyFont="1" applyFill="1" applyBorder="1" applyAlignment="1" applyProtection="1">
      <alignment horizontal="center" vertical="center"/>
    </xf>
    <xf numFmtId="0" fontId="158" fillId="11" borderId="6" xfId="0" applyFont="1" applyFill="1" applyBorder="1" applyAlignment="1" applyProtection="1">
      <alignment horizontal="center" vertical="center"/>
    </xf>
    <xf numFmtId="0" fontId="10" fillId="0" borderId="19" xfId="0" applyFont="1" applyFill="1" applyBorder="1" applyAlignment="1" applyProtection="1">
      <alignment vertical="top"/>
    </xf>
    <xf numFmtId="0" fontId="1" fillId="3" borderId="70" xfId="0" applyFont="1" applyFill="1" applyBorder="1" applyAlignment="1" applyProtection="1">
      <alignment vertical="top"/>
    </xf>
    <xf numFmtId="0" fontId="133" fillId="0" borderId="19" xfId="2" applyFont="1" applyFill="1" applyBorder="1" applyAlignment="1" applyProtection="1">
      <alignment horizontal="left" vertical="center" wrapText="1"/>
    </xf>
    <xf numFmtId="0" fontId="8" fillId="2" borderId="71" xfId="0" applyFont="1" applyFill="1" applyBorder="1" applyAlignment="1" applyProtection="1">
      <alignment vertical="top"/>
    </xf>
    <xf numFmtId="0" fontId="133" fillId="3" borderId="0" xfId="0" applyFont="1" applyFill="1" applyAlignment="1" applyProtection="1">
      <alignment horizontal="center" vertical="center"/>
    </xf>
    <xf numFmtId="0" fontId="140" fillId="12" borderId="0" xfId="0" applyFont="1" applyFill="1" applyBorder="1" applyAlignment="1" applyProtection="1">
      <alignment horizontal="center" vertical="center"/>
    </xf>
    <xf numFmtId="0" fontId="8" fillId="11" borderId="0" xfId="0" applyFont="1" applyFill="1" applyAlignment="1" applyProtection="1">
      <alignment horizontal="left" vertical="top"/>
    </xf>
    <xf numFmtId="0" fontId="1" fillId="0" borderId="0" xfId="0" applyFont="1" applyFill="1" applyAlignment="1" applyProtection="1">
      <alignment vertical="top"/>
    </xf>
    <xf numFmtId="0" fontId="8" fillId="11" borderId="0" xfId="0" applyFont="1" applyFill="1" applyBorder="1" applyAlignment="1" applyProtection="1">
      <alignment vertical="top"/>
    </xf>
    <xf numFmtId="0" fontId="137" fillId="11" borderId="37" xfId="0" applyFont="1" applyFill="1" applyBorder="1" applyAlignment="1" applyProtection="1">
      <alignment horizontal="center" vertical="top"/>
    </xf>
    <xf numFmtId="0" fontId="137" fillId="11" borderId="0" xfId="0" applyFont="1" applyFill="1" applyBorder="1" applyAlignment="1" applyProtection="1">
      <alignment vertical="top" wrapText="1"/>
    </xf>
    <xf numFmtId="0" fontId="140" fillId="2" borderId="0" xfId="0" applyFont="1" applyFill="1" applyBorder="1" applyAlignment="1" applyProtection="1">
      <alignment horizontal="center" vertical="top"/>
    </xf>
    <xf numFmtId="0" fontId="133" fillId="11" borderId="15" xfId="0" applyFont="1" applyFill="1" applyBorder="1" applyAlignment="1" applyProtection="1">
      <alignment vertical="top"/>
    </xf>
    <xf numFmtId="0" fontId="180" fillId="11" borderId="0" xfId="0" applyFont="1" applyFill="1" applyBorder="1" applyAlignment="1" applyProtection="1">
      <alignment vertical="top"/>
    </xf>
    <xf numFmtId="0" fontId="8" fillId="11" borderId="71" xfId="0" applyFont="1" applyFill="1" applyBorder="1" applyAlignment="1" applyProtection="1">
      <alignment vertical="top"/>
    </xf>
    <xf numFmtId="164" fontId="130" fillId="7" borderId="19" xfId="0" applyNumberFormat="1" applyFont="1" applyFill="1" applyBorder="1" applyAlignment="1" applyProtection="1">
      <alignment horizontal="center" vertical="center"/>
    </xf>
    <xf numFmtId="0" fontId="44" fillId="11" borderId="0" xfId="0" applyFont="1" applyFill="1" applyAlignment="1" applyProtection="1">
      <alignment horizontal="left" vertical="top"/>
    </xf>
    <xf numFmtId="0" fontId="1" fillId="11" borderId="70" xfId="0" applyFont="1" applyFill="1" applyBorder="1" applyAlignment="1" applyProtection="1">
      <alignment vertical="top"/>
    </xf>
    <xf numFmtId="0" fontId="1" fillId="11" borderId="0" xfId="0" applyFont="1" applyFill="1" applyAlignment="1" applyProtection="1">
      <alignment vertical="top"/>
    </xf>
    <xf numFmtId="0" fontId="140" fillId="2" borderId="0" xfId="0" applyFont="1" applyFill="1" applyBorder="1" applyAlignment="1" applyProtection="1">
      <alignment horizontal="center" vertical="center" wrapText="1"/>
    </xf>
    <xf numFmtId="0" fontId="146" fillId="0" borderId="63" xfId="2" applyFont="1" applyFill="1" applyBorder="1" applyAlignment="1" applyProtection="1">
      <alignment vertical="center" wrapText="1"/>
    </xf>
    <xf numFmtId="0" fontId="146" fillId="0" borderId="19" xfId="2" applyFont="1" applyFill="1" applyBorder="1" applyAlignment="1" applyProtection="1">
      <alignment vertical="center" wrapText="1"/>
    </xf>
    <xf numFmtId="0" fontId="146" fillId="2" borderId="0" xfId="0" applyFont="1" applyFill="1" applyBorder="1" applyAlignment="1" applyProtection="1">
      <alignment vertical="top"/>
    </xf>
    <xf numFmtId="0" fontId="146" fillId="0" borderId="103" xfId="2" applyFont="1" applyFill="1" applyBorder="1" applyAlignment="1" applyProtection="1">
      <alignment horizontal="left" vertical="center" wrapText="1"/>
    </xf>
    <xf numFmtId="0" fontId="146" fillId="0" borderId="104" xfId="2" applyFont="1" applyFill="1" applyBorder="1" applyAlignment="1" applyProtection="1">
      <alignment horizontal="left" vertical="center" wrapText="1"/>
    </xf>
    <xf numFmtId="0" fontId="142" fillId="0" borderId="19" xfId="2" applyFont="1" applyFill="1" applyBorder="1" applyAlignment="1" applyProtection="1">
      <alignment vertical="center" wrapText="1"/>
    </xf>
    <xf numFmtId="0" fontId="142" fillId="0" borderId="63" xfId="2" applyFont="1" applyFill="1" applyBorder="1" applyAlignment="1" applyProtection="1">
      <alignment vertical="center" wrapText="1"/>
    </xf>
    <xf numFmtId="0" fontId="190" fillId="2" borderId="19" xfId="2" applyFont="1" applyFill="1" applyBorder="1" applyAlignment="1" applyProtection="1">
      <alignment horizontal="left" vertical="top" wrapText="1"/>
    </xf>
    <xf numFmtId="0" fontId="191" fillId="11" borderId="19" xfId="2" applyFont="1" applyFill="1" applyBorder="1" applyAlignment="1" applyProtection="1">
      <alignment horizontal="left" vertical="top" wrapText="1"/>
    </xf>
    <xf numFmtId="0" fontId="191" fillId="11" borderId="93" xfId="0" applyFont="1" applyFill="1" applyBorder="1" applyAlignment="1">
      <alignment vertical="top" wrapText="1"/>
    </xf>
    <xf numFmtId="0" fontId="191" fillId="11" borderId="19" xfId="0" applyFont="1" applyFill="1" applyBorder="1" applyAlignment="1">
      <alignment vertical="top" wrapText="1"/>
    </xf>
    <xf numFmtId="0" fontId="190" fillId="11" borderId="93" xfId="2" applyFont="1" applyFill="1" applyBorder="1" applyAlignment="1" applyProtection="1">
      <alignment horizontal="left" vertical="top" wrapText="1"/>
    </xf>
    <xf numFmtId="0" fontId="190" fillId="11" borderId="19" xfId="2" applyFont="1" applyFill="1" applyBorder="1" applyAlignment="1" applyProtection="1">
      <alignment horizontal="left" vertical="top" wrapText="1"/>
    </xf>
    <xf numFmtId="0" fontId="7" fillId="12" borderId="6" xfId="0" applyFont="1" applyFill="1" applyBorder="1" applyAlignment="1" applyProtection="1">
      <alignment horizontal="center" vertical="center"/>
    </xf>
    <xf numFmtId="164" fontId="129" fillId="12" borderId="6" xfId="0" applyNumberFormat="1" applyFont="1" applyFill="1" applyBorder="1" applyAlignment="1" applyProtection="1">
      <alignment horizontal="center" vertical="center"/>
      <protection hidden="1"/>
    </xf>
    <xf numFmtId="0" fontId="175" fillId="12" borderId="21" xfId="0" applyFont="1" applyFill="1" applyBorder="1" applyAlignment="1" applyProtection="1">
      <alignment horizontal="left" vertical="center"/>
      <protection hidden="1"/>
    </xf>
    <xf numFmtId="0" fontId="175" fillId="12" borderId="22" xfId="0" applyFont="1" applyFill="1" applyBorder="1" applyAlignment="1" applyProtection="1">
      <alignment horizontal="left" vertical="center"/>
      <protection hidden="1"/>
    </xf>
    <xf numFmtId="0" fontId="175" fillId="12" borderId="23" xfId="0" applyFont="1" applyFill="1" applyBorder="1" applyAlignment="1" applyProtection="1">
      <alignment horizontal="left" vertical="center"/>
      <protection hidden="1"/>
    </xf>
    <xf numFmtId="0" fontId="47" fillId="0" borderId="63" xfId="0" applyFont="1" applyFill="1" applyBorder="1" applyAlignment="1" applyProtection="1">
      <alignment vertical="top"/>
    </xf>
    <xf numFmtId="0" fontId="131" fillId="0" borderId="63" xfId="2" applyFont="1" applyFill="1" applyBorder="1" applyAlignment="1" applyProtection="1">
      <alignment horizontal="center" vertical="center"/>
      <protection locked="0"/>
    </xf>
    <xf numFmtId="43" fontId="170" fillId="2" borderId="0" xfId="4" applyFont="1" applyFill="1" applyBorder="1" applyAlignment="1" applyProtection="1">
      <alignment horizontal="center" vertical="center"/>
    </xf>
    <xf numFmtId="0" fontId="197" fillId="2" borderId="0" xfId="0" quotePrefix="1" applyFont="1" applyFill="1" applyBorder="1" applyAlignment="1" applyProtection="1">
      <alignment vertical="center"/>
    </xf>
    <xf numFmtId="0" fontId="199" fillId="7" borderId="29" xfId="0" applyFont="1" applyFill="1" applyBorder="1" applyAlignment="1" applyProtection="1">
      <alignment vertical="center"/>
    </xf>
    <xf numFmtId="0" fontId="120" fillId="7" borderId="29" xfId="0" applyFont="1" applyFill="1" applyBorder="1" applyAlignment="1" applyProtection="1">
      <alignment vertical="top"/>
    </xf>
    <xf numFmtId="0" fontId="120" fillId="7" borderId="29" xfId="0" applyFont="1" applyFill="1" applyBorder="1" applyAlignment="1" applyProtection="1">
      <alignment horizontal="center" vertical="top"/>
    </xf>
    <xf numFmtId="0" fontId="120" fillId="7" borderId="29" xfId="0" applyFont="1" applyFill="1" applyBorder="1" applyAlignment="1" applyProtection="1">
      <alignment horizontal="center" vertical="center"/>
    </xf>
    <xf numFmtId="0" fontId="120" fillId="7" borderId="31" xfId="0" quotePrefix="1" applyFont="1" applyFill="1" applyBorder="1" applyAlignment="1" applyProtection="1">
      <alignment horizontal="center" vertical="center"/>
    </xf>
    <xf numFmtId="0" fontId="113" fillId="0" borderId="0" xfId="0" applyFont="1" applyAlignment="1" applyProtection="1">
      <alignment vertical="top"/>
    </xf>
    <xf numFmtId="0" fontId="8" fillId="2" borderId="21" xfId="0" applyFont="1" applyFill="1" applyBorder="1" applyAlignment="1" applyProtection="1">
      <alignment horizontal="center" vertical="center" wrapText="1"/>
    </xf>
    <xf numFmtId="0" fontId="60" fillId="2" borderId="107" xfId="0" applyFont="1" applyFill="1" applyBorder="1" applyAlignment="1" applyProtection="1">
      <alignment horizontal="left" vertical="center"/>
    </xf>
    <xf numFmtId="0" fontId="2" fillId="2" borderId="108" xfId="0" applyFont="1" applyFill="1" applyBorder="1" applyAlignment="1" applyProtection="1">
      <alignment horizontal="left" vertical="center"/>
    </xf>
    <xf numFmtId="0" fontId="2" fillId="2" borderId="108" xfId="0" applyFont="1" applyFill="1" applyBorder="1" applyAlignment="1" applyProtection="1">
      <alignment horizontal="left" vertical="top"/>
    </xf>
    <xf numFmtId="0" fontId="2" fillId="2" borderId="109" xfId="0" applyFont="1" applyFill="1" applyBorder="1" applyAlignment="1" applyProtection="1">
      <alignment horizontal="left"/>
    </xf>
    <xf numFmtId="0" fontId="1" fillId="6" borderId="6" xfId="0" applyFont="1" applyFill="1" applyBorder="1" applyAlignment="1" applyProtection="1">
      <alignment horizontal="center" vertical="top"/>
    </xf>
    <xf numFmtId="0" fontId="3" fillId="11" borderId="6" xfId="0" applyFont="1" applyFill="1" applyBorder="1" applyAlignment="1" applyProtection="1">
      <alignment horizontal="center" vertical="top"/>
    </xf>
    <xf numFmtId="0" fontId="29" fillId="4" borderId="6" xfId="0" applyFont="1" applyFill="1" applyBorder="1" applyAlignment="1" applyProtection="1">
      <alignment horizontal="center" vertical="center"/>
    </xf>
    <xf numFmtId="0" fontId="190" fillId="2" borderId="93" xfId="2" applyFont="1" applyFill="1" applyBorder="1" applyAlignment="1" applyProtection="1">
      <alignment horizontal="left" vertical="top" wrapText="1"/>
    </xf>
    <xf numFmtId="0" fontId="191" fillId="2" borderId="19" xfId="2" applyFont="1" applyFill="1" applyBorder="1" applyAlignment="1" applyProtection="1">
      <alignment horizontal="left" vertical="top" wrapText="1"/>
    </xf>
    <xf numFmtId="0" fontId="180" fillId="11" borderId="19" xfId="2" applyFont="1" applyFill="1" applyBorder="1" applyAlignment="1" applyProtection="1">
      <alignment horizontal="left" vertical="top" wrapText="1"/>
    </xf>
    <xf numFmtId="0" fontId="190" fillId="2" borderId="100" xfId="2" applyFont="1" applyFill="1" applyBorder="1" applyAlignment="1" applyProtection="1">
      <alignment horizontal="left" vertical="top" wrapText="1"/>
    </xf>
    <xf numFmtId="0" fontId="190" fillId="2" borderId="102" xfId="2" applyFont="1" applyFill="1" applyBorder="1" applyAlignment="1" applyProtection="1">
      <alignment horizontal="left" vertical="top" wrapText="1"/>
    </xf>
    <xf numFmtId="0" fontId="190" fillId="2" borderId="103" xfId="2" applyFont="1" applyFill="1" applyBorder="1" applyAlignment="1" applyProtection="1">
      <alignment horizontal="left" vertical="top" wrapText="1"/>
    </xf>
    <xf numFmtId="0" fontId="191" fillId="2" borderId="102" xfId="2" applyFont="1" applyFill="1" applyBorder="1" applyAlignment="1" applyProtection="1">
      <alignment horizontal="left" vertical="top" wrapText="1"/>
    </xf>
    <xf numFmtId="0" fontId="191" fillId="2" borderId="93" xfId="2" applyFont="1" applyFill="1" applyBorder="1" applyAlignment="1" applyProtection="1">
      <alignment horizontal="left" vertical="top" wrapText="1"/>
    </xf>
    <xf numFmtId="0" fontId="23" fillId="2" borderId="97" xfId="0" applyFont="1" applyFill="1" applyBorder="1" applyAlignment="1" applyProtection="1">
      <protection locked="0"/>
    </xf>
    <xf numFmtId="0" fontId="205" fillId="3" borderId="21" xfId="0" applyFont="1" applyFill="1" applyBorder="1" applyAlignment="1" applyProtection="1">
      <alignment horizontal="left" vertical="center" indent="1"/>
    </xf>
    <xf numFmtId="0" fontId="205" fillId="3" borderId="22" xfId="0" applyFont="1" applyFill="1" applyBorder="1" applyAlignment="1" applyProtection="1">
      <alignment horizontal="left" vertical="center" indent="1"/>
    </xf>
    <xf numFmtId="0" fontId="205" fillId="3" borderId="23" xfId="0" applyFont="1" applyFill="1" applyBorder="1" applyAlignment="1" applyProtection="1">
      <alignment horizontal="left" vertical="center" indent="1"/>
    </xf>
    <xf numFmtId="0" fontId="205" fillId="0" borderId="21" xfId="0" applyFont="1" applyFill="1" applyBorder="1" applyAlignment="1" applyProtection="1">
      <alignment horizontal="left" vertical="center" indent="1"/>
    </xf>
    <xf numFmtId="0" fontId="205" fillId="0" borderId="22" xfId="0" applyFont="1" applyFill="1" applyBorder="1" applyAlignment="1" applyProtection="1">
      <alignment horizontal="left" vertical="center" indent="1"/>
    </xf>
    <xf numFmtId="0" fontId="205" fillId="0" borderId="23" xfId="0" applyFont="1" applyFill="1" applyBorder="1" applyAlignment="1" applyProtection="1">
      <alignment horizontal="left" vertical="center" indent="1"/>
    </xf>
    <xf numFmtId="0" fontId="205" fillId="12" borderId="21" xfId="0" applyFont="1" applyFill="1" applyBorder="1" applyAlignment="1" applyProtection="1">
      <alignment horizontal="left" vertical="center" indent="1"/>
    </xf>
    <xf numFmtId="0" fontId="205" fillId="12" borderId="22" xfId="0" applyFont="1" applyFill="1" applyBorder="1" applyAlignment="1" applyProtection="1">
      <alignment horizontal="left" vertical="center" indent="1"/>
    </xf>
    <xf numFmtId="0" fontId="205" fillId="12" borderId="23" xfId="0" applyFont="1" applyFill="1" applyBorder="1" applyAlignment="1" applyProtection="1">
      <alignment horizontal="left" vertical="center" indent="1"/>
    </xf>
    <xf numFmtId="0" fontId="31" fillId="11" borderId="21" xfId="0" applyFont="1" applyFill="1" applyBorder="1" applyAlignment="1" applyProtection="1">
      <alignment vertical="center"/>
    </xf>
    <xf numFmtId="0" fontId="58" fillId="11" borderId="22" xfId="0" applyFont="1" applyFill="1" applyBorder="1" applyAlignment="1" applyProtection="1">
      <alignment vertical="center"/>
    </xf>
    <xf numFmtId="0" fontId="2" fillId="11" borderId="22" xfId="0" applyFont="1" applyFill="1" applyBorder="1" applyAlignment="1" applyProtection="1">
      <alignment horizontal="left" vertical="center"/>
    </xf>
    <xf numFmtId="0" fontId="2" fillId="11" borderId="23" xfId="0" applyFont="1" applyFill="1" applyBorder="1" applyAlignment="1" applyProtection="1">
      <alignment horizontal="left" vertical="center"/>
    </xf>
    <xf numFmtId="0" fontId="109" fillId="4" borderId="6" xfId="0" applyFont="1" applyFill="1" applyBorder="1" applyAlignment="1" applyProtection="1">
      <alignment horizontal="center" vertical="center"/>
    </xf>
    <xf numFmtId="0" fontId="2" fillId="0" borderId="0" xfId="0" applyFont="1" applyFill="1" applyBorder="1" applyAlignment="1" applyProtection="1">
      <alignment horizontal="center" wrapText="1"/>
      <protection locked="0"/>
    </xf>
    <xf numFmtId="0" fontId="2" fillId="0" borderId="15" xfId="0" applyFont="1" applyFill="1" applyBorder="1" applyAlignment="1" applyProtection="1">
      <alignment horizontal="center"/>
      <protection locked="0"/>
    </xf>
    <xf numFmtId="0" fontId="23" fillId="0" borderId="37" xfId="0" applyFont="1" applyFill="1" applyBorder="1" applyAlignment="1" applyProtection="1">
      <alignment horizontal="center"/>
      <protection locked="0"/>
    </xf>
    <xf numFmtId="0" fontId="59" fillId="2" borderId="21" xfId="0" applyFont="1" applyFill="1" applyBorder="1" applyAlignment="1" applyProtection="1"/>
    <xf numFmtId="0" fontId="2" fillId="2" borderId="22" xfId="0" applyFont="1" applyFill="1" applyBorder="1" applyAlignment="1" applyProtection="1">
      <alignment horizontal="center" wrapText="1"/>
      <protection locked="0"/>
    </xf>
    <xf numFmtId="0" fontId="2" fillId="2" borderId="23" xfId="0" applyFont="1" applyFill="1" applyBorder="1" applyAlignment="1" applyProtection="1">
      <alignment horizontal="center"/>
      <protection locked="0"/>
    </xf>
    <xf numFmtId="0" fontId="58" fillId="2" borderId="22" xfId="0" applyFont="1" applyFill="1" applyBorder="1" applyAlignment="1" applyProtection="1"/>
    <xf numFmtId="0" fontId="136" fillId="11" borderId="111" xfId="0" applyFont="1" applyFill="1" applyBorder="1" applyAlignment="1" applyProtection="1">
      <alignment horizontal="center" vertical="top"/>
    </xf>
    <xf numFmtId="0" fontId="133" fillId="11" borderId="112" xfId="0" applyFont="1" applyFill="1" applyBorder="1" applyAlignment="1" applyProtection="1">
      <alignment vertical="top"/>
    </xf>
    <xf numFmtId="0" fontId="134" fillId="2" borderId="113" xfId="0" applyFont="1" applyFill="1" applyBorder="1" applyAlignment="1" applyProtection="1">
      <alignment vertical="top"/>
    </xf>
    <xf numFmtId="0" fontId="173" fillId="2" borderId="0" xfId="0" applyFont="1" applyFill="1" applyBorder="1" applyAlignment="1" applyProtection="1">
      <alignment horizontal="center" vertical="center"/>
    </xf>
    <xf numFmtId="0" fontId="99" fillId="5" borderId="62" xfId="0" applyFont="1" applyFill="1" applyBorder="1" applyAlignment="1" applyProtection="1">
      <alignment vertical="top"/>
    </xf>
    <xf numFmtId="0" fontId="206" fillId="14" borderId="62" xfId="0" applyFont="1" applyFill="1" applyBorder="1" applyAlignment="1" applyProtection="1">
      <alignment horizontal="center" vertical="top"/>
    </xf>
    <xf numFmtId="0" fontId="7" fillId="2" borderId="91" xfId="0" applyFont="1" applyFill="1" applyBorder="1" applyAlignment="1" applyProtection="1">
      <alignment horizontal="left" vertical="top" wrapText="1"/>
    </xf>
    <xf numFmtId="0" fontId="23" fillId="2" borderId="14" xfId="0" applyFont="1" applyFill="1" applyBorder="1" applyAlignment="1" applyProtection="1">
      <protection locked="0"/>
    </xf>
    <xf numFmtId="0" fontId="59" fillId="2" borderId="21" xfId="0" applyFont="1" applyFill="1" applyBorder="1" applyAlignment="1" applyProtection="1">
      <alignment horizontal="left"/>
    </xf>
    <xf numFmtId="0" fontId="58" fillId="2" borderId="22" xfId="0" applyFont="1" applyFill="1" applyBorder="1" applyAlignment="1" applyProtection="1">
      <alignment horizontal="left"/>
    </xf>
    <xf numFmtId="0" fontId="2" fillId="2" borderId="22" xfId="0" applyFont="1" applyFill="1" applyBorder="1" applyAlignment="1" applyProtection="1">
      <alignment horizontal="left"/>
    </xf>
    <xf numFmtId="0" fontId="2" fillId="2" borderId="23" xfId="0" applyFont="1" applyFill="1" applyBorder="1" applyAlignment="1" applyProtection="1">
      <alignment horizontal="left"/>
    </xf>
    <xf numFmtId="0" fontId="203" fillId="6" borderId="114" xfId="0" applyFont="1" applyFill="1" applyBorder="1" applyAlignment="1" applyProtection="1">
      <alignment horizontal="center" vertical="center"/>
    </xf>
    <xf numFmtId="0" fontId="103" fillId="0" borderId="0" xfId="1" applyFont="1" applyFill="1" applyAlignment="1" applyProtection="1">
      <alignment horizontal="center" vertical="center"/>
    </xf>
    <xf numFmtId="0" fontId="107" fillId="2" borderId="0" xfId="1" applyFont="1" applyFill="1" applyAlignment="1" applyProtection="1">
      <alignment horizontal="right" vertical="center" indent="2"/>
    </xf>
    <xf numFmtId="0" fontId="75" fillId="2" borderId="36" xfId="0" applyFont="1" applyFill="1" applyBorder="1" applyAlignment="1">
      <alignment vertical="top" wrapText="1"/>
    </xf>
    <xf numFmtId="0" fontId="75" fillId="2" borderId="25" xfId="0" applyFont="1" applyFill="1" applyBorder="1" applyAlignment="1">
      <alignment vertical="top" wrapText="1"/>
    </xf>
    <xf numFmtId="0" fontId="73" fillId="2" borderId="36" xfId="0" applyFont="1" applyFill="1" applyBorder="1" applyAlignment="1">
      <alignment horizontal="right" vertical="top"/>
    </xf>
    <xf numFmtId="0" fontId="73" fillId="2" borderId="0" xfId="0" applyFont="1" applyFill="1" applyBorder="1" applyAlignment="1">
      <alignment horizontal="right" vertical="top"/>
    </xf>
    <xf numFmtId="0" fontId="56" fillId="2" borderId="36" xfId="0" applyFont="1" applyFill="1" applyBorder="1" applyAlignment="1">
      <alignment horizontal="right" vertical="top"/>
    </xf>
    <xf numFmtId="0" fontId="56" fillId="2" borderId="25" xfId="0" applyFont="1" applyFill="1" applyBorder="1" applyAlignment="1">
      <alignment horizontal="right" vertical="top"/>
    </xf>
    <xf numFmtId="0" fontId="73" fillId="2" borderId="0" xfId="0" applyFont="1" applyFill="1" applyAlignment="1">
      <alignment horizontal="right" vertical="top"/>
    </xf>
    <xf numFmtId="0" fontId="75" fillId="2" borderId="0" xfId="0" applyFont="1" applyFill="1" applyAlignment="1">
      <alignment vertical="top" wrapText="1"/>
    </xf>
    <xf numFmtId="0" fontId="39" fillId="2" borderId="0" xfId="0" applyFont="1" applyFill="1" applyAlignment="1">
      <alignment horizontal="left" vertical="top" wrapText="1"/>
    </xf>
    <xf numFmtId="0" fontId="56" fillId="2" borderId="0" xfId="0" applyFont="1" applyFill="1" applyAlignment="1">
      <alignment horizontal="right" vertical="top"/>
    </xf>
    <xf numFmtId="0" fontId="15" fillId="5" borderId="0" xfId="0" applyFont="1" applyFill="1" applyAlignment="1">
      <alignment horizontal="center" vertical="top"/>
    </xf>
    <xf numFmtId="0" fontId="39" fillId="2" borderId="25" xfId="0" applyFont="1" applyFill="1" applyBorder="1" applyAlignment="1">
      <alignment horizontal="left" vertical="top" wrapText="1"/>
    </xf>
    <xf numFmtId="0" fontId="39" fillId="2" borderId="26" xfId="0" applyFont="1" applyFill="1" applyBorder="1" applyAlignment="1">
      <alignment horizontal="left" vertical="top" wrapText="1"/>
    </xf>
    <xf numFmtId="0" fontId="73" fillId="2" borderId="25" xfId="0" applyFont="1" applyFill="1" applyBorder="1" applyAlignment="1">
      <alignment horizontal="right" vertical="top"/>
    </xf>
    <xf numFmtId="0" fontId="39" fillId="2" borderId="36" xfId="0" applyFont="1" applyFill="1" applyBorder="1" applyAlignment="1">
      <alignment horizontal="left" vertical="top" wrapText="1"/>
    </xf>
    <xf numFmtId="0" fontId="39" fillId="2" borderId="0" xfId="0" applyFont="1" applyFill="1" applyBorder="1" applyAlignment="1">
      <alignment horizontal="left" vertical="top" wrapText="1"/>
    </xf>
    <xf numFmtId="0" fontId="109" fillId="3" borderId="0" xfId="0" applyFont="1" applyFill="1" applyBorder="1" applyAlignment="1">
      <alignment horizontal="center"/>
    </xf>
    <xf numFmtId="0" fontId="1" fillId="0" borderId="21" xfId="0" applyFont="1" applyBorder="1" applyAlignment="1">
      <alignment horizontal="left"/>
    </xf>
    <xf numFmtId="0" fontId="1" fillId="0" borderId="22" xfId="0" applyFont="1" applyBorder="1" applyAlignment="1">
      <alignment horizontal="left"/>
    </xf>
    <xf numFmtId="0" fontId="1" fillId="0" borderId="23" xfId="0" applyFont="1" applyBorder="1" applyAlignment="1">
      <alignment horizontal="left"/>
    </xf>
    <xf numFmtId="0" fontId="1" fillId="0" borderId="21" xfId="0" applyFont="1" applyBorder="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0" fontId="1" fillId="2" borderId="33"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17" xfId="0" applyFont="1" applyFill="1" applyBorder="1" applyAlignment="1">
      <alignment horizontal="center" vertical="center"/>
    </xf>
    <xf numFmtId="0" fontId="3" fillId="0" borderId="21" xfId="0" applyFon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3" fillId="0" borderId="6" xfId="0" applyFont="1" applyBorder="1" applyAlignment="1">
      <alignment horizontal="center"/>
    </xf>
    <xf numFmtId="0" fontId="1" fillId="2" borderId="21" xfId="0" applyFont="1"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1" fillId="0" borderId="16" xfId="0" applyFont="1" applyBorder="1" applyAlignment="1">
      <alignment horizontal="left"/>
    </xf>
    <xf numFmtId="0" fontId="1" fillId="0" borderId="27" xfId="0" applyFont="1" applyBorder="1" applyAlignment="1">
      <alignment horizontal="left"/>
    </xf>
    <xf numFmtId="0" fontId="1" fillId="0" borderId="17" xfId="0" applyFont="1" applyBorder="1" applyAlignment="1">
      <alignment horizontal="left"/>
    </xf>
    <xf numFmtId="0" fontId="1" fillId="0" borderId="6" xfId="0" applyFont="1" applyBorder="1" applyAlignment="1">
      <alignment horizontal="center"/>
    </xf>
    <xf numFmtId="0" fontId="103" fillId="0" borderId="0" xfId="1" applyFont="1" applyFill="1" applyBorder="1" applyAlignment="1" applyProtection="1">
      <alignment horizontal="center" vertical="center"/>
    </xf>
    <xf numFmtId="0" fontId="27" fillId="2" borderId="21" xfId="0" quotePrefix="1" applyFont="1" applyFill="1" applyBorder="1" applyAlignment="1">
      <alignment horizontal="center" vertical="center"/>
    </xf>
    <xf numFmtId="0" fontId="27" fillId="2" borderId="23" xfId="0" applyFont="1" applyFill="1" applyBorder="1" applyAlignment="1">
      <alignment horizontal="center" vertical="center"/>
    </xf>
    <xf numFmtId="14" fontId="27" fillId="2" borderId="21" xfId="0" applyNumberFormat="1" applyFont="1" applyFill="1" applyBorder="1" applyAlignment="1">
      <alignment horizontal="center" vertical="center"/>
    </xf>
    <xf numFmtId="14" fontId="27" fillId="2" borderId="23" xfId="0" applyNumberFormat="1" applyFont="1" applyFill="1" applyBorder="1" applyAlignment="1">
      <alignment horizontal="center" vertical="center"/>
    </xf>
    <xf numFmtId="14" fontId="1" fillId="2" borderId="21" xfId="0" applyNumberFormat="1" applyFont="1" applyFill="1" applyBorder="1" applyAlignment="1">
      <alignment horizontal="center" vertical="center"/>
    </xf>
    <xf numFmtId="0" fontId="15" fillId="3" borderId="0" xfId="0" applyFont="1" applyFill="1" applyAlignment="1">
      <alignment horizontal="center" vertical="top"/>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5" fillId="2" borderId="21" xfId="1" applyFill="1" applyBorder="1" applyAlignment="1" applyProtection="1">
      <alignment horizontal="center" vertical="center"/>
    </xf>
    <xf numFmtId="0" fontId="34" fillId="0" borderId="0" xfId="0" applyFont="1" applyFill="1" applyAlignment="1">
      <alignment horizontal="center"/>
    </xf>
    <xf numFmtId="0" fontId="113" fillId="2" borderId="33" xfId="0" applyNumberFormat="1" applyFont="1" applyFill="1" applyBorder="1" applyAlignment="1">
      <alignment horizontal="center" vertical="center" wrapText="1"/>
    </xf>
    <xf numFmtId="0" fontId="113" fillId="2" borderId="37" xfId="0" applyNumberFormat="1" applyFont="1" applyFill="1" applyBorder="1" applyAlignment="1">
      <alignment horizontal="center" vertical="center" wrapText="1"/>
    </xf>
    <xf numFmtId="0" fontId="113" fillId="2" borderId="28" xfId="0" applyNumberFormat="1" applyFont="1" applyFill="1" applyBorder="1" applyAlignment="1">
      <alignment horizontal="center" vertical="center" wrapText="1"/>
    </xf>
    <xf numFmtId="0" fontId="113" fillId="2" borderId="16" xfId="0" applyNumberFormat="1" applyFont="1" applyFill="1" applyBorder="1" applyAlignment="1">
      <alignment horizontal="center" vertical="center" wrapText="1"/>
    </xf>
    <xf numFmtId="0" fontId="113" fillId="2" borderId="27" xfId="0" applyNumberFormat="1" applyFont="1" applyFill="1" applyBorder="1" applyAlignment="1">
      <alignment horizontal="center" vertical="center" wrapText="1"/>
    </xf>
    <xf numFmtId="0" fontId="113" fillId="2" borderId="17" xfId="0" applyNumberFormat="1" applyFont="1" applyFill="1" applyBorder="1" applyAlignment="1">
      <alignment horizontal="center" vertical="center" wrapText="1"/>
    </xf>
    <xf numFmtId="0" fontId="130" fillId="5" borderId="39" xfId="0" quotePrefix="1" applyFont="1" applyFill="1" applyBorder="1" applyAlignment="1" applyProtection="1">
      <alignment horizontal="center" vertical="center"/>
    </xf>
    <xf numFmtId="0" fontId="130" fillId="5" borderId="40" xfId="0" quotePrefix="1" applyFont="1" applyFill="1" applyBorder="1" applyAlignment="1" applyProtection="1">
      <alignment horizontal="center" vertical="center"/>
    </xf>
    <xf numFmtId="0" fontId="168" fillId="11" borderId="6" xfId="0" applyFont="1" applyFill="1" applyBorder="1" applyAlignment="1" applyProtection="1">
      <alignment horizontal="left" vertical="center" wrapText="1" indent="1"/>
    </xf>
    <xf numFmtId="0" fontId="186" fillId="11" borderId="6" xfId="0" applyFont="1" applyFill="1" applyBorder="1" applyAlignment="1" applyProtection="1">
      <alignment horizontal="left" vertical="center" wrapText="1" indent="1"/>
    </xf>
    <xf numFmtId="0" fontId="186" fillId="11" borderId="21" xfId="0" applyFont="1" applyFill="1" applyBorder="1" applyAlignment="1" applyProtection="1">
      <alignment horizontal="left" vertical="center" wrapText="1" indent="1"/>
    </xf>
    <xf numFmtId="0" fontId="135" fillId="10" borderId="64" xfId="0" applyFont="1" applyFill="1" applyBorder="1" applyAlignment="1" applyProtection="1">
      <alignment horizontal="center" vertical="top"/>
    </xf>
    <xf numFmtId="0" fontId="135" fillId="10" borderId="65" xfId="0" applyFont="1" applyFill="1" applyBorder="1" applyAlignment="1" applyProtection="1">
      <alignment horizontal="center" vertical="top"/>
    </xf>
    <xf numFmtId="0" fontId="168" fillId="11" borderId="21" xfId="0" applyFont="1" applyFill="1" applyBorder="1" applyAlignment="1" applyProtection="1">
      <alignment horizontal="left" vertical="center" wrapText="1" indent="1"/>
    </xf>
    <xf numFmtId="0" fontId="48" fillId="2" borderId="0" xfId="0" applyFont="1" applyFill="1" applyBorder="1" applyAlignment="1" applyProtection="1">
      <alignment horizontal="right" vertical="center" wrapText="1"/>
    </xf>
    <xf numFmtId="0" fontId="168" fillId="2" borderId="6" xfId="0" applyFont="1" applyFill="1" applyBorder="1" applyAlignment="1" applyProtection="1">
      <alignment horizontal="left" vertical="center" wrapText="1" indent="1"/>
    </xf>
    <xf numFmtId="0" fontId="186" fillId="2" borderId="6" xfId="0" applyFont="1" applyFill="1" applyBorder="1" applyAlignment="1" applyProtection="1">
      <alignment horizontal="left" vertical="center" wrapText="1" indent="1"/>
    </xf>
    <xf numFmtId="0" fontId="186" fillId="2" borderId="21" xfId="0" applyFont="1" applyFill="1" applyBorder="1" applyAlignment="1" applyProtection="1">
      <alignment horizontal="left" vertical="center" wrapText="1" indent="1"/>
    </xf>
    <xf numFmtId="0" fontId="135" fillId="10" borderId="105" xfId="0" applyFont="1" applyFill="1" applyBorder="1" applyAlignment="1" applyProtection="1">
      <alignment horizontal="center" vertical="top"/>
    </xf>
    <xf numFmtId="0" fontId="135" fillId="10" borderId="106" xfId="0" applyFont="1" applyFill="1" applyBorder="1" applyAlignment="1" applyProtection="1">
      <alignment horizontal="center" vertical="top"/>
    </xf>
    <xf numFmtId="0" fontId="143" fillId="4" borderId="21" xfId="0" applyFont="1" applyFill="1" applyBorder="1" applyAlignment="1" applyProtection="1">
      <alignment horizontal="center" vertical="center" wrapText="1"/>
    </xf>
    <xf numFmtId="0" fontId="143" fillId="4" borderId="22" xfId="0" applyFont="1" applyFill="1" applyBorder="1" applyAlignment="1" applyProtection="1">
      <alignment horizontal="center" vertical="center" wrapText="1"/>
    </xf>
    <xf numFmtId="0" fontId="143" fillId="4" borderId="55" xfId="0" applyFont="1" applyFill="1" applyBorder="1" applyAlignment="1" applyProtection="1">
      <alignment horizontal="center" vertical="center" wrapText="1"/>
    </xf>
    <xf numFmtId="0" fontId="48" fillId="11" borderId="0" xfId="0" applyFont="1" applyFill="1" applyBorder="1" applyAlignment="1" applyProtection="1">
      <alignment horizontal="right" vertical="center" wrapText="1"/>
    </xf>
    <xf numFmtId="0" fontId="168" fillId="11" borderId="21" xfId="0" applyFont="1" applyFill="1" applyBorder="1" applyAlignment="1" applyProtection="1">
      <alignment horizontal="left" vertical="center" wrapText="1"/>
    </xf>
    <xf numFmtId="0" fontId="168" fillId="11" borderId="22" xfId="0" applyFont="1" applyFill="1" applyBorder="1" applyAlignment="1" applyProtection="1">
      <alignment horizontal="left" vertical="center" wrapText="1"/>
    </xf>
    <xf numFmtId="0" fontId="168" fillId="11" borderId="78" xfId="0" applyFont="1" applyFill="1" applyBorder="1" applyAlignment="1" applyProtection="1">
      <alignment horizontal="left" vertical="center" wrapText="1"/>
    </xf>
    <xf numFmtId="0" fontId="144" fillId="4" borderId="22" xfId="0" applyFont="1" applyFill="1" applyBorder="1" applyAlignment="1" applyProtection="1">
      <alignment horizontal="center"/>
    </xf>
    <xf numFmtId="0" fontId="144" fillId="4" borderId="55" xfId="0" applyFont="1" applyFill="1" applyBorder="1" applyAlignment="1" applyProtection="1">
      <alignment horizontal="center"/>
    </xf>
    <xf numFmtId="0" fontId="135" fillId="10" borderId="101" xfId="0" applyFont="1" applyFill="1" applyBorder="1" applyAlignment="1" applyProtection="1">
      <alignment horizontal="center" vertical="top"/>
    </xf>
    <xf numFmtId="0" fontId="174" fillId="5" borderId="79" xfId="0" applyFont="1" applyFill="1" applyBorder="1" applyAlignment="1" applyProtection="1">
      <alignment vertical="center" wrapText="1"/>
    </xf>
    <xf numFmtId="0" fontId="174" fillId="5" borderId="80" xfId="0" applyFont="1" applyFill="1" applyBorder="1" applyAlignment="1" applyProtection="1">
      <alignment vertical="center" wrapText="1"/>
    </xf>
    <xf numFmtId="0" fontId="119" fillId="7" borderId="81" xfId="0" applyFont="1" applyFill="1" applyBorder="1" applyAlignment="1" applyProtection="1">
      <alignment horizontal="left" vertical="center" wrapText="1" indent="1"/>
    </xf>
    <xf numFmtId="0" fontId="119" fillId="7" borderId="82" xfId="0" applyFont="1" applyFill="1" applyBorder="1" applyAlignment="1" applyProtection="1">
      <alignment horizontal="left" vertical="center" wrapText="1" indent="1"/>
    </xf>
    <xf numFmtId="0" fontId="119" fillId="7" borderId="83" xfId="0" applyFont="1" applyFill="1" applyBorder="1" applyAlignment="1" applyProtection="1">
      <alignment horizontal="left" vertical="center" wrapText="1" indent="1"/>
    </xf>
    <xf numFmtId="0" fontId="119" fillId="2" borderId="81" xfId="0" applyFont="1" applyFill="1" applyBorder="1" applyAlignment="1" applyProtection="1">
      <alignment horizontal="left" vertical="center" wrapText="1" indent="1"/>
    </xf>
    <xf numFmtId="0" fontId="119" fillId="2" borderId="82" xfId="0" applyFont="1" applyFill="1" applyBorder="1" applyAlignment="1" applyProtection="1">
      <alignment horizontal="left" vertical="center" wrapText="1" indent="1"/>
    </xf>
    <xf numFmtId="0" fontId="119" fillId="2" borderId="83" xfId="0" applyFont="1" applyFill="1" applyBorder="1" applyAlignment="1" applyProtection="1">
      <alignment horizontal="left" vertical="center" wrapText="1" indent="1"/>
    </xf>
    <xf numFmtId="0" fontId="119" fillId="4" borderId="81" xfId="0" applyFont="1" applyFill="1" applyBorder="1" applyAlignment="1" applyProtection="1">
      <alignment horizontal="left" vertical="center" wrapText="1" indent="1"/>
    </xf>
    <xf numFmtId="0" fontId="119" fillId="4" borderId="82" xfId="0" applyFont="1" applyFill="1" applyBorder="1" applyAlignment="1" applyProtection="1">
      <alignment horizontal="left" vertical="center" wrapText="1" indent="1"/>
    </xf>
    <xf numFmtId="0" fontId="119" fillId="4" borderId="83" xfId="0" applyFont="1" applyFill="1" applyBorder="1" applyAlignment="1" applyProtection="1">
      <alignment horizontal="left" vertical="center" wrapText="1" indent="1"/>
    </xf>
    <xf numFmtId="0" fontId="119" fillId="9" borderId="81" xfId="0" applyFont="1" applyFill="1" applyBorder="1" applyAlignment="1" applyProtection="1">
      <alignment horizontal="left" vertical="center" wrapText="1" indent="1"/>
    </xf>
    <xf numFmtId="0" fontId="119" fillId="9" borderId="82" xfId="0" applyFont="1" applyFill="1" applyBorder="1" applyAlignment="1" applyProtection="1">
      <alignment horizontal="left" vertical="center" wrapText="1" indent="1"/>
    </xf>
    <xf numFmtId="0" fontId="119" fillId="9" borderId="83" xfId="0" applyFont="1" applyFill="1" applyBorder="1" applyAlignment="1" applyProtection="1">
      <alignment horizontal="left" vertical="center" wrapText="1" indent="1"/>
    </xf>
    <xf numFmtId="0" fontId="186" fillId="11" borderId="22" xfId="0" applyFont="1" applyFill="1" applyBorder="1" applyAlignment="1" applyProtection="1">
      <alignment horizontal="left" vertical="center" wrapText="1"/>
    </xf>
    <xf numFmtId="0" fontId="186" fillId="11" borderId="78" xfId="0" applyFont="1" applyFill="1" applyBorder="1" applyAlignment="1" applyProtection="1">
      <alignment horizontal="left" vertical="center" wrapText="1"/>
    </xf>
    <xf numFmtId="0" fontId="125" fillId="11" borderId="88" xfId="0" applyFont="1" applyFill="1" applyBorder="1" applyAlignment="1" applyProtection="1">
      <alignment horizontal="center" vertical="top"/>
    </xf>
    <xf numFmtId="0" fontId="125" fillId="11" borderId="89" xfId="0" applyFont="1" applyFill="1" applyBorder="1" applyAlignment="1" applyProtection="1">
      <alignment horizontal="center" vertical="top"/>
    </xf>
    <xf numFmtId="0" fontId="120" fillId="7" borderId="0" xfId="0" applyFont="1" applyFill="1" applyBorder="1" applyAlignment="1" applyProtection="1">
      <alignment horizontal="left" vertical="center" wrapText="1" indent="5"/>
    </xf>
    <xf numFmtId="0" fontId="120" fillId="7" borderId="61" xfId="0" applyFont="1" applyFill="1" applyBorder="1" applyAlignment="1" applyProtection="1">
      <alignment horizontal="left" vertical="center" wrapText="1" indent="5"/>
    </xf>
    <xf numFmtId="0" fontId="130" fillId="11" borderId="39" xfId="0" quotePrefix="1" applyFont="1" applyFill="1" applyBorder="1" applyAlignment="1" applyProtection="1">
      <alignment horizontal="center" vertical="center"/>
    </xf>
    <xf numFmtId="0" fontId="130" fillId="11" borderId="40" xfId="0" quotePrefix="1" applyFont="1" applyFill="1" applyBorder="1" applyAlignment="1" applyProtection="1">
      <alignment horizontal="center" vertical="center"/>
    </xf>
    <xf numFmtId="0" fontId="190" fillId="11" borderId="19" xfId="2" applyFont="1" applyFill="1" applyBorder="1" applyAlignment="1" applyProtection="1">
      <alignment horizontal="left" vertical="top" wrapText="1"/>
    </xf>
    <xf numFmtId="0" fontId="162" fillId="0" borderId="92" xfId="2" applyFont="1" applyFill="1" applyBorder="1" applyAlignment="1" applyProtection="1">
      <alignment horizontal="center" vertical="center" wrapText="1"/>
    </xf>
    <xf numFmtId="0" fontId="162" fillId="0" borderId="63" xfId="2" applyFont="1" applyFill="1" applyBorder="1" applyAlignment="1" applyProtection="1">
      <alignment horizontal="center" vertical="center" wrapText="1"/>
    </xf>
    <xf numFmtId="0" fontId="8" fillId="11" borderId="0" xfId="0" applyFont="1" applyFill="1" applyBorder="1" applyAlignment="1" applyProtection="1">
      <alignment horizontal="left" textRotation="90"/>
    </xf>
    <xf numFmtId="0" fontId="48" fillId="2" borderId="38" xfId="0" applyFont="1" applyFill="1" applyBorder="1" applyAlignment="1" applyProtection="1">
      <alignment horizontal="right" vertical="center" wrapText="1"/>
    </xf>
    <xf numFmtId="0" fontId="48" fillId="11" borderId="38" xfId="0" applyFont="1" applyFill="1" applyBorder="1" applyAlignment="1" applyProtection="1">
      <alignment horizontal="right" vertical="center" wrapText="1"/>
    </xf>
    <xf numFmtId="0" fontId="207" fillId="13" borderId="62" xfId="0" applyFont="1" applyFill="1" applyBorder="1" applyAlignment="1" applyProtection="1">
      <alignment horizontal="center" vertical="center"/>
    </xf>
    <xf numFmtId="0" fontId="8" fillId="11" borderId="0" xfId="0" applyFont="1" applyFill="1" applyBorder="1" applyAlignment="1" applyProtection="1">
      <alignment horizontal="center" textRotation="90"/>
    </xf>
    <xf numFmtId="0" fontId="208" fillId="6" borderId="0" xfId="0" quotePrefix="1" applyFont="1" applyFill="1" applyBorder="1" applyAlignment="1" applyProtection="1">
      <alignment horizontal="center" vertical="center" wrapText="1"/>
    </xf>
    <xf numFmtId="0" fontId="124" fillId="8" borderId="14" xfId="0" applyFont="1" applyFill="1" applyBorder="1" applyAlignment="1" applyProtection="1">
      <alignment horizontal="center" vertical="center"/>
    </xf>
    <xf numFmtId="0" fontId="124" fillId="8" borderId="0" xfId="0" applyFont="1" applyFill="1" applyBorder="1" applyAlignment="1" applyProtection="1">
      <alignment horizontal="center" vertical="center"/>
    </xf>
    <xf numFmtId="0" fontId="124" fillId="8" borderId="15" xfId="0" applyFont="1" applyFill="1" applyBorder="1" applyAlignment="1" applyProtection="1">
      <alignment horizontal="center" vertical="center"/>
    </xf>
    <xf numFmtId="0" fontId="114" fillId="7" borderId="41" xfId="0" applyFont="1" applyFill="1" applyBorder="1" applyAlignment="1" applyProtection="1">
      <alignment horizontal="center" vertical="center" wrapText="1"/>
    </xf>
    <xf numFmtId="0" fontId="114" fillId="7" borderId="42" xfId="0" applyFont="1" applyFill="1" applyBorder="1" applyAlignment="1" applyProtection="1">
      <alignment horizontal="center" vertical="center" wrapText="1"/>
    </xf>
    <xf numFmtId="0" fontId="114" fillId="7" borderId="43" xfId="0" applyFont="1" applyFill="1" applyBorder="1" applyAlignment="1" applyProtection="1">
      <alignment horizontal="center" vertical="center" wrapText="1"/>
    </xf>
    <xf numFmtId="0" fontId="114" fillId="7" borderId="44" xfId="0" applyFont="1" applyFill="1" applyBorder="1" applyAlignment="1" applyProtection="1">
      <alignment horizontal="center" vertical="center" wrapText="1"/>
    </xf>
    <xf numFmtId="0" fontId="114" fillId="7" borderId="45" xfId="0" applyFont="1" applyFill="1" applyBorder="1" applyAlignment="1" applyProtection="1">
      <alignment horizontal="center" vertical="center" wrapText="1"/>
    </xf>
    <xf numFmtId="0" fontId="114" fillId="7" borderId="46" xfId="0" applyFont="1" applyFill="1" applyBorder="1" applyAlignment="1" applyProtection="1">
      <alignment horizontal="center" vertical="center" wrapText="1"/>
    </xf>
    <xf numFmtId="0" fontId="143" fillId="11" borderId="56" xfId="0" applyFont="1" applyFill="1" applyBorder="1" applyAlignment="1" applyProtection="1">
      <alignment horizontal="center" vertical="center" wrapText="1"/>
    </xf>
    <xf numFmtId="0" fontId="143" fillId="11" borderId="57" xfId="0" applyFont="1" applyFill="1" applyBorder="1" applyAlignment="1" applyProtection="1">
      <alignment horizontal="center" vertical="center" wrapText="1"/>
    </xf>
    <xf numFmtId="0" fontId="143" fillId="11" borderId="58" xfId="0" applyFont="1" applyFill="1" applyBorder="1" applyAlignment="1" applyProtection="1">
      <alignment horizontal="center" vertical="center" wrapText="1"/>
    </xf>
    <xf numFmtId="0" fontId="188" fillId="2" borderId="6" xfId="0" applyFont="1" applyFill="1" applyBorder="1" applyAlignment="1" applyProtection="1">
      <alignment horizontal="left" vertical="center" wrapText="1" indent="1"/>
    </xf>
    <xf numFmtId="0" fontId="188" fillId="2" borderId="21" xfId="0" applyFont="1" applyFill="1" applyBorder="1" applyAlignment="1" applyProtection="1">
      <alignment horizontal="left" vertical="center" wrapText="1" indent="1"/>
    </xf>
    <xf numFmtId="0" fontId="143" fillId="4" borderId="16" xfId="0" applyFont="1" applyFill="1" applyBorder="1" applyAlignment="1" applyProtection="1">
      <alignment horizontal="center" vertical="center" wrapText="1"/>
    </xf>
    <xf numFmtId="0" fontId="143" fillId="4" borderId="27" xfId="0" applyFont="1" applyFill="1" applyBorder="1" applyAlignment="1" applyProtection="1">
      <alignment horizontal="center" vertical="center" wrapText="1"/>
    </xf>
    <xf numFmtId="0" fontId="143" fillId="4" borderId="54" xfId="0" applyFont="1" applyFill="1" applyBorder="1" applyAlignment="1" applyProtection="1">
      <alignment horizontal="center" vertical="center" wrapText="1"/>
    </xf>
    <xf numFmtId="0" fontId="143" fillId="11" borderId="21" xfId="0" applyFont="1" applyFill="1" applyBorder="1" applyAlignment="1" applyProtection="1">
      <alignment horizontal="center" vertical="center" wrapText="1"/>
    </xf>
    <xf numFmtId="0" fontId="143" fillId="11" borderId="22" xfId="0" applyFont="1" applyFill="1" applyBorder="1" applyAlignment="1" applyProtection="1">
      <alignment horizontal="center" vertical="center" wrapText="1"/>
    </xf>
    <xf numFmtId="0" fontId="143" fillId="11" borderId="55" xfId="0" applyFont="1" applyFill="1" applyBorder="1" applyAlignment="1" applyProtection="1">
      <alignment horizontal="center" vertical="center" wrapText="1"/>
    </xf>
    <xf numFmtId="0" fontId="188" fillId="11" borderId="21" xfId="0" applyFont="1" applyFill="1" applyBorder="1" applyAlignment="1" applyProtection="1">
      <alignment horizontal="left" vertical="center" wrapText="1" indent="1"/>
    </xf>
    <xf numFmtId="0" fontId="188" fillId="11" borderId="22" xfId="0" applyFont="1" applyFill="1" applyBorder="1" applyAlignment="1" applyProtection="1">
      <alignment horizontal="left" vertical="center" wrapText="1" indent="1"/>
    </xf>
    <xf numFmtId="0" fontId="188" fillId="11" borderId="78" xfId="0" applyFont="1" applyFill="1" applyBorder="1" applyAlignment="1" applyProtection="1">
      <alignment horizontal="left" vertical="center" wrapText="1" indent="1"/>
    </xf>
    <xf numFmtId="0" fontId="188" fillId="11" borderId="6" xfId="0" applyFont="1" applyFill="1" applyBorder="1" applyAlignment="1" applyProtection="1">
      <alignment horizontal="left" vertical="center" wrapText="1" indent="1"/>
    </xf>
    <xf numFmtId="0" fontId="187" fillId="11" borderId="6" xfId="0" applyFont="1" applyFill="1" applyBorder="1" applyAlignment="1" applyProtection="1">
      <alignment horizontal="left" vertical="center" wrapText="1" indent="1"/>
    </xf>
    <xf numFmtId="0" fontId="187" fillId="11" borderId="21" xfId="0" applyFont="1" applyFill="1" applyBorder="1" applyAlignment="1" applyProtection="1">
      <alignment horizontal="left" vertical="center" wrapText="1" indent="1"/>
    </xf>
    <xf numFmtId="0" fontId="168" fillId="11" borderId="22" xfId="0" applyFont="1" applyFill="1" applyBorder="1" applyAlignment="1" applyProtection="1">
      <alignment horizontal="left" vertical="center" wrapText="1" indent="1"/>
    </xf>
    <xf numFmtId="0" fontId="168" fillId="11" borderId="78" xfId="0" applyFont="1" applyFill="1" applyBorder="1" applyAlignment="1" applyProtection="1">
      <alignment horizontal="left" vertical="center" wrapText="1" indent="1"/>
    </xf>
    <xf numFmtId="0" fontId="168" fillId="11" borderId="84" xfId="0" applyFont="1" applyFill="1" applyBorder="1" applyAlignment="1" applyProtection="1">
      <alignment horizontal="left" vertical="center" wrapText="1"/>
    </xf>
    <xf numFmtId="0" fontId="174" fillId="4" borderId="21" xfId="0" applyFont="1" applyFill="1" applyBorder="1" applyAlignment="1" applyProtection="1">
      <alignment horizontal="center" vertical="center"/>
    </xf>
    <xf numFmtId="0" fontId="174" fillId="4" borderId="22" xfId="0" applyFont="1" applyFill="1" applyBorder="1" applyAlignment="1" applyProtection="1">
      <alignment horizontal="center" vertical="center"/>
    </xf>
    <xf numFmtId="0" fontId="174" fillId="4" borderId="23" xfId="0" applyFont="1" applyFill="1" applyBorder="1" applyAlignment="1" applyProtection="1">
      <alignment horizontal="center" vertical="center"/>
    </xf>
    <xf numFmtId="0" fontId="23" fillId="2" borderId="14" xfId="0" applyFont="1" applyFill="1" applyBorder="1" applyAlignment="1" applyProtection="1">
      <alignment horizontal="center" vertical="top"/>
      <protection locked="0"/>
    </xf>
    <xf numFmtId="0" fontId="23" fillId="2" borderId="16" xfId="0" applyFont="1" applyFill="1" applyBorder="1" applyAlignment="1" applyProtection="1">
      <alignment horizontal="center" vertical="top"/>
      <protection locked="0"/>
    </xf>
    <xf numFmtId="0" fontId="2" fillId="2" borderId="0" xfId="0" applyFont="1" applyFill="1" applyBorder="1" applyAlignment="1" applyProtection="1">
      <alignment horizontal="center" vertical="top"/>
      <protection locked="0"/>
    </xf>
    <xf numFmtId="0" fontId="2" fillId="2" borderId="15" xfId="0" applyFont="1" applyFill="1" applyBorder="1" applyAlignment="1" applyProtection="1">
      <alignment horizontal="center" vertical="top"/>
      <protection locked="0"/>
    </xf>
    <xf numFmtId="0" fontId="2" fillId="2" borderId="27" xfId="0" applyFont="1" applyFill="1" applyBorder="1" applyAlignment="1" applyProtection="1">
      <alignment horizontal="center" vertical="top"/>
      <protection locked="0"/>
    </xf>
    <xf numFmtId="0" fontId="2" fillId="2" borderId="17" xfId="0" applyFont="1" applyFill="1" applyBorder="1" applyAlignment="1" applyProtection="1">
      <alignment horizontal="center" vertical="top"/>
      <protection locked="0"/>
    </xf>
    <xf numFmtId="0" fontId="2" fillId="3" borderId="0" xfId="0" applyFont="1" applyFill="1" applyBorder="1" applyAlignment="1" applyProtection="1">
      <alignment horizontal="left" vertical="center" indent="1"/>
    </xf>
    <xf numFmtId="0" fontId="175" fillId="0" borderId="21" xfId="0" applyFont="1" applyFill="1" applyBorder="1" applyAlignment="1" applyProtection="1">
      <alignment horizontal="left" vertical="center"/>
      <protection hidden="1"/>
    </xf>
    <xf numFmtId="0" fontId="175" fillId="0" borderId="22" xfId="0" applyFont="1" applyFill="1" applyBorder="1" applyAlignment="1" applyProtection="1">
      <alignment horizontal="left" vertical="center"/>
      <protection hidden="1"/>
    </xf>
    <xf numFmtId="0" fontId="175" fillId="0" borderId="23" xfId="0" applyFont="1" applyFill="1" applyBorder="1" applyAlignment="1" applyProtection="1">
      <alignment horizontal="left" vertical="center"/>
      <protection hidden="1"/>
    </xf>
    <xf numFmtId="0" fontId="59" fillId="2" borderId="34" xfId="0" applyFont="1" applyFill="1" applyBorder="1" applyAlignment="1" applyProtection="1">
      <alignment horizontal="center"/>
    </xf>
    <xf numFmtId="0" fontId="23" fillId="2" borderId="34" xfId="0" applyFont="1" applyFill="1" applyBorder="1" applyAlignment="1" applyProtection="1">
      <alignment horizontal="center" vertical="top"/>
      <protection locked="0"/>
    </xf>
    <xf numFmtId="0" fontId="7" fillId="2" borderId="3" xfId="0" applyFont="1" applyFill="1" applyBorder="1" applyAlignment="1" applyProtection="1">
      <alignment horizontal="center" vertical="top" wrapText="1"/>
      <protection locked="0"/>
    </xf>
    <xf numFmtId="0" fontId="7" fillId="2" borderId="4" xfId="0" applyFont="1" applyFill="1" applyBorder="1" applyAlignment="1" applyProtection="1">
      <alignment horizontal="center" vertical="top" wrapText="1"/>
      <protection locked="0"/>
    </xf>
    <xf numFmtId="0" fontId="113" fillId="2" borderId="3" xfId="0" applyFont="1" applyFill="1" applyBorder="1" applyAlignment="1" applyProtection="1">
      <alignment horizontal="center" vertical="top" wrapText="1"/>
      <protection locked="0"/>
    </xf>
    <xf numFmtId="0" fontId="113" fillId="2" borderId="4" xfId="0" applyFont="1" applyFill="1" applyBorder="1" applyAlignment="1" applyProtection="1">
      <alignment horizontal="center" vertical="top" wrapText="1"/>
      <protection locked="0"/>
    </xf>
    <xf numFmtId="0" fontId="30" fillId="4" borderId="21" xfId="0" applyFont="1" applyFill="1" applyBorder="1" applyAlignment="1" applyProtection="1">
      <alignment horizontal="center" vertical="center"/>
    </xf>
    <xf numFmtId="0" fontId="30" fillId="4" borderId="22" xfId="0" applyFont="1" applyFill="1" applyBorder="1" applyAlignment="1" applyProtection="1">
      <alignment horizontal="center" vertical="center"/>
    </xf>
    <xf numFmtId="0" fontId="30" fillId="4" borderId="23" xfId="0" applyFont="1" applyFill="1" applyBorder="1" applyAlignment="1" applyProtection="1">
      <alignment horizontal="center" vertical="center"/>
    </xf>
    <xf numFmtId="0" fontId="8" fillId="2" borderId="21" xfId="0"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166" fontId="7" fillId="2" borderId="95" xfId="0" applyNumberFormat="1" applyFont="1" applyFill="1" applyBorder="1" applyAlignment="1" applyProtection="1">
      <alignment horizontal="center" vertical="center"/>
      <protection locked="0"/>
    </xf>
    <xf numFmtId="166" fontId="7" fillId="2" borderId="96" xfId="0" applyNumberFormat="1" applyFont="1" applyFill="1" applyBorder="1" applyAlignment="1" applyProtection="1">
      <alignment horizontal="center" vertical="center"/>
      <protection locked="0"/>
    </xf>
    <xf numFmtId="166" fontId="7" fillId="2" borderId="14" xfId="0" applyNumberFormat="1" applyFont="1" applyFill="1" applyBorder="1" applyAlignment="1" applyProtection="1">
      <alignment horizontal="center" vertical="center"/>
      <protection locked="0"/>
    </xf>
    <xf numFmtId="166" fontId="7" fillId="2" borderId="15" xfId="0" applyNumberFormat="1" applyFont="1" applyFill="1" applyBorder="1" applyAlignment="1" applyProtection="1">
      <alignment horizontal="center" vertical="center"/>
      <protection locked="0"/>
    </xf>
    <xf numFmtId="166" fontId="7" fillId="2" borderId="97" xfId="0" applyNumberFormat="1" applyFont="1" applyFill="1" applyBorder="1" applyAlignment="1" applyProtection="1">
      <alignment horizontal="center" vertical="center"/>
      <protection locked="0"/>
    </xf>
    <xf numFmtId="166" fontId="7" fillId="2" borderId="98" xfId="0" applyNumberFormat="1" applyFont="1" applyFill="1" applyBorder="1" applyAlignment="1" applyProtection="1">
      <alignment horizontal="center" vertical="center"/>
      <protection locked="0"/>
    </xf>
    <xf numFmtId="166" fontId="7" fillId="2" borderId="10" xfId="0" applyNumberFormat="1" applyFont="1" applyFill="1" applyBorder="1" applyAlignment="1" applyProtection="1">
      <alignment horizontal="center" vertical="center"/>
      <protection locked="0"/>
    </xf>
    <xf numFmtId="166" fontId="7" fillId="2" borderId="2" xfId="0" applyNumberFormat="1" applyFont="1" applyFill="1" applyBorder="1" applyAlignment="1" applyProtection="1">
      <alignment horizontal="center" vertical="center"/>
      <protection locked="0"/>
    </xf>
    <xf numFmtId="0" fontId="7" fillId="2" borderId="95"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7" fillId="2" borderId="96"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97" xfId="0" applyFont="1" applyFill="1" applyBorder="1" applyAlignment="1" applyProtection="1">
      <alignment horizontal="center" vertical="center"/>
      <protection locked="0"/>
    </xf>
    <xf numFmtId="0" fontId="7" fillId="2" borderId="99"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7" fillId="2" borderId="110"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7" fillId="2" borderId="94" xfId="0" applyFont="1" applyFill="1" applyBorder="1" applyAlignment="1" applyProtection="1">
      <alignment horizontal="left" vertical="top" wrapText="1"/>
      <protection locked="0"/>
    </xf>
    <xf numFmtId="0" fontId="7" fillId="2" borderId="95" xfId="0" applyFont="1" applyFill="1" applyBorder="1" applyAlignment="1" applyProtection="1">
      <alignment horizontal="center" vertical="center" wrapText="1"/>
    </xf>
    <xf numFmtId="0" fontId="7" fillId="2" borderId="96"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7" fillId="2" borderId="97" xfId="0" applyFont="1" applyFill="1" applyBorder="1" applyAlignment="1" applyProtection="1">
      <alignment horizontal="center" vertical="center" wrapText="1"/>
    </xf>
    <xf numFmtId="0" fontId="7" fillId="2" borderId="98"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174" fillId="4" borderId="16" xfId="0" applyFont="1" applyFill="1" applyBorder="1" applyAlignment="1" applyProtection="1">
      <alignment horizontal="center" vertical="center" wrapText="1"/>
    </xf>
    <xf numFmtId="0" fontId="174" fillId="4" borderId="27" xfId="0" applyFont="1" applyFill="1" applyBorder="1" applyAlignment="1" applyProtection="1">
      <alignment horizontal="center" vertical="center" wrapText="1"/>
    </xf>
    <xf numFmtId="0" fontId="174" fillId="4" borderId="17" xfId="0" applyFont="1" applyFill="1" applyBorder="1" applyAlignment="1" applyProtection="1">
      <alignment horizontal="center" vertical="center" wrapText="1"/>
    </xf>
    <xf numFmtId="0" fontId="174" fillId="4" borderId="21" xfId="0" applyFont="1" applyFill="1" applyBorder="1" applyAlignment="1" applyProtection="1">
      <alignment horizontal="center" vertical="center" wrapText="1"/>
    </xf>
    <xf numFmtId="0" fontId="174" fillId="4" borderId="22" xfId="0" applyFont="1" applyFill="1" applyBorder="1" applyAlignment="1" applyProtection="1">
      <alignment horizontal="center" vertical="center" wrapText="1"/>
    </xf>
    <xf numFmtId="0" fontId="174" fillId="4" borderId="23"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109" fillId="4" borderId="6" xfId="0" applyFont="1" applyFill="1" applyBorder="1" applyAlignment="1" applyProtection="1">
      <alignment horizontal="center" vertical="center"/>
    </xf>
    <xf numFmtId="0" fontId="7" fillId="2" borderId="34" xfId="0" applyFont="1" applyFill="1" applyBorder="1" applyAlignment="1" applyProtection="1">
      <alignment horizontal="center" vertical="center" wrapText="1"/>
    </xf>
    <xf numFmtId="0" fontId="0" fillId="0" borderId="4" xfId="0" applyBorder="1" applyAlignment="1">
      <alignment horizontal="center" vertical="center" wrapText="1"/>
    </xf>
    <xf numFmtId="0" fontId="7" fillId="2" borderId="91" xfId="0" applyFont="1" applyFill="1" applyBorder="1" applyAlignment="1" applyProtection="1">
      <alignment horizontal="center" vertical="center" wrapText="1"/>
    </xf>
    <xf numFmtId="166" fontId="7" fillId="2" borderId="34" xfId="0" applyNumberFormat="1" applyFont="1" applyFill="1" applyBorder="1" applyAlignment="1" applyProtection="1">
      <alignment horizontal="center" vertical="center"/>
      <protection locked="0"/>
    </xf>
    <xf numFmtId="166" fontId="7" fillId="2" borderId="4" xfId="0" applyNumberFormat="1" applyFont="1" applyFill="1" applyBorder="1" applyAlignment="1" applyProtection="1">
      <alignment horizontal="center" vertical="center"/>
      <protection locked="0"/>
    </xf>
    <xf numFmtId="0" fontId="205" fillId="0" borderId="21" xfId="0" applyFont="1" applyFill="1" applyBorder="1" applyAlignment="1" applyProtection="1">
      <alignment horizontal="left" vertical="center" indent="1"/>
    </xf>
    <xf numFmtId="0" fontId="205" fillId="0" borderId="22" xfId="0" applyFont="1" applyFill="1" applyBorder="1" applyAlignment="1" applyProtection="1">
      <alignment horizontal="left" vertical="center" indent="1"/>
    </xf>
    <xf numFmtId="0" fontId="205" fillId="0" borderId="23" xfId="0" applyFont="1" applyFill="1" applyBorder="1" applyAlignment="1" applyProtection="1">
      <alignment horizontal="left" vertical="center" indent="1"/>
    </xf>
    <xf numFmtId="0" fontId="81" fillId="3" borderId="14" xfId="0" applyFont="1" applyFill="1" applyBorder="1" applyAlignment="1" applyProtection="1">
      <alignment horizontal="left" vertical="center"/>
      <protection hidden="1"/>
    </xf>
    <xf numFmtId="0" fontId="81" fillId="3" borderId="0" xfId="0" applyFont="1" applyFill="1" applyBorder="1" applyAlignment="1" applyProtection="1">
      <alignment horizontal="left" vertical="center"/>
      <protection hidden="1"/>
    </xf>
    <xf numFmtId="0" fontId="81" fillId="3" borderId="15" xfId="0" applyFont="1" applyFill="1" applyBorder="1" applyAlignment="1" applyProtection="1">
      <alignment horizontal="left" vertical="center"/>
      <protection hidden="1"/>
    </xf>
    <xf numFmtId="0" fontId="2" fillId="0" borderId="16" xfId="0" applyFont="1" applyFill="1" applyBorder="1" applyAlignment="1" applyProtection="1">
      <alignment horizontal="left" vertical="center" indent="1"/>
    </xf>
    <xf numFmtId="0" fontId="2" fillId="0" borderId="27" xfId="0" applyFont="1" applyFill="1" applyBorder="1" applyAlignment="1" applyProtection="1">
      <alignment horizontal="left" vertical="center" indent="1"/>
    </xf>
    <xf numFmtId="0" fontId="2" fillId="0" borderId="17" xfId="0" applyFont="1" applyFill="1" applyBorder="1" applyAlignment="1" applyProtection="1">
      <alignment horizontal="left" vertical="center" indent="1"/>
    </xf>
    <xf numFmtId="0" fontId="81" fillId="0" borderId="16" xfId="0" applyFont="1" applyFill="1" applyBorder="1" applyAlignment="1" applyProtection="1">
      <alignment horizontal="left" vertical="center"/>
      <protection hidden="1"/>
    </xf>
    <xf numFmtId="0" fontId="81" fillId="0" borderId="27" xfId="0" applyFont="1" applyFill="1" applyBorder="1" applyAlignment="1" applyProtection="1">
      <alignment horizontal="left" vertical="center"/>
      <protection hidden="1"/>
    </xf>
    <xf numFmtId="0" fontId="81" fillId="0" borderId="17" xfId="0" applyFont="1" applyFill="1" applyBorder="1" applyAlignment="1" applyProtection="1">
      <alignment horizontal="left" vertical="center"/>
      <protection hidden="1"/>
    </xf>
    <xf numFmtId="0" fontId="29" fillId="4" borderId="6" xfId="0" applyFont="1" applyFill="1" applyBorder="1" applyAlignment="1" applyProtection="1">
      <alignment horizontal="center" vertical="center"/>
    </xf>
    <xf numFmtId="0" fontId="7" fillId="2" borderId="8" xfId="0" applyFont="1" applyFill="1" applyBorder="1" applyAlignment="1" applyProtection="1">
      <alignment horizontal="left" vertical="top" wrapText="1"/>
    </xf>
    <xf numFmtId="0" fontId="7" fillId="2" borderId="7" xfId="0" applyFont="1" applyFill="1" applyBorder="1" applyAlignment="1" applyProtection="1">
      <alignment horizontal="left" vertical="top" wrapText="1"/>
    </xf>
    <xf numFmtId="0" fontId="7" fillId="2" borderId="94" xfId="0" applyFont="1" applyFill="1" applyBorder="1" applyAlignment="1" applyProtection="1">
      <alignment horizontal="left" vertical="top" wrapText="1"/>
    </xf>
    <xf numFmtId="0" fontId="205" fillId="3" borderId="21" xfId="0" applyFont="1" applyFill="1" applyBorder="1" applyAlignment="1" applyProtection="1">
      <alignment horizontal="left" vertical="center" indent="1"/>
    </xf>
    <xf numFmtId="0" fontId="205" fillId="3" borderId="22" xfId="0" applyFont="1" applyFill="1" applyBorder="1" applyAlignment="1" applyProtection="1">
      <alignment horizontal="left" vertical="center" indent="1"/>
    </xf>
    <xf numFmtId="0" fontId="205" fillId="3" borderId="23" xfId="0" applyFont="1" applyFill="1" applyBorder="1" applyAlignment="1" applyProtection="1">
      <alignment horizontal="left" vertical="center" indent="1"/>
    </xf>
    <xf numFmtId="0" fontId="175" fillId="3" borderId="21" xfId="0" applyFont="1" applyFill="1" applyBorder="1" applyAlignment="1" applyProtection="1">
      <alignment horizontal="left" vertical="center"/>
      <protection hidden="1"/>
    </xf>
    <xf numFmtId="0" fontId="175" fillId="3" borderId="22" xfId="0" applyFont="1" applyFill="1" applyBorder="1" applyAlignment="1" applyProtection="1">
      <alignment horizontal="left" vertical="center"/>
      <protection hidden="1"/>
    </xf>
    <xf numFmtId="0" fontId="175" fillId="3" borderId="23" xfId="0" applyFont="1" applyFill="1" applyBorder="1" applyAlignment="1" applyProtection="1">
      <alignment horizontal="left" vertical="center"/>
      <protection hidden="1"/>
    </xf>
    <xf numFmtId="0" fontId="123" fillId="5" borderId="0" xfId="0" applyFont="1" applyFill="1" applyAlignment="1" applyProtection="1">
      <alignment vertical="top"/>
    </xf>
    <xf numFmtId="164" fontId="113" fillId="3" borderId="33" xfId="0" applyNumberFormat="1" applyFont="1" applyFill="1" applyBorder="1" applyAlignment="1" applyProtection="1">
      <alignment horizontal="center" vertical="center"/>
    </xf>
    <xf numFmtId="164" fontId="113" fillId="3" borderId="37" xfId="0" applyNumberFormat="1" applyFont="1" applyFill="1" applyBorder="1" applyAlignment="1" applyProtection="1">
      <alignment horizontal="center" vertical="center"/>
    </xf>
    <xf numFmtId="0" fontId="204" fillId="6" borderId="107" xfId="0" applyFont="1" applyFill="1" applyBorder="1" applyAlignment="1" applyProtection="1">
      <alignment horizontal="center"/>
      <protection hidden="1"/>
    </xf>
    <xf numFmtId="0" fontId="204" fillId="6" borderId="108" xfId="0" applyFont="1" applyFill="1" applyBorder="1" applyAlignment="1" applyProtection="1">
      <alignment horizontal="center"/>
      <protection hidden="1"/>
    </xf>
    <xf numFmtId="0" fontId="204" fillId="6" borderId="109" xfId="0" applyFont="1" applyFill="1" applyBorder="1" applyAlignment="1" applyProtection="1">
      <alignment horizontal="center"/>
      <protection hidden="1"/>
    </xf>
    <xf numFmtId="0" fontId="82" fillId="6" borderId="30" xfId="0" quotePrefix="1" applyFont="1" applyFill="1" applyBorder="1" applyAlignment="1" applyProtection="1">
      <alignment vertical="center" wrapText="1"/>
      <protection hidden="1"/>
    </xf>
    <xf numFmtId="0" fontId="82" fillId="6" borderId="29" xfId="0" applyFont="1" applyFill="1" applyBorder="1" applyAlignment="1" applyProtection="1">
      <alignment vertical="center" wrapText="1"/>
      <protection hidden="1"/>
    </xf>
    <xf numFmtId="0" fontId="82" fillId="6" borderId="31" xfId="0" applyFont="1" applyFill="1" applyBorder="1" applyAlignment="1" applyProtection="1">
      <alignment vertical="center" wrapText="1"/>
      <protection hidden="1"/>
    </xf>
    <xf numFmtId="0" fontId="82" fillId="6" borderId="85" xfId="0" applyFont="1" applyFill="1" applyBorder="1" applyAlignment="1" applyProtection="1">
      <alignment vertical="center" wrapText="1"/>
      <protection hidden="1"/>
    </xf>
    <xf numFmtId="0" fontId="82" fillId="6" borderId="0" xfId="0" applyFont="1" applyFill="1" applyBorder="1" applyAlignment="1" applyProtection="1">
      <alignment vertical="center" wrapText="1"/>
      <protection hidden="1"/>
    </xf>
    <xf numFmtId="0" fontId="82" fillId="6" borderId="61" xfId="0" applyFont="1" applyFill="1" applyBorder="1" applyAlignment="1" applyProtection="1">
      <alignment vertical="center" wrapText="1"/>
      <protection hidden="1"/>
    </xf>
    <xf numFmtId="0" fontId="82" fillId="6" borderId="32" xfId="0" applyFont="1" applyFill="1" applyBorder="1" applyAlignment="1" applyProtection="1">
      <alignment vertical="center" wrapText="1"/>
      <protection hidden="1"/>
    </xf>
    <xf numFmtId="0" fontId="82" fillId="6" borderId="86" xfId="0" applyFont="1" applyFill="1" applyBorder="1" applyAlignment="1" applyProtection="1">
      <alignment vertical="center" wrapText="1"/>
      <protection hidden="1"/>
    </xf>
    <xf numFmtId="0" fontId="82" fillId="6" borderId="87" xfId="0" applyFont="1" applyFill="1" applyBorder="1" applyAlignment="1" applyProtection="1">
      <alignment vertical="center" wrapText="1"/>
      <protection hidden="1"/>
    </xf>
    <xf numFmtId="49" fontId="202" fillId="2" borderId="0" xfId="0" quotePrefix="1" applyNumberFormat="1" applyFont="1" applyFill="1" applyAlignment="1" applyProtection="1">
      <alignment horizontal="left" vertical="top" wrapText="1"/>
      <protection locked="0"/>
    </xf>
    <xf numFmtId="49" fontId="202" fillId="2" borderId="86" xfId="0" quotePrefix="1" applyNumberFormat="1" applyFont="1" applyFill="1" applyBorder="1" applyAlignment="1" applyProtection="1">
      <alignment horizontal="left" vertical="top" wrapText="1"/>
      <protection locked="0"/>
    </xf>
    <xf numFmtId="0" fontId="48" fillId="16" borderId="107" xfId="0" applyFont="1" applyFill="1" applyBorder="1" applyAlignment="1" applyProtection="1">
      <alignment horizontal="center" vertical="top"/>
    </xf>
    <xf numFmtId="0" fontId="48" fillId="16" borderId="108" xfId="0" applyFont="1" applyFill="1" applyBorder="1" applyAlignment="1" applyProtection="1">
      <alignment horizontal="center" vertical="top"/>
    </xf>
    <xf numFmtId="0" fontId="48" fillId="16" borderId="109" xfId="0" applyFont="1" applyFill="1" applyBorder="1" applyAlignment="1" applyProtection="1">
      <alignment horizontal="center" vertical="top"/>
    </xf>
    <xf numFmtId="164" fontId="113" fillId="3" borderId="28" xfId="0" applyNumberFormat="1" applyFont="1" applyFill="1" applyBorder="1" applyAlignment="1" applyProtection="1">
      <alignment horizontal="center" vertical="center"/>
    </xf>
    <xf numFmtId="0" fontId="23" fillId="2" borderId="95" xfId="0" applyFont="1" applyFill="1" applyBorder="1" applyAlignment="1" applyProtection="1">
      <alignment horizontal="center"/>
      <protection locked="0"/>
    </xf>
    <xf numFmtId="0" fontId="23" fillId="2" borderId="97" xfId="0" applyFont="1" applyFill="1" applyBorder="1" applyAlignment="1" applyProtection="1">
      <alignment horizontal="center"/>
      <protection locked="0"/>
    </xf>
    <xf numFmtId="0" fontId="23" fillId="2" borderId="16" xfId="0" applyFont="1" applyFill="1" applyBorder="1" applyAlignment="1" applyProtection="1">
      <alignment horizontal="center"/>
      <protection locked="0"/>
    </xf>
    <xf numFmtId="0" fontId="113" fillId="2" borderId="0" xfId="0" applyFont="1" applyFill="1" applyBorder="1" applyAlignment="1" applyProtection="1">
      <alignment horizontal="left" vertical="top" wrapText="1"/>
      <protection locked="0"/>
    </xf>
    <xf numFmtId="0" fontId="113" fillId="2" borderId="15" xfId="0" applyFont="1" applyFill="1" applyBorder="1" applyAlignment="1" applyProtection="1">
      <alignment horizontal="left" vertical="top" wrapText="1"/>
      <protection locked="0"/>
    </xf>
    <xf numFmtId="0" fontId="113" fillId="2" borderId="99" xfId="0" applyFont="1" applyFill="1" applyBorder="1" applyAlignment="1" applyProtection="1">
      <alignment horizontal="left" vertical="top" wrapText="1"/>
      <protection locked="0"/>
    </xf>
    <xf numFmtId="0" fontId="113" fillId="2" borderId="98" xfId="0" applyFont="1" applyFill="1" applyBorder="1" applyAlignment="1" applyProtection="1">
      <alignment horizontal="left" vertical="top" wrapText="1"/>
      <protection locked="0"/>
    </xf>
    <xf numFmtId="0" fontId="113" fillId="2" borderId="3" xfId="0" applyFont="1" applyFill="1" applyBorder="1" applyAlignment="1" applyProtection="1">
      <alignment horizontal="left" vertical="top" wrapText="1"/>
      <protection locked="0"/>
    </xf>
    <xf numFmtId="0" fontId="113" fillId="2" borderId="4" xfId="0" applyFont="1" applyFill="1" applyBorder="1" applyAlignment="1" applyProtection="1">
      <alignment horizontal="left" vertical="top" wrapText="1"/>
      <protection locked="0"/>
    </xf>
    <xf numFmtId="0" fontId="113" fillId="2" borderId="47" xfId="0" applyFont="1" applyFill="1" applyBorder="1" applyAlignment="1" applyProtection="1">
      <alignment horizontal="left" vertical="top" wrapText="1"/>
    </xf>
    <xf numFmtId="0" fontId="113" fillId="2" borderId="96" xfId="0" applyFont="1" applyFill="1" applyBorder="1" applyAlignment="1" applyProtection="1">
      <alignment horizontal="left" vertical="top" wrapText="1"/>
    </xf>
    <xf numFmtId="0" fontId="113" fillId="2" borderId="99" xfId="0" applyFont="1" applyFill="1" applyBorder="1" applyAlignment="1" applyProtection="1">
      <alignment horizontal="left" vertical="top" wrapText="1"/>
    </xf>
    <xf numFmtId="0" fontId="113" fillId="2" borderId="98" xfId="0" applyFont="1" applyFill="1" applyBorder="1" applyAlignment="1" applyProtection="1">
      <alignment horizontal="left" vertical="top" wrapText="1"/>
    </xf>
    <xf numFmtId="0" fontId="7" fillId="2" borderId="47" xfId="0" applyFont="1" applyFill="1" applyBorder="1" applyAlignment="1" applyProtection="1">
      <alignment horizontal="left" vertical="top" wrapText="1"/>
      <protection locked="0"/>
    </xf>
    <xf numFmtId="0" fontId="7" fillId="2" borderId="96" xfId="0" applyFont="1" applyFill="1" applyBorder="1" applyAlignment="1" applyProtection="1">
      <alignment horizontal="left" vertical="top" wrapText="1"/>
      <protection locked="0"/>
    </xf>
    <xf numFmtId="0" fontId="7" fillId="2" borderId="27" xfId="0" applyFont="1" applyFill="1" applyBorder="1" applyAlignment="1" applyProtection="1">
      <alignment horizontal="left" vertical="top" wrapText="1"/>
      <protection locked="0"/>
    </xf>
    <xf numFmtId="0" fontId="7" fillId="2" borderId="17" xfId="0" applyFont="1" applyFill="1" applyBorder="1" applyAlignment="1" applyProtection="1">
      <alignment horizontal="left" vertical="top" wrapText="1"/>
      <protection locked="0"/>
    </xf>
    <xf numFmtId="0" fontId="2" fillId="11" borderId="33" xfId="0" applyFont="1" applyFill="1" applyBorder="1" applyAlignment="1" applyProtection="1">
      <alignment horizontal="center" vertical="center"/>
    </xf>
    <xf numFmtId="0" fontId="2" fillId="11" borderId="97" xfId="0" applyFont="1" applyFill="1" applyBorder="1" applyAlignment="1" applyProtection="1">
      <alignment horizontal="center" vertical="center"/>
    </xf>
    <xf numFmtId="0" fontId="7" fillId="2" borderId="37" xfId="0" applyFont="1" applyFill="1" applyBorder="1" applyAlignment="1" applyProtection="1">
      <alignment horizontal="left" vertical="top" wrapText="1"/>
      <protection locked="0"/>
    </xf>
    <xf numFmtId="0" fontId="7" fillId="2" borderId="28" xfId="0" applyFont="1" applyFill="1" applyBorder="1" applyAlignment="1" applyProtection="1">
      <alignment horizontal="left" vertical="top" wrapText="1"/>
      <protection locked="0"/>
    </xf>
    <xf numFmtId="0" fontId="7" fillId="2" borderId="0" xfId="0" applyFont="1" applyFill="1" applyBorder="1" applyAlignment="1" applyProtection="1">
      <alignment horizontal="left" vertical="top" wrapText="1"/>
      <protection locked="0"/>
    </xf>
    <xf numFmtId="0" fontId="7" fillId="2" borderId="15" xfId="0" applyFont="1" applyFill="1" applyBorder="1" applyAlignment="1" applyProtection="1">
      <alignment horizontal="left" vertical="top" wrapText="1"/>
      <protection locked="0"/>
    </xf>
    <xf numFmtId="0" fontId="7" fillId="2" borderId="99" xfId="0" applyFont="1" applyFill="1" applyBorder="1" applyAlignment="1" applyProtection="1">
      <alignment horizontal="left" vertical="top" wrapText="1"/>
      <protection locked="0"/>
    </xf>
    <xf numFmtId="0" fontId="7" fillId="2" borderId="98" xfId="0" applyFont="1" applyFill="1" applyBorder="1" applyAlignment="1" applyProtection="1">
      <alignment horizontal="left" vertical="top" wrapText="1"/>
      <protection locked="0"/>
    </xf>
    <xf numFmtId="165" fontId="119" fillId="2" borderId="48" xfId="0" applyNumberFormat="1" applyFont="1" applyFill="1" applyBorder="1" applyAlignment="1" applyProtection="1">
      <alignment horizontal="center" vertical="center"/>
    </xf>
    <xf numFmtId="165" fontId="119" fillId="2" borderId="49" xfId="0" applyNumberFormat="1" applyFont="1" applyFill="1" applyBorder="1" applyAlignment="1" applyProtection="1">
      <alignment horizontal="center" vertical="center"/>
    </xf>
    <xf numFmtId="165" fontId="119" fillId="2" borderId="50" xfId="0" applyNumberFormat="1" applyFont="1" applyFill="1" applyBorder="1" applyAlignment="1" applyProtection="1">
      <alignment horizontal="center" vertical="center"/>
    </xf>
    <xf numFmtId="165" fontId="119" fillId="2" borderId="51" xfId="0" applyNumberFormat="1" applyFont="1" applyFill="1" applyBorder="1" applyAlignment="1" applyProtection="1">
      <alignment horizontal="center" vertical="center"/>
    </xf>
    <xf numFmtId="0" fontId="7" fillId="2" borderId="35"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1" fillId="6" borderId="37" xfId="0" applyFont="1" applyFill="1" applyBorder="1" applyAlignment="1" applyProtection="1">
      <alignment horizontal="center" vertical="center" wrapText="1"/>
    </xf>
    <xf numFmtId="0" fontId="1" fillId="6" borderId="52" xfId="0" applyFont="1" applyFill="1" applyBorder="1" applyAlignment="1" applyProtection="1">
      <alignment horizontal="center" vertical="center" wrapText="1"/>
    </xf>
    <xf numFmtId="0" fontId="1" fillId="6" borderId="27" xfId="0" applyFont="1" applyFill="1" applyBorder="1" applyAlignment="1" applyProtection="1">
      <alignment horizontal="center" vertical="center" wrapText="1"/>
    </xf>
    <xf numFmtId="0" fontId="1" fillId="6" borderId="53" xfId="0" applyFont="1" applyFill="1" applyBorder="1" applyAlignment="1" applyProtection="1">
      <alignment horizontal="center" vertical="center" wrapText="1"/>
    </xf>
    <xf numFmtId="0" fontId="1" fillId="6" borderId="33" xfId="0" applyFont="1" applyFill="1" applyBorder="1" applyAlignment="1" applyProtection="1">
      <alignment horizontal="center" vertical="top" wrapText="1"/>
    </xf>
    <xf numFmtId="0" fontId="1" fillId="6" borderId="37" xfId="0" applyFont="1" applyFill="1" applyBorder="1" applyAlignment="1" applyProtection="1">
      <alignment horizontal="center" vertical="top" wrapText="1"/>
    </xf>
    <xf numFmtId="0" fontId="1" fillId="6" borderId="28" xfId="0" applyFont="1" applyFill="1" applyBorder="1" applyAlignment="1" applyProtection="1">
      <alignment horizontal="center" vertical="top" wrapText="1"/>
    </xf>
    <xf numFmtId="0" fontId="3" fillId="11" borderId="6" xfId="0" applyFont="1" applyFill="1" applyBorder="1" applyAlignment="1" applyProtection="1">
      <alignment horizontal="center" vertical="top" wrapText="1"/>
    </xf>
    <xf numFmtId="9" fontId="129" fillId="0" borderId="8" xfId="0" applyNumberFormat="1" applyFont="1" applyFill="1" applyBorder="1" applyAlignment="1" applyProtection="1">
      <alignment horizontal="center" vertical="center"/>
      <protection hidden="1"/>
    </xf>
    <xf numFmtId="9" fontId="7" fillId="0" borderId="7" xfId="0" applyNumberFormat="1" applyFont="1" applyBorder="1" applyAlignment="1">
      <alignment horizontal="center" vertical="center"/>
    </xf>
    <xf numFmtId="9" fontId="7" fillId="0" borderId="9" xfId="0" applyNumberFormat="1" applyFont="1" applyBorder="1" applyAlignment="1">
      <alignment horizontal="center" vertical="center"/>
    </xf>
    <xf numFmtId="9" fontId="129" fillId="3" borderId="8" xfId="0" applyNumberFormat="1" applyFont="1" applyFill="1" applyBorder="1" applyAlignment="1" applyProtection="1">
      <alignment horizontal="center" vertical="center"/>
      <protection hidden="1"/>
    </xf>
    <xf numFmtId="1" fontId="129" fillId="0" borderId="8" xfId="0" applyNumberFormat="1" applyFont="1" applyFill="1" applyBorder="1" applyAlignment="1" applyProtection="1">
      <alignment horizontal="center" vertical="center"/>
      <protection hidden="1"/>
    </xf>
    <xf numFmtId="1" fontId="7" fillId="0" borderId="7" xfId="0" applyNumberFormat="1" applyFont="1" applyBorder="1" applyAlignment="1">
      <alignment horizontal="center" vertical="center"/>
    </xf>
    <xf numFmtId="1" fontId="7" fillId="0" borderId="9" xfId="0" applyNumberFormat="1" applyFont="1" applyBorder="1" applyAlignment="1">
      <alignment horizontal="center" vertical="center"/>
    </xf>
    <xf numFmtId="1" fontId="129" fillId="3" borderId="8" xfId="0" applyNumberFormat="1" applyFont="1" applyFill="1" applyBorder="1" applyAlignment="1" applyProtection="1">
      <alignment horizontal="center" vertical="center"/>
      <protection hidden="1"/>
    </xf>
  </cellXfs>
  <cellStyles count="5">
    <cellStyle name="Comma" xfId="4" builtinId="3"/>
    <cellStyle name="Hyperlink" xfId="1" builtinId="8"/>
    <cellStyle name="Normal" xfId="0" builtinId="0"/>
    <cellStyle name="Normal 2" xfId="2" xr:uid="{00000000-0005-0000-0000-000003000000}"/>
    <cellStyle name="Percent" xfId="3" builtinId="5"/>
  </cellStyles>
  <dxfs count="434">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condense val="0"/>
        <extend val="0"/>
        <color indexed="22"/>
      </font>
      <fill>
        <patternFill>
          <bgColor indexed="9"/>
        </patternFill>
      </fill>
    </dxf>
    <dxf>
      <font>
        <b/>
        <i val="0"/>
        <condense val="0"/>
        <extend val="0"/>
        <color indexed="18"/>
      </font>
      <fill>
        <patternFill>
          <bgColor indexed="45"/>
        </patternFill>
      </fill>
    </dxf>
    <dxf>
      <font>
        <b/>
        <i val="0"/>
        <condense val="0"/>
        <extend val="0"/>
        <color auto="1"/>
      </font>
      <fill>
        <patternFill>
          <bgColor indexed="29"/>
        </patternFill>
      </fill>
    </dxf>
    <dxf>
      <font>
        <b/>
        <i val="0"/>
        <condense val="0"/>
        <extend val="0"/>
        <color indexed="9"/>
      </font>
      <fill>
        <patternFill>
          <bgColor indexed="49"/>
        </patternFill>
      </fill>
    </dxf>
    <dxf>
      <font>
        <b/>
        <i val="0"/>
        <color rgb="FFFF0000"/>
      </font>
    </dxf>
    <dxf>
      <font>
        <b/>
        <i val="0"/>
        <condense val="0"/>
        <extend val="0"/>
        <color auto="1"/>
      </font>
      <fill>
        <patternFill>
          <bgColor indexed="29"/>
        </patternFill>
      </fill>
    </dxf>
    <dxf>
      <font>
        <b/>
        <i val="0"/>
        <condense val="0"/>
        <extend val="0"/>
        <color indexed="9"/>
      </font>
      <fill>
        <patternFill>
          <bgColor indexed="49"/>
        </patternFill>
      </fill>
    </dxf>
    <dxf>
      <fill>
        <patternFill>
          <bgColor rgb="FFFF0000"/>
        </patternFill>
      </fill>
    </dxf>
    <dxf>
      <font>
        <b/>
        <i val="0"/>
        <condense val="0"/>
        <extend val="0"/>
        <color auto="1"/>
      </font>
      <fill>
        <patternFill>
          <bgColor indexed="29"/>
        </patternFill>
      </fill>
    </dxf>
    <dxf>
      <font>
        <b/>
        <i val="0"/>
        <condense val="0"/>
        <extend val="0"/>
        <color indexed="9"/>
      </font>
      <fill>
        <patternFill>
          <bgColor indexed="49"/>
        </patternFill>
      </fill>
    </dxf>
    <dxf>
      <font>
        <b/>
        <i val="0"/>
        <color rgb="FFFF0000"/>
      </font>
    </dxf>
    <dxf>
      <font>
        <b/>
        <i val="0"/>
        <condense val="0"/>
        <extend val="0"/>
        <color auto="1"/>
      </font>
      <fill>
        <patternFill>
          <bgColor indexed="29"/>
        </patternFill>
      </fill>
    </dxf>
    <dxf>
      <font>
        <b/>
        <i val="0"/>
        <condense val="0"/>
        <extend val="0"/>
        <color indexed="9"/>
      </font>
      <fill>
        <patternFill>
          <bgColor indexed="49"/>
        </patternFill>
      </fill>
    </dxf>
    <dxf>
      <fill>
        <patternFill>
          <bgColor rgb="FFFF0000"/>
        </patternFill>
      </fill>
    </dxf>
    <dxf>
      <font>
        <b/>
        <i val="0"/>
        <condense val="0"/>
        <extend val="0"/>
        <color auto="1"/>
      </font>
      <fill>
        <patternFill>
          <bgColor indexed="29"/>
        </patternFill>
      </fill>
    </dxf>
    <dxf>
      <font>
        <b/>
        <i val="0"/>
        <condense val="0"/>
        <extend val="0"/>
        <color indexed="9"/>
      </font>
      <fill>
        <patternFill>
          <bgColor indexed="49"/>
        </patternFill>
      </fill>
    </dxf>
    <dxf>
      <font>
        <b/>
        <i val="0"/>
        <condense val="0"/>
        <extend val="0"/>
        <color auto="1"/>
      </font>
      <fill>
        <patternFill>
          <bgColor indexed="29"/>
        </patternFill>
      </fill>
    </dxf>
    <dxf>
      <font>
        <b/>
        <i val="0"/>
        <condense val="0"/>
        <extend val="0"/>
        <color indexed="9"/>
      </font>
      <fill>
        <patternFill>
          <bgColor indexed="49"/>
        </patternFill>
      </fill>
    </dxf>
    <dxf>
      <font>
        <b/>
        <i val="0"/>
        <condense val="0"/>
        <extend val="0"/>
        <color auto="1"/>
      </font>
      <fill>
        <patternFill>
          <bgColor indexed="29"/>
        </patternFill>
      </fill>
    </dxf>
    <dxf>
      <font>
        <b/>
        <i val="0"/>
        <condense val="0"/>
        <extend val="0"/>
        <color indexed="9"/>
      </font>
      <fill>
        <patternFill>
          <bgColor indexed="49"/>
        </patternFill>
      </fill>
    </dxf>
    <dxf>
      <font>
        <b/>
        <i val="0"/>
        <condense val="0"/>
        <extend val="0"/>
        <color auto="1"/>
      </font>
      <fill>
        <patternFill>
          <bgColor indexed="29"/>
        </patternFill>
      </fill>
    </dxf>
    <dxf>
      <font>
        <b/>
        <i val="0"/>
        <condense val="0"/>
        <extend val="0"/>
        <color indexed="9"/>
      </font>
      <fill>
        <patternFill>
          <bgColor indexed="49"/>
        </patternFill>
      </fill>
    </dxf>
    <dxf>
      <font>
        <b/>
        <i val="0"/>
        <condense val="0"/>
        <extend val="0"/>
        <color auto="1"/>
      </font>
      <fill>
        <patternFill>
          <bgColor indexed="29"/>
        </patternFill>
      </fill>
    </dxf>
    <dxf>
      <font>
        <b/>
        <i val="0"/>
        <condense val="0"/>
        <extend val="0"/>
        <color indexed="9"/>
      </font>
      <fill>
        <patternFill>
          <bgColor indexed="49"/>
        </patternFill>
      </fill>
    </dxf>
    <dxf>
      <font>
        <b/>
        <i val="0"/>
        <condense val="0"/>
        <extend val="0"/>
        <color auto="1"/>
      </font>
      <fill>
        <patternFill>
          <bgColor indexed="29"/>
        </patternFill>
      </fill>
    </dxf>
    <dxf>
      <font>
        <b/>
        <i val="0"/>
        <condense val="0"/>
        <extend val="0"/>
        <color indexed="9"/>
      </font>
      <fill>
        <patternFill>
          <bgColor indexed="49"/>
        </patternFill>
      </fill>
    </dxf>
    <dxf>
      <font>
        <b/>
        <i val="0"/>
        <condense val="0"/>
        <extend val="0"/>
        <color auto="1"/>
      </font>
      <fill>
        <patternFill>
          <bgColor indexed="29"/>
        </patternFill>
      </fill>
    </dxf>
    <dxf>
      <font>
        <b/>
        <i val="0"/>
        <condense val="0"/>
        <extend val="0"/>
        <color indexed="9"/>
      </font>
      <fill>
        <patternFill>
          <bgColor indexed="49"/>
        </patternFill>
      </fill>
    </dxf>
    <dxf>
      <font>
        <b/>
        <i val="0"/>
        <condense val="0"/>
        <extend val="0"/>
        <color auto="1"/>
      </font>
      <fill>
        <patternFill>
          <bgColor indexed="29"/>
        </patternFill>
      </fill>
    </dxf>
    <dxf>
      <font>
        <b/>
        <i val="0"/>
        <condense val="0"/>
        <extend val="0"/>
        <color indexed="9"/>
      </font>
      <fill>
        <patternFill>
          <bgColor indexed="49"/>
        </patternFill>
      </fill>
    </dxf>
    <dxf>
      <font>
        <b/>
        <i val="0"/>
        <condense val="0"/>
        <extend val="0"/>
        <color auto="1"/>
      </font>
      <fill>
        <patternFill>
          <bgColor indexed="29"/>
        </patternFill>
      </fill>
    </dxf>
    <dxf>
      <font>
        <b/>
        <i val="0"/>
        <condense val="0"/>
        <extend val="0"/>
        <color indexed="9"/>
      </font>
      <fill>
        <patternFill>
          <bgColor indexed="49"/>
        </patternFill>
      </fill>
    </dxf>
    <dxf>
      <font>
        <b/>
        <i val="0"/>
        <color rgb="FFFF0000"/>
      </font>
    </dxf>
    <dxf>
      <font>
        <b/>
        <i val="0"/>
        <condense val="0"/>
        <extend val="0"/>
        <color auto="1"/>
      </font>
      <fill>
        <patternFill>
          <bgColor indexed="29"/>
        </patternFill>
      </fill>
    </dxf>
    <dxf>
      <font>
        <b/>
        <i val="0"/>
        <condense val="0"/>
        <extend val="0"/>
        <color indexed="9"/>
      </font>
      <fill>
        <patternFill>
          <bgColor indexed="49"/>
        </patternFill>
      </fill>
    </dxf>
    <dxf>
      <font>
        <b/>
        <i val="0"/>
        <condense val="0"/>
        <extend val="0"/>
        <color auto="1"/>
      </font>
      <fill>
        <patternFill>
          <bgColor indexed="29"/>
        </patternFill>
      </fill>
    </dxf>
    <dxf>
      <font>
        <b/>
        <i val="0"/>
        <condense val="0"/>
        <extend val="0"/>
        <color indexed="9"/>
      </font>
      <fill>
        <patternFill>
          <bgColor indexed="49"/>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fill>
        <patternFill>
          <bgColor indexed="9"/>
        </patternFill>
      </fill>
    </dxf>
    <dxf>
      <font>
        <b/>
        <i val="0"/>
        <condense val="0"/>
        <extend val="0"/>
        <color indexed="18"/>
      </font>
      <fill>
        <patternFill>
          <bgColor indexed="45"/>
        </patternFill>
      </fill>
    </dxf>
    <dxf>
      <font>
        <b/>
        <i val="0"/>
        <condense val="0"/>
        <extend val="0"/>
        <color auto="1"/>
      </font>
      <fill>
        <patternFill>
          <bgColor indexed="48"/>
        </patternFill>
      </fill>
      <border>
        <left/>
        <right/>
        <top/>
        <bottom/>
      </border>
    </dxf>
    <dxf>
      <font>
        <b/>
        <i val="0"/>
        <condense val="0"/>
        <extend val="0"/>
        <color auto="1"/>
      </font>
      <fill>
        <patternFill>
          <bgColor indexed="48"/>
        </patternFill>
      </fill>
      <border>
        <left/>
        <right/>
        <top/>
        <bottom/>
      </border>
    </dxf>
    <dxf>
      <font>
        <b/>
        <i val="0"/>
        <condense val="0"/>
        <extend val="0"/>
        <color auto="1"/>
      </font>
      <fill>
        <patternFill>
          <bgColor indexed="48"/>
        </patternFill>
      </fill>
      <border>
        <left/>
        <right/>
        <top/>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5FB8D"/>
      <rgbColor rgb="000000FF"/>
      <rgbColor rgb="00FFFF00"/>
      <rgbColor rgb="00FF00FF"/>
      <rgbColor rgb="0000FFFF"/>
      <rgbColor rgb="00800000"/>
      <rgbColor rgb="00008000"/>
      <rgbColor rgb="00000080"/>
      <rgbColor rgb="00808000"/>
      <rgbColor rgb="00800080"/>
      <rgbColor rgb="00008080"/>
      <rgbColor rgb="00DCDCD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6161"/>
      <rgbColor rgb="00008080"/>
      <rgbColor rgb="000000FF"/>
      <rgbColor rgb="00758CFF"/>
      <rgbColor rgb="0097FFFF"/>
      <rgbColor rgb="00A7FFA9"/>
      <rgbColor rgb="00FFFFC9"/>
      <rgbColor rgb="00A0CDFE"/>
      <rgbColor rgb="00FFCCFF"/>
      <rgbColor rgb="00DA8FFF"/>
      <rgbColor rgb="00FFCC99"/>
      <rgbColor rgb="005D5DFF"/>
      <rgbColor rgb="0033CCCC"/>
      <rgbColor rgb="0099CC00"/>
      <rgbColor rgb="00FFCC00"/>
      <rgbColor rgb="00F77B4F"/>
      <rgbColor rgb="00F34803"/>
      <rgbColor rgb="00666699"/>
      <rgbColor rgb="00969696"/>
      <rgbColor rgb="00003366"/>
      <rgbColor rgb="0047D147"/>
      <rgbColor rgb="00003300"/>
      <rgbColor rgb="00333300"/>
      <rgbColor rgb="00993300"/>
      <rgbColor rgb="00993366"/>
      <rgbColor rgb="00333399"/>
      <rgbColor rgb="00333333"/>
    </indexedColors>
    <mruColors>
      <color rgb="FFFFFFCC"/>
      <color rgb="FFFFFF99"/>
      <color rgb="FFFF00FF"/>
      <color rgb="FFC0C0C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filled"/>
        <c:varyColors val="0"/>
        <c:ser>
          <c:idx val="0"/>
          <c:order val="0"/>
          <c:spPr>
            <a:solidFill>
              <a:srgbClr val="FF6161"/>
            </a:solidFill>
            <a:ln w="12700">
              <a:solidFill>
                <a:srgbClr val="000000"/>
              </a:solidFill>
              <a:prstDash val="solid"/>
            </a:ln>
          </c:spPr>
          <c:val>
            <c:numRef>
              <c:f>#REF!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DF9-457F-AABD-B5C7FCB55B50}"/>
            </c:ext>
          </c:extLst>
        </c:ser>
        <c:ser>
          <c:idx val="1"/>
          <c:order val="1"/>
          <c:spPr>
            <a:solidFill>
              <a:srgbClr val="5D5DFF"/>
            </a:solidFill>
            <a:ln w="12700">
              <a:solidFill>
                <a:srgbClr val="000000"/>
              </a:solidFill>
              <a:prstDash val="solid"/>
            </a:ln>
          </c:spPr>
          <c:val>
            <c:numRef>
              <c:f>#REF!</c:f>
              <c:numCache>
                <c:formatCode>General</c:formatCode>
                <c:ptCount val="1"/>
                <c:pt idx="0">
                  <c:v>1</c:v>
                </c:pt>
              </c:numCache>
            </c:numRef>
          </c:val>
          <c:extLst>
            <c:ext xmlns:c16="http://schemas.microsoft.com/office/drawing/2014/chart" uri="{C3380CC4-5D6E-409C-BE32-E72D297353CC}">
              <c16:uniqueId val="{00000001-BDF9-457F-AABD-B5C7FCB55B50}"/>
            </c:ext>
          </c:extLst>
        </c:ser>
        <c:dLbls>
          <c:showLegendKey val="0"/>
          <c:showVal val="0"/>
          <c:showCatName val="0"/>
          <c:showSerName val="0"/>
          <c:showPercent val="0"/>
          <c:showBubbleSize val="0"/>
        </c:dLbls>
        <c:axId val="151740000"/>
        <c:axId val="151740560"/>
      </c:radarChart>
      <c:catAx>
        <c:axId val="151740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51740560"/>
        <c:crosses val="autoZero"/>
        <c:auto val="0"/>
        <c:lblAlgn val="ctr"/>
        <c:lblOffset val="100"/>
        <c:noMultiLvlLbl val="0"/>
      </c:catAx>
      <c:valAx>
        <c:axId val="151740560"/>
        <c:scaling>
          <c:orientation val="minMax"/>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Arial"/>
                <a:ea typeface="Arial"/>
                <a:cs typeface="Arial"/>
              </a:defRPr>
            </a:pPr>
            <a:endParaRPr lang="en-US"/>
          </a:p>
        </c:txPr>
        <c:crossAx val="151740000"/>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'PHC Questionnaire post contract'!#REF!</c:f>
              <c:numCache>
                <c:formatCode>General</c:formatCode>
                <c:ptCount val="1"/>
                <c:pt idx="0">
                  <c:v>1</c:v>
                </c:pt>
              </c:numCache>
            </c:numRef>
          </c:xVal>
          <c:yVal>
            <c:numRef>
              <c:f>'PHC Questionnaire post contract'!#REF!</c:f>
              <c:numCache>
                <c:formatCode>General</c:formatCode>
                <c:ptCount val="1"/>
                <c:pt idx="0">
                  <c:v>1</c:v>
                </c:pt>
              </c:numCache>
            </c:numRef>
          </c:yVal>
          <c:smooth val="0"/>
          <c:extLst>
            <c:ext xmlns:c16="http://schemas.microsoft.com/office/drawing/2014/chart" uri="{C3380CC4-5D6E-409C-BE32-E72D297353CC}">
              <c16:uniqueId val="{00000000-063D-4D71-8334-49F42E1542AE}"/>
            </c:ext>
          </c:extLst>
        </c:ser>
        <c:dLbls>
          <c:showLegendKey val="0"/>
          <c:showVal val="0"/>
          <c:showCatName val="0"/>
          <c:showSerName val="0"/>
          <c:showPercent val="0"/>
          <c:showBubbleSize val="0"/>
        </c:dLbls>
        <c:axId val="151742800"/>
        <c:axId val="151743360"/>
      </c:scatterChart>
      <c:valAx>
        <c:axId val="151742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151743360"/>
        <c:crosses val="autoZero"/>
        <c:crossBetween val="midCat"/>
      </c:valAx>
      <c:valAx>
        <c:axId val="151743360"/>
        <c:scaling>
          <c:orientation val="minMax"/>
          <c:max val="312"/>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151742800"/>
        <c:crosses val="autoZero"/>
        <c:crossBetween val="midCat"/>
      </c:valAx>
      <c:spPr>
        <a:solidFill>
          <a:srgbClr val="DCDCDC"/>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377036462373962E-2"/>
          <c:y val="4.6109510086455308E-2"/>
          <c:w val="0.83425220129080302"/>
          <c:h val="0.75216138328530269"/>
        </c:manualLayout>
      </c:layout>
      <c:areaChart>
        <c:grouping val="standard"/>
        <c:varyColors val="0"/>
        <c:ser>
          <c:idx val="0"/>
          <c:order val="1"/>
          <c:tx>
            <c:strRef>
              <c:f>'Soal Selidik PHC'!$AZ$174:$AZ$176</c:f>
              <c:strCache>
                <c:ptCount val="3"/>
                <c:pt idx="0">
                  <c:v>Excellent</c:v>
                </c:pt>
              </c:strCache>
            </c:strRef>
          </c:tx>
          <c:spPr>
            <a:pattFill prst="pct10">
              <a:fgClr>
                <a:srgbClr val="A0CDFE"/>
              </a:fgClr>
              <a:bgClr>
                <a:srgbClr val="FFFFFF"/>
              </a:bgClr>
            </a:pattFill>
            <a:ln w="12700">
              <a:solidFill>
                <a:srgbClr val="0000FF"/>
              </a:solidFill>
              <a:prstDash val="solid"/>
            </a:ln>
          </c:spPr>
          <c:cat>
            <c:strRef>
              <c:f>'Soal Selidik PHC'!$AX$177:$AX$191</c:f>
              <c:strCache>
                <c:ptCount val="15"/>
                <c:pt idx="0">
                  <c:v>SKOP</c:v>
                </c:pt>
                <c:pt idx="1">
                  <c:v>MASA</c:v>
                </c:pt>
                <c:pt idx="2">
                  <c:v>KOS</c:v>
                </c:pt>
                <c:pt idx="3">
                  <c:v>KUALITI</c:v>
                </c:pt>
                <c:pt idx="4">
                  <c:v>SUMBER</c:v>
                </c:pt>
                <c:pt idx="5">
                  <c:v>KOMUNIKASI</c:v>
                </c:pt>
                <c:pt idx="6">
                  <c:v>RISIKO</c:v>
                </c:pt>
                <c:pt idx="7">
                  <c:v>PEROLEHAN</c:v>
                </c:pt>
                <c:pt idx="8">
                  <c:v>INTEGRASI</c:v>
                </c:pt>
                <c:pt idx="9">
                  <c:v>PELAN KESIHATAN DAN KESELAMATAN PEKERJAAN</c:v>
                </c:pt>
                <c:pt idx="10">
                  <c:v>PENGURUSAN ALAM SEKITAR</c:v>
                </c:pt>
                <c:pt idx="11">
                  <c:v>LATIHAN</c:v>
                </c:pt>
                <c:pt idx="12">
                  <c:v>DOKUMENTASI</c:v>
                </c:pt>
                <c:pt idx="13">
                  <c:v>PERANAN DAN TANGGUNGJAWAB</c:v>
                </c:pt>
                <c:pt idx="14">
                  <c:v>PENYERAHAN / PENTAULIAHAN</c:v>
                </c:pt>
              </c:strCache>
            </c:strRef>
          </c:cat>
          <c:val>
            <c:numRef>
              <c:f>'Soal Selidik PHC'!$AZ$177:$AZ$191</c:f>
              <c:numCache>
                <c:formatCode>0.0</c:formatCode>
                <c:ptCount val="1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numCache>
            </c:numRef>
          </c:val>
          <c:extLst>
            <c:ext xmlns:c16="http://schemas.microsoft.com/office/drawing/2014/chart" uri="{C3380CC4-5D6E-409C-BE32-E72D297353CC}">
              <c16:uniqueId val="{00000000-5CB7-4A68-B029-392DAE4C9E73}"/>
            </c:ext>
          </c:extLst>
        </c:ser>
        <c:ser>
          <c:idx val="5"/>
          <c:order val="2"/>
          <c:tx>
            <c:strRef>
              <c:f>'Soal Selidik PHC'!$BA$174:$BA$176</c:f>
              <c:strCache>
                <c:ptCount val="3"/>
                <c:pt idx="0">
                  <c:v>Good</c:v>
                </c:pt>
              </c:strCache>
            </c:strRef>
          </c:tx>
          <c:spPr>
            <a:pattFill prst="dkUpDiag">
              <a:fgClr>
                <a:srgbClr val="95FB8D"/>
              </a:fgClr>
              <a:bgClr>
                <a:srgbClr val="FFFFFF"/>
              </a:bgClr>
            </a:pattFill>
            <a:ln w="12700">
              <a:solidFill>
                <a:srgbClr val="47D147"/>
              </a:solidFill>
              <a:prstDash val="solid"/>
            </a:ln>
          </c:spPr>
          <c:cat>
            <c:strRef>
              <c:f>'Soal Selidik PHC'!$AX$177:$AX$191</c:f>
              <c:strCache>
                <c:ptCount val="15"/>
                <c:pt idx="0">
                  <c:v>SKOP</c:v>
                </c:pt>
                <c:pt idx="1">
                  <c:v>MASA</c:v>
                </c:pt>
                <c:pt idx="2">
                  <c:v>KOS</c:v>
                </c:pt>
                <c:pt idx="3">
                  <c:v>KUALITI</c:v>
                </c:pt>
                <c:pt idx="4">
                  <c:v>SUMBER</c:v>
                </c:pt>
                <c:pt idx="5">
                  <c:v>KOMUNIKASI</c:v>
                </c:pt>
                <c:pt idx="6">
                  <c:v>RISIKO</c:v>
                </c:pt>
                <c:pt idx="7">
                  <c:v>PEROLEHAN</c:v>
                </c:pt>
                <c:pt idx="8">
                  <c:v>INTEGRASI</c:v>
                </c:pt>
                <c:pt idx="9">
                  <c:v>PELAN KESIHATAN DAN KESELAMATAN PEKERJAAN</c:v>
                </c:pt>
                <c:pt idx="10">
                  <c:v>PENGURUSAN ALAM SEKITAR</c:v>
                </c:pt>
                <c:pt idx="11">
                  <c:v>LATIHAN</c:v>
                </c:pt>
                <c:pt idx="12">
                  <c:v>DOKUMENTASI</c:v>
                </c:pt>
                <c:pt idx="13">
                  <c:v>PERANAN DAN TANGGUNGJAWAB</c:v>
                </c:pt>
                <c:pt idx="14">
                  <c:v>PENYERAHAN / PENTAULIAHAN</c:v>
                </c:pt>
              </c:strCache>
            </c:strRef>
          </c:cat>
          <c:val>
            <c:numRef>
              <c:f>'Soal Selidik PHC'!$BA$177:$BA$191</c:f>
              <c:numCache>
                <c:formatCode>0.0</c:formatCode>
                <c:ptCount val="1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numCache>
            </c:numRef>
          </c:val>
          <c:extLst>
            <c:ext xmlns:c16="http://schemas.microsoft.com/office/drawing/2014/chart" uri="{C3380CC4-5D6E-409C-BE32-E72D297353CC}">
              <c16:uniqueId val="{00000001-5CB7-4A68-B029-392DAE4C9E73}"/>
            </c:ext>
          </c:extLst>
        </c:ser>
        <c:ser>
          <c:idx val="2"/>
          <c:order val="3"/>
          <c:tx>
            <c:strRef>
              <c:f>'Soal Selidik PHC'!$BB$174:$BB$176</c:f>
              <c:strCache>
                <c:ptCount val="3"/>
                <c:pt idx="0">
                  <c:v>Satisfactory </c:v>
                </c:pt>
              </c:strCache>
            </c:strRef>
          </c:tx>
          <c:spPr>
            <a:pattFill prst="lgCheck">
              <a:fgClr>
                <a:srgbClr val="47D147"/>
              </a:fgClr>
              <a:bgClr>
                <a:srgbClr val="FFFFFF"/>
              </a:bgClr>
            </a:pattFill>
            <a:ln w="12700">
              <a:solidFill>
                <a:srgbClr val="000000"/>
              </a:solidFill>
              <a:prstDash val="solid"/>
            </a:ln>
          </c:spPr>
          <c:cat>
            <c:strRef>
              <c:f>'Soal Selidik PHC'!$AX$177:$AX$191</c:f>
              <c:strCache>
                <c:ptCount val="15"/>
                <c:pt idx="0">
                  <c:v>SKOP</c:v>
                </c:pt>
                <c:pt idx="1">
                  <c:v>MASA</c:v>
                </c:pt>
                <c:pt idx="2">
                  <c:v>KOS</c:v>
                </c:pt>
                <c:pt idx="3">
                  <c:v>KUALITI</c:v>
                </c:pt>
                <c:pt idx="4">
                  <c:v>SUMBER</c:v>
                </c:pt>
                <c:pt idx="5">
                  <c:v>KOMUNIKASI</c:v>
                </c:pt>
                <c:pt idx="6">
                  <c:v>RISIKO</c:v>
                </c:pt>
                <c:pt idx="7">
                  <c:v>PEROLEHAN</c:v>
                </c:pt>
                <c:pt idx="8">
                  <c:v>INTEGRASI</c:v>
                </c:pt>
                <c:pt idx="9">
                  <c:v>PELAN KESIHATAN DAN KESELAMATAN PEKERJAAN</c:v>
                </c:pt>
                <c:pt idx="10">
                  <c:v>PENGURUSAN ALAM SEKITAR</c:v>
                </c:pt>
                <c:pt idx="11">
                  <c:v>LATIHAN</c:v>
                </c:pt>
                <c:pt idx="12">
                  <c:v>DOKUMENTASI</c:v>
                </c:pt>
                <c:pt idx="13">
                  <c:v>PERANAN DAN TANGGUNGJAWAB</c:v>
                </c:pt>
                <c:pt idx="14">
                  <c:v>PENYERAHAN / PENTAULIAHAN</c:v>
                </c:pt>
              </c:strCache>
            </c:strRef>
          </c:cat>
          <c:val>
            <c:numRef>
              <c:f>'Soal Selidik PHC'!$BB$177:$BB$191</c:f>
              <c:numCache>
                <c:formatCode>0.0</c:formatCode>
                <c:ptCount val="1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numCache>
            </c:numRef>
          </c:val>
          <c:extLst>
            <c:ext xmlns:c16="http://schemas.microsoft.com/office/drawing/2014/chart" uri="{C3380CC4-5D6E-409C-BE32-E72D297353CC}">
              <c16:uniqueId val="{00000002-5CB7-4A68-B029-392DAE4C9E73}"/>
            </c:ext>
          </c:extLst>
        </c:ser>
        <c:ser>
          <c:idx val="3"/>
          <c:order val="4"/>
          <c:tx>
            <c:strRef>
              <c:f>'Soal Selidik PHC'!$BC$174:$BC$176</c:f>
              <c:strCache>
                <c:ptCount val="3"/>
                <c:pt idx="0">
                  <c:v>Require Upgrading</c:v>
                </c:pt>
              </c:strCache>
            </c:strRef>
          </c:tx>
          <c:spPr>
            <a:pattFill prst="lgConfetti">
              <a:fgClr>
                <a:srgbClr val="FF0000"/>
              </a:fgClr>
              <a:bgClr>
                <a:srgbClr val="FFFFFF"/>
              </a:bgClr>
            </a:pattFill>
            <a:ln w="12700">
              <a:solidFill>
                <a:srgbClr val="FF0000"/>
              </a:solidFill>
              <a:prstDash val="solid"/>
            </a:ln>
          </c:spPr>
          <c:cat>
            <c:strRef>
              <c:f>'Soal Selidik PHC'!$AX$177:$AX$191</c:f>
              <c:strCache>
                <c:ptCount val="15"/>
                <c:pt idx="0">
                  <c:v>SKOP</c:v>
                </c:pt>
                <c:pt idx="1">
                  <c:v>MASA</c:v>
                </c:pt>
                <c:pt idx="2">
                  <c:v>KOS</c:v>
                </c:pt>
                <c:pt idx="3">
                  <c:v>KUALITI</c:v>
                </c:pt>
                <c:pt idx="4">
                  <c:v>SUMBER</c:v>
                </c:pt>
                <c:pt idx="5">
                  <c:v>KOMUNIKASI</c:v>
                </c:pt>
                <c:pt idx="6">
                  <c:v>RISIKO</c:v>
                </c:pt>
                <c:pt idx="7">
                  <c:v>PEROLEHAN</c:v>
                </c:pt>
                <c:pt idx="8">
                  <c:v>INTEGRASI</c:v>
                </c:pt>
                <c:pt idx="9">
                  <c:v>PELAN KESIHATAN DAN KESELAMATAN PEKERJAAN</c:v>
                </c:pt>
                <c:pt idx="10">
                  <c:v>PENGURUSAN ALAM SEKITAR</c:v>
                </c:pt>
                <c:pt idx="11">
                  <c:v>LATIHAN</c:v>
                </c:pt>
                <c:pt idx="12">
                  <c:v>DOKUMENTASI</c:v>
                </c:pt>
                <c:pt idx="13">
                  <c:v>PERANAN DAN TANGGUNGJAWAB</c:v>
                </c:pt>
                <c:pt idx="14">
                  <c:v>PENYERAHAN / PENTAULIAHAN</c:v>
                </c:pt>
              </c:strCache>
            </c:strRef>
          </c:cat>
          <c:val>
            <c:numRef>
              <c:f>'Soal Selidik PHC'!$BC$177:$BC$191</c:f>
              <c:numCache>
                <c:formatCode>0.0</c:formatCode>
                <c:ptCount val="1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numCache>
            </c:numRef>
          </c:val>
          <c:extLst>
            <c:ext xmlns:c16="http://schemas.microsoft.com/office/drawing/2014/chart" uri="{C3380CC4-5D6E-409C-BE32-E72D297353CC}">
              <c16:uniqueId val="{00000003-5CB7-4A68-B029-392DAE4C9E73}"/>
            </c:ext>
          </c:extLst>
        </c:ser>
        <c:ser>
          <c:idx val="4"/>
          <c:order val="5"/>
          <c:tx>
            <c:strRef>
              <c:f>'Soal Selidik PHC'!$BD$174:$BD$176</c:f>
              <c:strCache>
                <c:ptCount val="3"/>
                <c:pt idx="0">
                  <c:v>Required Condition Doesn't Exist</c:v>
                </c:pt>
              </c:strCache>
            </c:strRef>
          </c:tx>
          <c:spPr>
            <a:solidFill>
              <a:srgbClr val="DA8FFF"/>
            </a:solidFill>
            <a:ln w="12700">
              <a:solidFill>
                <a:srgbClr val="800080"/>
              </a:solidFill>
              <a:prstDash val="solid"/>
            </a:ln>
          </c:spPr>
          <c:cat>
            <c:strRef>
              <c:f>'Soal Selidik PHC'!$AX$177:$AX$191</c:f>
              <c:strCache>
                <c:ptCount val="15"/>
                <c:pt idx="0">
                  <c:v>SKOP</c:v>
                </c:pt>
                <c:pt idx="1">
                  <c:v>MASA</c:v>
                </c:pt>
                <c:pt idx="2">
                  <c:v>KOS</c:v>
                </c:pt>
                <c:pt idx="3">
                  <c:v>KUALITI</c:v>
                </c:pt>
                <c:pt idx="4">
                  <c:v>SUMBER</c:v>
                </c:pt>
                <c:pt idx="5">
                  <c:v>KOMUNIKASI</c:v>
                </c:pt>
                <c:pt idx="6">
                  <c:v>RISIKO</c:v>
                </c:pt>
                <c:pt idx="7">
                  <c:v>PEROLEHAN</c:v>
                </c:pt>
                <c:pt idx="8">
                  <c:v>INTEGRASI</c:v>
                </c:pt>
                <c:pt idx="9">
                  <c:v>PELAN KESIHATAN DAN KESELAMATAN PEKERJAAN</c:v>
                </c:pt>
                <c:pt idx="10">
                  <c:v>PENGURUSAN ALAM SEKITAR</c:v>
                </c:pt>
                <c:pt idx="11">
                  <c:v>LATIHAN</c:v>
                </c:pt>
                <c:pt idx="12">
                  <c:v>DOKUMENTASI</c:v>
                </c:pt>
                <c:pt idx="13">
                  <c:v>PERANAN DAN TANGGUNGJAWAB</c:v>
                </c:pt>
                <c:pt idx="14">
                  <c:v>PENYERAHAN / PENTAULIAHAN</c:v>
                </c:pt>
              </c:strCache>
            </c:strRef>
          </c:cat>
          <c:val>
            <c:numRef>
              <c:f>'Soal Selidik PHC'!$BD$177:$BD$191</c:f>
              <c:numCache>
                <c:formatCode>0.0</c:formatCode>
                <c:ptCount val="1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numCache>
            </c:numRef>
          </c:val>
          <c:extLst>
            <c:ext xmlns:c16="http://schemas.microsoft.com/office/drawing/2014/chart" uri="{C3380CC4-5D6E-409C-BE32-E72D297353CC}">
              <c16:uniqueId val="{00000004-5CB7-4A68-B029-392DAE4C9E73}"/>
            </c:ext>
          </c:extLst>
        </c:ser>
        <c:dLbls>
          <c:showLegendKey val="0"/>
          <c:showVal val="0"/>
          <c:showCatName val="0"/>
          <c:showSerName val="0"/>
          <c:showPercent val="0"/>
          <c:showBubbleSize val="0"/>
        </c:dLbls>
        <c:axId val="156302640"/>
        <c:axId val="156303200"/>
      </c:areaChart>
      <c:barChart>
        <c:barDir val="col"/>
        <c:grouping val="clustered"/>
        <c:varyColors val="0"/>
        <c:ser>
          <c:idx val="1"/>
          <c:order val="0"/>
          <c:tx>
            <c:strRef>
              <c:f>'Soal Selidik PHC'!$AY$174:$AY$176</c:f>
              <c:strCache>
                <c:ptCount val="3"/>
                <c:pt idx="0">
                  <c:v>Score</c:v>
                </c:pt>
              </c:strCache>
            </c:strRef>
          </c:tx>
          <c:spPr>
            <a:solidFill>
              <a:srgbClr val="5D5DFF"/>
            </a:solidFill>
            <a:ln w="3175">
              <a:solidFill>
                <a:srgbClr val="800080"/>
              </a:solidFill>
              <a:prstDash val="solid"/>
            </a:ln>
            <a:effectLst>
              <a:outerShdw dist="35921" dir="2700000" algn="br">
                <a:srgbClr val="000000"/>
              </a:outerShdw>
            </a:effectLst>
          </c:spPr>
          <c:invertIfNegative val="0"/>
          <c:cat>
            <c:strRef>
              <c:f>'Soal Selidik PHC'!$AX$177:$AX$191</c:f>
              <c:strCache>
                <c:ptCount val="15"/>
                <c:pt idx="0">
                  <c:v>SKOP</c:v>
                </c:pt>
                <c:pt idx="1">
                  <c:v>MASA</c:v>
                </c:pt>
                <c:pt idx="2">
                  <c:v>KOS</c:v>
                </c:pt>
                <c:pt idx="3">
                  <c:v>KUALITI</c:v>
                </c:pt>
                <c:pt idx="4">
                  <c:v>SUMBER</c:v>
                </c:pt>
                <c:pt idx="5">
                  <c:v>KOMUNIKASI</c:v>
                </c:pt>
                <c:pt idx="6">
                  <c:v>RISIKO</c:v>
                </c:pt>
                <c:pt idx="7">
                  <c:v>PEROLEHAN</c:v>
                </c:pt>
                <c:pt idx="8">
                  <c:v>INTEGRASI</c:v>
                </c:pt>
                <c:pt idx="9">
                  <c:v>PELAN KESIHATAN DAN KESELAMATAN PEKERJAAN</c:v>
                </c:pt>
                <c:pt idx="10">
                  <c:v>PENGURUSAN ALAM SEKITAR</c:v>
                </c:pt>
                <c:pt idx="11">
                  <c:v>LATIHAN</c:v>
                </c:pt>
                <c:pt idx="12">
                  <c:v>DOKUMENTASI</c:v>
                </c:pt>
                <c:pt idx="13">
                  <c:v>PERANAN DAN TANGGUNGJAWAB</c:v>
                </c:pt>
                <c:pt idx="14">
                  <c:v>PENYERAHAN / PENTAULIAHAN</c:v>
                </c:pt>
              </c:strCache>
            </c:strRef>
          </c:cat>
          <c:val>
            <c:numRef>
              <c:f>'Soal Selidik PHC'!$AY$177:$AY$191</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5-5CB7-4A68-B029-392DAE4C9E73}"/>
            </c:ext>
          </c:extLst>
        </c:ser>
        <c:dLbls>
          <c:showLegendKey val="0"/>
          <c:showVal val="0"/>
          <c:showCatName val="0"/>
          <c:showSerName val="0"/>
          <c:showPercent val="0"/>
          <c:showBubbleSize val="0"/>
        </c:dLbls>
        <c:gapWidth val="150"/>
        <c:axId val="156303760"/>
        <c:axId val="156304320"/>
      </c:barChart>
      <c:catAx>
        <c:axId val="156302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900000" vert="horz"/>
          <a:lstStyle/>
          <a:p>
            <a:pPr>
              <a:defRPr sz="800" b="0" i="0" u="none" strike="noStrike" baseline="0">
                <a:solidFill>
                  <a:srgbClr val="000000"/>
                </a:solidFill>
                <a:latin typeface="Arial"/>
                <a:ea typeface="Arial"/>
                <a:cs typeface="Arial"/>
              </a:defRPr>
            </a:pPr>
            <a:endParaRPr lang="en-US"/>
          </a:p>
        </c:txPr>
        <c:crossAx val="156303200"/>
        <c:crosses val="autoZero"/>
        <c:auto val="0"/>
        <c:lblAlgn val="ctr"/>
        <c:lblOffset val="100"/>
        <c:tickLblSkip val="1"/>
        <c:tickMarkSkip val="1"/>
        <c:noMultiLvlLbl val="0"/>
      </c:catAx>
      <c:valAx>
        <c:axId val="156303200"/>
        <c:scaling>
          <c:orientation val="minMax"/>
          <c:max val="5.5"/>
          <c:min val="0"/>
        </c:scaling>
        <c:delete val="0"/>
        <c:axPos val="l"/>
        <c:numFmt formatCode="0.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56302640"/>
        <c:crosses val="autoZero"/>
        <c:crossBetween val="midCat"/>
        <c:majorUnit val="1"/>
        <c:minorUnit val="1"/>
      </c:valAx>
      <c:catAx>
        <c:axId val="156303760"/>
        <c:scaling>
          <c:orientation val="minMax"/>
        </c:scaling>
        <c:delete val="1"/>
        <c:axPos val="b"/>
        <c:numFmt formatCode="General" sourceLinked="1"/>
        <c:majorTickMark val="out"/>
        <c:minorTickMark val="none"/>
        <c:tickLblPos val="none"/>
        <c:crossAx val="156304320"/>
        <c:crosses val="autoZero"/>
        <c:auto val="0"/>
        <c:lblAlgn val="ctr"/>
        <c:lblOffset val="100"/>
        <c:noMultiLvlLbl val="0"/>
      </c:catAx>
      <c:valAx>
        <c:axId val="156304320"/>
        <c:scaling>
          <c:orientation val="minMax"/>
          <c:max val="5.5"/>
          <c:min val="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56303760"/>
        <c:crosses val="max"/>
        <c:crossBetween val="midCat"/>
        <c:majorUnit val="1"/>
        <c:minorUnit val="1"/>
      </c:valAx>
      <c:spPr>
        <a:solidFill>
          <a:srgbClr val="FFFFFF"/>
        </a:solidFill>
        <a:ln w="12700">
          <a:solidFill>
            <a:srgbClr val="808080"/>
          </a:solidFill>
          <a:prstDash val="solid"/>
        </a:ln>
      </c:spPr>
    </c:plotArea>
    <c:legend>
      <c:legendPos val="r"/>
      <c:layout>
        <c:manualLayout>
          <c:xMode val="edge"/>
          <c:yMode val="edge"/>
          <c:x val="0.88828549262994572"/>
          <c:y val="1.7291066282420751E-2"/>
          <c:w val="0.10473235065942589"/>
          <c:h val="0.7665706051873199"/>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Arial Narrow"/>
              <a:ea typeface="Arial Narrow"/>
              <a:cs typeface="Arial Narrow"/>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022" r="0.75000000000000022"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14923619271446"/>
          <c:y val="0.12016582689878476"/>
          <c:w val="0.54876615746180968"/>
          <c:h val="0.64502805933025864"/>
        </c:manualLayout>
      </c:layout>
      <c:radarChart>
        <c:radarStyle val="filled"/>
        <c:varyColors val="0"/>
        <c:ser>
          <c:idx val="2"/>
          <c:order val="0"/>
          <c:tx>
            <c:strRef>
              <c:f>'Soal Selidik PHC'!$AZ$174:$AZ$176</c:f>
              <c:strCache>
                <c:ptCount val="3"/>
                <c:pt idx="0">
                  <c:v>Excellent</c:v>
                </c:pt>
              </c:strCache>
            </c:strRef>
          </c:tx>
          <c:spPr>
            <a:pattFill prst="pct20">
              <a:fgClr>
                <a:srgbClr val="0000FF"/>
              </a:fgClr>
              <a:bgClr>
                <a:srgbClr val="FFFFFF"/>
              </a:bgClr>
            </a:pattFill>
            <a:ln w="3175">
              <a:solidFill>
                <a:srgbClr val="008080"/>
              </a:solidFill>
              <a:prstDash val="solid"/>
            </a:ln>
          </c:spPr>
          <c:cat>
            <c:strRef>
              <c:f>'Soal Selidik PHC'!$AX$177:$AX$191</c:f>
              <c:strCache>
                <c:ptCount val="15"/>
                <c:pt idx="0">
                  <c:v>SKOP</c:v>
                </c:pt>
                <c:pt idx="1">
                  <c:v>MASA</c:v>
                </c:pt>
                <c:pt idx="2">
                  <c:v>KOS</c:v>
                </c:pt>
                <c:pt idx="3">
                  <c:v>KUALITI</c:v>
                </c:pt>
                <c:pt idx="4">
                  <c:v>SUMBER</c:v>
                </c:pt>
                <c:pt idx="5">
                  <c:v>KOMUNIKASI</c:v>
                </c:pt>
                <c:pt idx="6">
                  <c:v>RISIKO</c:v>
                </c:pt>
                <c:pt idx="7">
                  <c:v>PEROLEHAN</c:v>
                </c:pt>
                <c:pt idx="8">
                  <c:v>INTEGRASI</c:v>
                </c:pt>
                <c:pt idx="9">
                  <c:v>PELAN KESIHATAN DAN KESELAMATAN PEKERJAAN</c:v>
                </c:pt>
                <c:pt idx="10">
                  <c:v>PENGURUSAN ALAM SEKITAR</c:v>
                </c:pt>
                <c:pt idx="11">
                  <c:v>LATIHAN</c:v>
                </c:pt>
                <c:pt idx="12">
                  <c:v>DOKUMENTASI</c:v>
                </c:pt>
                <c:pt idx="13">
                  <c:v>PERANAN DAN TANGGUNGJAWAB</c:v>
                </c:pt>
                <c:pt idx="14">
                  <c:v>PENYERAHAN / PENTAULIAHAN</c:v>
                </c:pt>
              </c:strCache>
            </c:strRef>
          </c:cat>
          <c:val>
            <c:numRef>
              <c:f>'Soal Selidik PHC'!$AZ$177:$AZ$191</c:f>
              <c:numCache>
                <c:formatCode>0.0</c:formatCode>
                <c:ptCount val="1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numCache>
            </c:numRef>
          </c:val>
          <c:extLst>
            <c:ext xmlns:c16="http://schemas.microsoft.com/office/drawing/2014/chart" uri="{C3380CC4-5D6E-409C-BE32-E72D297353CC}">
              <c16:uniqueId val="{00000000-4430-47FF-A6E4-15CABD41B135}"/>
            </c:ext>
          </c:extLst>
        </c:ser>
        <c:ser>
          <c:idx val="3"/>
          <c:order val="1"/>
          <c:tx>
            <c:strRef>
              <c:f>'Soal Selidik PHC'!$BA$174:$BA$176</c:f>
              <c:strCache>
                <c:ptCount val="3"/>
                <c:pt idx="0">
                  <c:v>Good</c:v>
                </c:pt>
              </c:strCache>
            </c:strRef>
          </c:tx>
          <c:spPr>
            <a:pattFill prst="ltUpDiag">
              <a:fgClr>
                <a:srgbClr val="FFFFFF"/>
              </a:fgClr>
              <a:bgClr>
                <a:srgbClr val="95FB8D"/>
              </a:bgClr>
            </a:pattFill>
            <a:ln w="12700">
              <a:solidFill>
                <a:srgbClr val="008000"/>
              </a:solidFill>
              <a:prstDash val="solid"/>
            </a:ln>
          </c:spPr>
          <c:cat>
            <c:strRef>
              <c:f>'Soal Selidik PHC'!$AX$177:$AX$191</c:f>
              <c:strCache>
                <c:ptCount val="15"/>
                <c:pt idx="0">
                  <c:v>SKOP</c:v>
                </c:pt>
                <c:pt idx="1">
                  <c:v>MASA</c:v>
                </c:pt>
                <c:pt idx="2">
                  <c:v>KOS</c:v>
                </c:pt>
                <c:pt idx="3">
                  <c:v>KUALITI</c:v>
                </c:pt>
                <c:pt idx="4">
                  <c:v>SUMBER</c:v>
                </c:pt>
                <c:pt idx="5">
                  <c:v>KOMUNIKASI</c:v>
                </c:pt>
                <c:pt idx="6">
                  <c:v>RISIKO</c:v>
                </c:pt>
                <c:pt idx="7">
                  <c:v>PEROLEHAN</c:v>
                </c:pt>
                <c:pt idx="8">
                  <c:v>INTEGRASI</c:v>
                </c:pt>
                <c:pt idx="9">
                  <c:v>PELAN KESIHATAN DAN KESELAMATAN PEKERJAAN</c:v>
                </c:pt>
                <c:pt idx="10">
                  <c:v>PENGURUSAN ALAM SEKITAR</c:v>
                </c:pt>
                <c:pt idx="11">
                  <c:v>LATIHAN</c:v>
                </c:pt>
                <c:pt idx="12">
                  <c:v>DOKUMENTASI</c:v>
                </c:pt>
                <c:pt idx="13">
                  <c:v>PERANAN DAN TANGGUNGJAWAB</c:v>
                </c:pt>
                <c:pt idx="14">
                  <c:v>PENYERAHAN / PENTAULIAHAN</c:v>
                </c:pt>
              </c:strCache>
            </c:strRef>
          </c:cat>
          <c:val>
            <c:numRef>
              <c:f>'Soal Selidik PHC'!$BA$177:$BA$191</c:f>
              <c:numCache>
                <c:formatCode>0.0</c:formatCode>
                <c:ptCount val="1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numCache>
            </c:numRef>
          </c:val>
          <c:extLst>
            <c:ext xmlns:c16="http://schemas.microsoft.com/office/drawing/2014/chart" uri="{C3380CC4-5D6E-409C-BE32-E72D297353CC}">
              <c16:uniqueId val="{00000001-4430-47FF-A6E4-15CABD41B135}"/>
            </c:ext>
          </c:extLst>
        </c:ser>
        <c:ser>
          <c:idx val="4"/>
          <c:order val="2"/>
          <c:tx>
            <c:strRef>
              <c:f>'Soal Selidik PHC'!$BB$174:$BB$176</c:f>
              <c:strCache>
                <c:ptCount val="3"/>
                <c:pt idx="0">
                  <c:v>Satisfactory </c:v>
                </c:pt>
              </c:strCache>
            </c:strRef>
          </c:tx>
          <c:spPr>
            <a:pattFill prst="lgCheck">
              <a:fgClr>
                <a:srgbClr val="FF00FF"/>
              </a:fgClr>
              <a:bgClr>
                <a:srgbClr val="FFFFFF"/>
              </a:bgClr>
            </a:pattFill>
            <a:ln w="12700">
              <a:solidFill>
                <a:srgbClr val="000000"/>
              </a:solidFill>
              <a:prstDash val="solid"/>
            </a:ln>
          </c:spPr>
          <c:cat>
            <c:strRef>
              <c:f>'Soal Selidik PHC'!$AX$177:$AX$191</c:f>
              <c:strCache>
                <c:ptCount val="15"/>
                <c:pt idx="0">
                  <c:v>SKOP</c:v>
                </c:pt>
                <c:pt idx="1">
                  <c:v>MASA</c:v>
                </c:pt>
                <c:pt idx="2">
                  <c:v>KOS</c:v>
                </c:pt>
                <c:pt idx="3">
                  <c:v>KUALITI</c:v>
                </c:pt>
                <c:pt idx="4">
                  <c:v>SUMBER</c:v>
                </c:pt>
                <c:pt idx="5">
                  <c:v>KOMUNIKASI</c:v>
                </c:pt>
                <c:pt idx="6">
                  <c:v>RISIKO</c:v>
                </c:pt>
                <c:pt idx="7">
                  <c:v>PEROLEHAN</c:v>
                </c:pt>
                <c:pt idx="8">
                  <c:v>INTEGRASI</c:v>
                </c:pt>
                <c:pt idx="9">
                  <c:v>PELAN KESIHATAN DAN KESELAMATAN PEKERJAAN</c:v>
                </c:pt>
                <c:pt idx="10">
                  <c:v>PENGURUSAN ALAM SEKITAR</c:v>
                </c:pt>
                <c:pt idx="11">
                  <c:v>LATIHAN</c:v>
                </c:pt>
                <c:pt idx="12">
                  <c:v>DOKUMENTASI</c:v>
                </c:pt>
                <c:pt idx="13">
                  <c:v>PERANAN DAN TANGGUNGJAWAB</c:v>
                </c:pt>
                <c:pt idx="14">
                  <c:v>PENYERAHAN / PENTAULIAHAN</c:v>
                </c:pt>
              </c:strCache>
            </c:strRef>
          </c:cat>
          <c:val>
            <c:numRef>
              <c:f>'Soal Selidik PHC'!$BB$177:$BB$191</c:f>
              <c:numCache>
                <c:formatCode>0.0</c:formatCode>
                <c:ptCount val="1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numCache>
            </c:numRef>
          </c:val>
          <c:extLst>
            <c:ext xmlns:c16="http://schemas.microsoft.com/office/drawing/2014/chart" uri="{C3380CC4-5D6E-409C-BE32-E72D297353CC}">
              <c16:uniqueId val="{00000002-4430-47FF-A6E4-15CABD41B135}"/>
            </c:ext>
          </c:extLst>
        </c:ser>
        <c:ser>
          <c:idx val="1"/>
          <c:order val="3"/>
          <c:tx>
            <c:strRef>
              <c:f>'Soal Selidik PHC'!$BC$174:$BC$176</c:f>
              <c:strCache>
                <c:ptCount val="3"/>
                <c:pt idx="0">
                  <c:v>Require Upgrading</c:v>
                </c:pt>
              </c:strCache>
            </c:strRef>
          </c:tx>
          <c:spPr>
            <a:pattFill prst="lgConfetti">
              <a:fgClr>
                <a:srgbClr val="FFFFFF"/>
              </a:fgClr>
              <a:bgClr>
                <a:srgbClr val="FF0000"/>
              </a:bgClr>
            </a:pattFill>
            <a:ln w="12700">
              <a:solidFill>
                <a:srgbClr val="000000"/>
              </a:solidFill>
              <a:prstDash val="solid"/>
            </a:ln>
          </c:spPr>
          <c:cat>
            <c:strRef>
              <c:f>'Soal Selidik PHC'!$AX$177:$AX$191</c:f>
              <c:strCache>
                <c:ptCount val="15"/>
                <c:pt idx="0">
                  <c:v>SKOP</c:v>
                </c:pt>
                <c:pt idx="1">
                  <c:v>MASA</c:v>
                </c:pt>
                <c:pt idx="2">
                  <c:v>KOS</c:v>
                </c:pt>
                <c:pt idx="3">
                  <c:v>KUALITI</c:v>
                </c:pt>
                <c:pt idx="4">
                  <c:v>SUMBER</c:v>
                </c:pt>
                <c:pt idx="5">
                  <c:v>KOMUNIKASI</c:v>
                </c:pt>
                <c:pt idx="6">
                  <c:v>RISIKO</c:v>
                </c:pt>
                <c:pt idx="7">
                  <c:v>PEROLEHAN</c:v>
                </c:pt>
                <c:pt idx="8">
                  <c:v>INTEGRASI</c:v>
                </c:pt>
                <c:pt idx="9">
                  <c:v>PELAN KESIHATAN DAN KESELAMATAN PEKERJAAN</c:v>
                </c:pt>
                <c:pt idx="10">
                  <c:v>PENGURUSAN ALAM SEKITAR</c:v>
                </c:pt>
                <c:pt idx="11">
                  <c:v>LATIHAN</c:v>
                </c:pt>
                <c:pt idx="12">
                  <c:v>DOKUMENTASI</c:v>
                </c:pt>
                <c:pt idx="13">
                  <c:v>PERANAN DAN TANGGUNGJAWAB</c:v>
                </c:pt>
                <c:pt idx="14">
                  <c:v>PENYERAHAN / PENTAULIAHAN</c:v>
                </c:pt>
              </c:strCache>
            </c:strRef>
          </c:cat>
          <c:val>
            <c:numRef>
              <c:f>'Soal Selidik PHC'!$BC$177:$BC$191</c:f>
              <c:numCache>
                <c:formatCode>0.0</c:formatCode>
                <c:ptCount val="1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numCache>
            </c:numRef>
          </c:val>
          <c:extLst>
            <c:ext xmlns:c16="http://schemas.microsoft.com/office/drawing/2014/chart" uri="{C3380CC4-5D6E-409C-BE32-E72D297353CC}">
              <c16:uniqueId val="{00000003-4430-47FF-A6E4-15CABD41B135}"/>
            </c:ext>
          </c:extLst>
        </c:ser>
        <c:ser>
          <c:idx val="0"/>
          <c:order val="4"/>
          <c:tx>
            <c:strRef>
              <c:f>'Soal Selidik PHC'!$BD$174:$BD$176</c:f>
              <c:strCache>
                <c:ptCount val="3"/>
                <c:pt idx="0">
                  <c:v>Required Condition Doesn't Exist</c:v>
                </c:pt>
              </c:strCache>
            </c:strRef>
          </c:tx>
          <c:spPr>
            <a:solidFill>
              <a:srgbClr val="993366"/>
            </a:solidFill>
            <a:ln w="12700">
              <a:solidFill>
                <a:srgbClr val="800080"/>
              </a:solidFill>
              <a:prstDash val="solid"/>
            </a:ln>
          </c:spPr>
          <c:cat>
            <c:strRef>
              <c:f>'Soal Selidik PHC'!$AX$177:$AX$191</c:f>
              <c:strCache>
                <c:ptCount val="15"/>
                <c:pt idx="0">
                  <c:v>SKOP</c:v>
                </c:pt>
                <c:pt idx="1">
                  <c:v>MASA</c:v>
                </c:pt>
                <c:pt idx="2">
                  <c:v>KOS</c:v>
                </c:pt>
                <c:pt idx="3">
                  <c:v>KUALITI</c:v>
                </c:pt>
                <c:pt idx="4">
                  <c:v>SUMBER</c:v>
                </c:pt>
                <c:pt idx="5">
                  <c:v>KOMUNIKASI</c:v>
                </c:pt>
                <c:pt idx="6">
                  <c:v>RISIKO</c:v>
                </c:pt>
                <c:pt idx="7">
                  <c:v>PEROLEHAN</c:v>
                </c:pt>
                <c:pt idx="8">
                  <c:v>INTEGRASI</c:v>
                </c:pt>
                <c:pt idx="9">
                  <c:v>PELAN KESIHATAN DAN KESELAMATAN PEKERJAAN</c:v>
                </c:pt>
                <c:pt idx="10">
                  <c:v>PENGURUSAN ALAM SEKITAR</c:v>
                </c:pt>
                <c:pt idx="11">
                  <c:v>LATIHAN</c:v>
                </c:pt>
                <c:pt idx="12">
                  <c:v>DOKUMENTASI</c:v>
                </c:pt>
                <c:pt idx="13">
                  <c:v>PERANAN DAN TANGGUNGJAWAB</c:v>
                </c:pt>
                <c:pt idx="14">
                  <c:v>PENYERAHAN / PENTAULIAHAN</c:v>
                </c:pt>
              </c:strCache>
            </c:strRef>
          </c:cat>
          <c:val>
            <c:numRef>
              <c:f>'Soal Selidik PHC'!$BD$177:$BD$191</c:f>
              <c:numCache>
                <c:formatCode>0.0</c:formatCode>
                <c:ptCount val="1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numCache>
            </c:numRef>
          </c:val>
          <c:extLst>
            <c:ext xmlns:c16="http://schemas.microsoft.com/office/drawing/2014/chart" uri="{C3380CC4-5D6E-409C-BE32-E72D297353CC}">
              <c16:uniqueId val="{00000004-4430-47FF-A6E4-15CABD41B135}"/>
            </c:ext>
          </c:extLst>
        </c:ser>
        <c:ser>
          <c:idx val="5"/>
          <c:order val="5"/>
          <c:tx>
            <c:strRef>
              <c:f>'Soal Selidik PHC'!$AY$174:$AY$176</c:f>
              <c:strCache>
                <c:ptCount val="3"/>
                <c:pt idx="0">
                  <c:v>Score</c:v>
                </c:pt>
              </c:strCache>
            </c:strRef>
          </c:tx>
          <c:spPr>
            <a:solidFill>
              <a:srgbClr val="5D5DFF"/>
            </a:solidFill>
            <a:ln w="12700">
              <a:solidFill>
                <a:srgbClr val="0000FF"/>
              </a:solidFill>
              <a:prstDash val="solid"/>
            </a:ln>
          </c:spPr>
          <c:cat>
            <c:strRef>
              <c:f>'Soal Selidik PHC'!$AX$177:$AX$191</c:f>
              <c:strCache>
                <c:ptCount val="15"/>
                <c:pt idx="0">
                  <c:v>SKOP</c:v>
                </c:pt>
                <c:pt idx="1">
                  <c:v>MASA</c:v>
                </c:pt>
                <c:pt idx="2">
                  <c:v>KOS</c:v>
                </c:pt>
                <c:pt idx="3">
                  <c:v>KUALITI</c:v>
                </c:pt>
                <c:pt idx="4">
                  <c:v>SUMBER</c:v>
                </c:pt>
                <c:pt idx="5">
                  <c:v>KOMUNIKASI</c:v>
                </c:pt>
                <c:pt idx="6">
                  <c:v>RISIKO</c:v>
                </c:pt>
                <c:pt idx="7">
                  <c:v>PEROLEHAN</c:v>
                </c:pt>
                <c:pt idx="8">
                  <c:v>INTEGRASI</c:v>
                </c:pt>
                <c:pt idx="9">
                  <c:v>PELAN KESIHATAN DAN KESELAMATAN PEKERJAAN</c:v>
                </c:pt>
                <c:pt idx="10">
                  <c:v>PENGURUSAN ALAM SEKITAR</c:v>
                </c:pt>
                <c:pt idx="11">
                  <c:v>LATIHAN</c:v>
                </c:pt>
                <c:pt idx="12">
                  <c:v>DOKUMENTASI</c:v>
                </c:pt>
                <c:pt idx="13">
                  <c:v>PERANAN DAN TANGGUNGJAWAB</c:v>
                </c:pt>
                <c:pt idx="14">
                  <c:v>PENYERAHAN / PENTAULIAHAN</c:v>
                </c:pt>
              </c:strCache>
            </c:strRef>
          </c:cat>
          <c:val>
            <c:numRef>
              <c:f>'Soal Selidik PHC'!$AY$177:$AY$191</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5-4430-47FF-A6E4-15CABD41B135}"/>
            </c:ext>
          </c:extLst>
        </c:ser>
        <c:dLbls>
          <c:showLegendKey val="0"/>
          <c:showVal val="0"/>
          <c:showCatName val="0"/>
          <c:showSerName val="0"/>
          <c:showPercent val="0"/>
          <c:showBubbleSize val="0"/>
        </c:dLbls>
        <c:axId val="156309920"/>
        <c:axId val="156491072"/>
      </c:radarChart>
      <c:catAx>
        <c:axId val="1563099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156491072"/>
        <c:crosses val="autoZero"/>
        <c:auto val="0"/>
        <c:lblAlgn val="ctr"/>
        <c:lblOffset val="100"/>
        <c:noMultiLvlLbl val="0"/>
      </c:catAx>
      <c:valAx>
        <c:axId val="156491072"/>
        <c:scaling>
          <c:orientation val="minMax"/>
          <c:max val="5.5"/>
          <c:min val="0"/>
        </c:scaling>
        <c:delete val="0"/>
        <c:axPos val="l"/>
        <c:majorGridlines>
          <c:spPr>
            <a:ln w="3175">
              <a:solidFill>
                <a:srgbClr val="969696"/>
              </a:solidFill>
              <a:prstDash val="solid"/>
            </a:ln>
          </c:spPr>
        </c:majorGridlines>
        <c:numFmt formatCode="0.0" sourceLinked="1"/>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6309920"/>
        <c:crosses val="autoZero"/>
        <c:crossBetween val="midCat"/>
        <c:majorUnit val="1"/>
        <c:minorUnit val="0.5"/>
      </c:valAx>
      <c:spPr>
        <a:solidFill>
          <a:srgbClr val="FFFFFF"/>
        </a:solidFill>
        <a:ln w="25400">
          <a:noFill/>
        </a:ln>
      </c:spPr>
    </c:plotArea>
    <c:legend>
      <c:legendPos val="b"/>
      <c:layout>
        <c:manualLayout>
          <c:xMode val="edge"/>
          <c:yMode val="edge"/>
          <c:x val="7.0505384357819481E-3"/>
          <c:y val="0.85773537131388033"/>
          <c:w val="0.98589892312843641"/>
          <c:h val="0.13812161715079727"/>
        </c:manualLayout>
      </c:layout>
      <c:overlay val="0"/>
      <c:spPr>
        <a:noFill/>
        <a:ln w="25400">
          <a:noFill/>
        </a:ln>
      </c:spPr>
      <c:txPr>
        <a:bodyPr/>
        <a:lstStyle/>
        <a:p>
          <a:pPr>
            <a:defRPr sz="1010" b="0" i="0" u="none" strike="noStrike" baseline="0">
              <a:solidFill>
                <a:srgbClr val="000000"/>
              </a:solidFill>
              <a:latin typeface="Arial Narrow"/>
              <a:ea typeface="Arial Narrow"/>
              <a:cs typeface="Arial Narrow"/>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troduction!A1"/></Relationships>
</file>

<file path=xl/drawings/_rels/drawing2.xml.rels><?xml version="1.0" encoding="UTF-8" standalone="yes"?>
<Relationships xmlns="http://schemas.openxmlformats.org/package/2006/relationships"><Relationship Id="rId3" Type="http://schemas.openxmlformats.org/officeDocument/2006/relationships/hyperlink" Target="#'Project Detail'!A1"/><Relationship Id="rId2" Type="http://schemas.openxmlformats.org/officeDocument/2006/relationships/image" Target="../media/image2.jpeg"/><Relationship Id="rId1" Type="http://schemas.openxmlformats.org/officeDocument/2006/relationships/hyperlink" Target="#'Process Flow'!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troduction!A1"/></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jpg"/><Relationship Id="rId5" Type="http://schemas.openxmlformats.org/officeDocument/2006/relationships/image" Target="../media/image4.jpeg"/><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0</xdr:colOff>
      <xdr:row>9</xdr:row>
      <xdr:rowOff>0</xdr:rowOff>
    </xdr:to>
    <xdr:sp macro="" textlink="">
      <xdr:nvSpPr>
        <xdr:cNvPr id="230401" name="Rectangle 1025">
          <a:extLst>
            <a:ext uri="{FF2B5EF4-FFF2-40B4-BE49-F238E27FC236}">
              <a16:creationId xmlns:a16="http://schemas.microsoft.com/office/drawing/2014/main" id="{00000000-0008-0000-0000-000001840300}"/>
            </a:ext>
          </a:extLst>
        </xdr:cNvPr>
        <xdr:cNvSpPr>
          <a:spLocks noChangeArrowheads="1"/>
        </xdr:cNvSpPr>
      </xdr:nvSpPr>
      <xdr:spPr bwMode="auto">
        <a:xfrm>
          <a:off x="1485900" y="847725"/>
          <a:ext cx="1981200" cy="809625"/>
        </a:xfrm>
        <a:prstGeom prst="rect">
          <a:avLst/>
        </a:prstGeom>
        <a:solidFill>
          <a:srgbClr val="FFFFFF"/>
        </a:solidFill>
        <a:ln w="28575">
          <a:solidFill>
            <a:srgbClr val="47D147"/>
          </a:solidFill>
          <a:miter lim="800000"/>
          <a:headEnd/>
          <a:tailEnd/>
        </a:ln>
      </xdr:spPr>
      <xdr:txBody>
        <a:bodyPr vertOverflow="clip" wrap="square" lIns="36576" tIns="22860" rIns="36576" bIns="22860" anchor="ctr" upright="1"/>
        <a:lstStyle/>
        <a:p>
          <a:pPr algn="ctr" rtl="0">
            <a:defRPr sz="1000"/>
          </a:pPr>
          <a:r>
            <a:rPr lang="en-MY" sz="1200" b="0" i="0" u="none" strike="noStrike" baseline="0">
              <a:solidFill>
                <a:srgbClr val="000080"/>
              </a:solidFill>
              <a:latin typeface="Berlin Sans FB Demi"/>
            </a:rPr>
            <a:t>Read the </a:t>
          </a:r>
          <a:r>
            <a:rPr lang="en-MY" sz="1300" b="0" i="0" u="none" strike="noStrike" baseline="0">
              <a:solidFill>
                <a:srgbClr val="000080"/>
              </a:solidFill>
              <a:latin typeface="Imprint MT Shadow"/>
            </a:rPr>
            <a:t>Introduction</a:t>
          </a:r>
          <a:r>
            <a:rPr lang="en-MY" sz="1200" b="0" i="0" u="none" strike="noStrike" baseline="0">
              <a:solidFill>
                <a:srgbClr val="000080"/>
              </a:solidFill>
              <a:latin typeface="Berlin Sans FB Demi"/>
            </a:rPr>
            <a:t> for your understanding of the objective and overview</a:t>
          </a:r>
        </a:p>
      </xdr:txBody>
    </xdr:sp>
    <xdr:clientData/>
  </xdr:twoCellAnchor>
  <xdr:twoCellAnchor>
    <xdr:from>
      <xdr:col>5</xdr:col>
      <xdr:colOff>0</xdr:colOff>
      <xdr:row>9</xdr:row>
      <xdr:rowOff>9525</xdr:rowOff>
    </xdr:from>
    <xdr:to>
      <xdr:col>5</xdr:col>
      <xdr:colOff>0</xdr:colOff>
      <xdr:row>9</xdr:row>
      <xdr:rowOff>152400</xdr:rowOff>
    </xdr:to>
    <xdr:cxnSp macro="">
      <xdr:nvCxnSpPr>
        <xdr:cNvPr id="230750" name="AutoShape 1026">
          <a:extLst>
            <a:ext uri="{FF2B5EF4-FFF2-40B4-BE49-F238E27FC236}">
              <a16:creationId xmlns:a16="http://schemas.microsoft.com/office/drawing/2014/main" id="{00000000-0008-0000-0000-00005E850300}"/>
            </a:ext>
          </a:extLst>
        </xdr:cNvPr>
        <xdr:cNvCxnSpPr>
          <a:cxnSpLocks noChangeShapeType="1"/>
          <a:stCxn id="230401" idx="2"/>
          <a:endCxn id="230403" idx="0"/>
        </xdr:cNvCxnSpPr>
      </xdr:nvCxnSpPr>
      <xdr:spPr bwMode="auto">
        <a:xfrm rot="5400000">
          <a:off x="2405062" y="1738313"/>
          <a:ext cx="142875" cy="0"/>
        </a:xfrm>
        <a:prstGeom prst="straightConnector1">
          <a:avLst/>
        </a:prstGeom>
        <a:noFill/>
        <a:ln w="19050">
          <a:solidFill>
            <a:srgbClr val="0000FF"/>
          </a:solidFill>
          <a:round/>
          <a:headEnd/>
          <a:tailEnd type="triangle" w="med" len="med"/>
        </a:ln>
      </xdr:spPr>
    </xdr:cxnSp>
    <xdr:clientData/>
  </xdr:twoCellAnchor>
  <xdr:twoCellAnchor>
    <xdr:from>
      <xdr:col>3</xdr:col>
      <xdr:colOff>0</xdr:colOff>
      <xdr:row>10</xdr:row>
      <xdr:rowOff>0</xdr:rowOff>
    </xdr:from>
    <xdr:to>
      <xdr:col>7</xdr:col>
      <xdr:colOff>0</xdr:colOff>
      <xdr:row>15</xdr:row>
      <xdr:rowOff>0</xdr:rowOff>
    </xdr:to>
    <xdr:sp macro="" textlink="">
      <xdr:nvSpPr>
        <xdr:cNvPr id="230403" name="Rectangle 1027">
          <a:extLst>
            <a:ext uri="{FF2B5EF4-FFF2-40B4-BE49-F238E27FC236}">
              <a16:creationId xmlns:a16="http://schemas.microsoft.com/office/drawing/2014/main" id="{00000000-0008-0000-0000-000003840300}"/>
            </a:ext>
          </a:extLst>
        </xdr:cNvPr>
        <xdr:cNvSpPr>
          <a:spLocks noChangeArrowheads="1"/>
        </xdr:cNvSpPr>
      </xdr:nvSpPr>
      <xdr:spPr bwMode="auto">
        <a:xfrm>
          <a:off x="1485900" y="1819275"/>
          <a:ext cx="1981200" cy="809625"/>
        </a:xfrm>
        <a:prstGeom prst="rect">
          <a:avLst/>
        </a:prstGeom>
        <a:solidFill>
          <a:srgbClr val="FFFFFF"/>
        </a:solidFill>
        <a:ln w="28575">
          <a:solidFill>
            <a:srgbClr val="47D147"/>
          </a:solidFill>
          <a:miter lim="800000"/>
          <a:headEnd/>
          <a:tailEnd/>
        </a:ln>
      </xdr:spPr>
      <xdr:txBody>
        <a:bodyPr vertOverflow="clip" wrap="square" lIns="36576" tIns="22860" rIns="36576" bIns="22860" anchor="ctr" upright="1"/>
        <a:lstStyle/>
        <a:p>
          <a:pPr algn="ctr" rtl="0">
            <a:defRPr sz="1000"/>
          </a:pPr>
          <a:r>
            <a:rPr lang="en-MY" sz="1200" b="0" i="0" u="none" strike="noStrike" baseline="0">
              <a:solidFill>
                <a:srgbClr val="000080"/>
              </a:solidFill>
              <a:latin typeface="Berlin Sans FB Demi"/>
            </a:rPr>
            <a:t>Open worksheet </a:t>
          </a:r>
        </a:p>
        <a:p>
          <a:pPr algn="ctr" rtl="0">
            <a:defRPr sz="1000"/>
          </a:pPr>
          <a:r>
            <a:rPr lang="en-MY" sz="1300" b="0" i="0" u="none" strike="noStrike" baseline="0">
              <a:solidFill>
                <a:srgbClr val="000080"/>
              </a:solidFill>
              <a:latin typeface="Imprint MT Shadow"/>
            </a:rPr>
            <a:t>Project Detail</a:t>
          </a:r>
          <a:r>
            <a:rPr lang="en-MY" sz="1300" b="0" i="0" u="none" strike="noStrike" baseline="0">
              <a:solidFill>
                <a:srgbClr val="000080"/>
              </a:solidFill>
              <a:latin typeface="Berlin Sans FB Demi"/>
            </a:rPr>
            <a:t> </a:t>
          </a:r>
          <a:r>
            <a:rPr lang="en-MY" sz="1200" b="0" i="0" u="none" strike="noStrike" baseline="0">
              <a:solidFill>
                <a:srgbClr val="000080"/>
              </a:solidFill>
              <a:latin typeface="Berlin Sans FB Demi"/>
            </a:rPr>
            <a:t>and enter the Project Data</a:t>
          </a:r>
        </a:p>
      </xdr:txBody>
    </xdr:sp>
    <xdr:clientData/>
  </xdr:twoCellAnchor>
  <xdr:twoCellAnchor>
    <xdr:from>
      <xdr:col>5</xdr:col>
      <xdr:colOff>0</xdr:colOff>
      <xdr:row>15</xdr:row>
      <xdr:rowOff>9525</xdr:rowOff>
    </xdr:from>
    <xdr:to>
      <xdr:col>5</xdr:col>
      <xdr:colOff>0</xdr:colOff>
      <xdr:row>15</xdr:row>
      <xdr:rowOff>152400</xdr:rowOff>
    </xdr:to>
    <xdr:cxnSp macro="">
      <xdr:nvCxnSpPr>
        <xdr:cNvPr id="230752" name="AutoShape 1028">
          <a:extLst>
            <a:ext uri="{FF2B5EF4-FFF2-40B4-BE49-F238E27FC236}">
              <a16:creationId xmlns:a16="http://schemas.microsoft.com/office/drawing/2014/main" id="{00000000-0008-0000-0000-000060850300}"/>
            </a:ext>
          </a:extLst>
        </xdr:cNvPr>
        <xdr:cNvCxnSpPr>
          <a:cxnSpLocks noChangeShapeType="1"/>
          <a:stCxn id="230403" idx="2"/>
          <a:endCxn id="230405" idx="0"/>
        </xdr:cNvCxnSpPr>
      </xdr:nvCxnSpPr>
      <xdr:spPr bwMode="auto">
        <a:xfrm rot="5400000">
          <a:off x="2405062" y="2709863"/>
          <a:ext cx="142875" cy="0"/>
        </a:xfrm>
        <a:prstGeom prst="straightConnector1">
          <a:avLst/>
        </a:prstGeom>
        <a:noFill/>
        <a:ln w="19050">
          <a:solidFill>
            <a:srgbClr val="0000FF"/>
          </a:solidFill>
          <a:round/>
          <a:headEnd/>
          <a:tailEnd type="triangle" w="med" len="med"/>
        </a:ln>
      </xdr:spPr>
    </xdr:cxnSp>
    <xdr:clientData/>
  </xdr:twoCellAnchor>
  <xdr:twoCellAnchor>
    <xdr:from>
      <xdr:col>2</xdr:col>
      <xdr:colOff>0</xdr:colOff>
      <xdr:row>16</xdr:row>
      <xdr:rowOff>0</xdr:rowOff>
    </xdr:from>
    <xdr:to>
      <xdr:col>8</xdr:col>
      <xdr:colOff>0</xdr:colOff>
      <xdr:row>20</xdr:row>
      <xdr:rowOff>0</xdr:rowOff>
    </xdr:to>
    <xdr:sp macro="" textlink="">
      <xdr:nvSpPr>
        <xdr:cNvPr id="230405" name="Rectangle 1029">
          <a:extLst>
            <a:ext uri="{FF2B5EF4-FFF2-40B4-BE49-F238E27FC236}">
              <a16:creationId xmlns:a16="http://schemas.microsoft.com/office/drawing/2014/main" id="{00000000-0008-0000-0000-000005840300}"/>
            </a:ext>
          </a:extLst>
        </xdr:cNvPr>
        <xdr:cNvSpPr>
          <a:spLocks noChangeArrowheads="1"/>
        </xdr:cNvSpPr>
      </xdr:nvSpPr>
      <xdr:spPr bwMode="auto">
        <a:xfrm>
          <a:off x="990600" y="2790825"/>
          <a:ext cx="2971800" cy="647700"/>
        </a:xfrm>
        <a:prstGeom prst="rect">
          <a:avLst/>
        </a:prstGeom>
        <a:solidFill>
          <a:srgbClr val="FFFFFF"/>
        </a:solidFill>
        <a:ln w="28575">
          <a:solidFill>
            <a:srgbClr val="47D147"/>
          </a:solidFill>
          <a:miter lim="800000"/>
          <a:headEnd/>
          <a:tailEnd/>
        </a:ln>
      </xdr:spPr>
      <xdr:txBody>
        <a:bodyPr vertOverflow="clip" wrap="square" lIns="0" tIns="0" rIns="0" bIns="0" anchor="ctr" upright="1"/>
        <a:lstStyle/>
        <a:p>
          <a:pPr algn="ctr" rtl="0">
            <a:defRPr sz="1000"/>
          </a:pPr>
          <a:r>
            <a:rPr lang="en-MY" sz="1200" b="0" i="0" u="none" strike="noStrike" baseline="0">
              <a:solidFill>
                <a:srgbClr val="000080"/>
              </a:solidFill>
              <a:latin typeface="Berlin Sans FB Demi"/>
            </a:rPr>
            <a:t>Proceed to worsheet</a:t>
          </a:r>
        </a:p>
        <a:p>
          <a:pPr algn="ctr" rtl="0">
            <a:defRPr sz="1000"/>
          </a:pPr>
          <a:r>
            <a:rPr lang="en-MY" sz="1200" b="0" i="0" u="none" strike="noStrike" baseline="0">
              <a:solidFill>
                <a:srgbClr val="000080"/>
              </a:solidFill>
              <a:latin typeface="Berlin Sans FB Demi"/>
            </a:rPr>
            <a:t> </a:t>
          </a:r>
          <a:r>
            <a:rPr lang="en-MY" sz="1300" b="0" i="0" u="none" strike="noStrike" baseline="0">
              <a:solidFill>
                <a:srgbClr val="000080"/>
              </a:solidFill>
              <a:latin typeface="Imprint MT Shadow"/>
            </a:rPr>
            <a:t>Project Health Check Questionnaire </a:t>
          </a:r>
          <a:r>
            <a:rPr lang="en-MY" sz="1200" b="0" i="0" u="none" strike="noStrike" baseline="0">
              <a:solidFill>
                <a:srgbClr val="000080"/>
              </a:solidFill>
              <a:latin typeface="Berlin Sans FB Demi"/>
            </a:rPr>
            <a:t>&amp; confer with the Project Manager</a:t>
          </a:r>
        </a:p>
      </xdr:txBody>
    </xdr:sp>
    <xdr:clientData/>
  </xdr:twoCellAnchor>
  <xdr:twoCellAnchor>
    <xdr:from>
      <xdr:col>5</xdr:col>
      <xdr:colOff>0</xdr:colOff>
      <xdr:row>20</xdr:row>
      <xdr:rowOff>0</xdr:rowOff>
    </xdr:from>
    <xdr:to>
      <xdr:col>5</xdr:col>
      <xdr:colOff>0</xdr:colOff>
      <xdr:row>20</xdr:row>
      <xdr:rowOff>152400</xdr:rowOff>
    </xdr:to>
    <xdr:cxnSp macro="">
      <xdr:nvCxnSpPr>
        <xdr:cNvPr id="230754" name="AutoShape 1030">
          <a:extLst>
            <a:ext uri="{FF2B5EF4-FFF2-40B4-BE49-F238E27FC236}">
              <a16:creationId xmlns:a16="http://schemas.microsoft.com/office/drawing/2014/main" id="{00000000-0008-0000-0000-000062850300}"/>
            </a:ext>
          </a:extLst>
        </xdr:cNvPr>
        <xdr:cNvCxnSpPr>
          <a:cxnSpLocks noChangeShapeType="1"/>
          <a:stCxn id="230405" idx="2"/>
          <a:endCxn id="230407" idx="0"/>
        </xdr:cNvCxnSpPr>
      </xdr:nvCxnSpPr>
      <xdr:spPr bwMode="auto">
        <a:xfrm rot="5400000">
          <a:off x="2400300" y="3514725"/>
          <a:ext cx="152400" cy="0"/>
        </a:xfrm>
        <a:prstGeom prst="straightConnector1">
          <a:avLst/>
        </a:prstGeom>
        <a:noFill/>
        <a:ln w="19050">
          <a:solidFill>
            <a:srgbClr val="0000FF"/>
          </a:solidFill>
          <a:round/>
          <a:headEnd/>
          <a:tailEnd type="triangle" w="med" len="med"/>
        </a:ln>
      </xdr:spPr>
    </xdr:cxnSp>
    <xdr:clientData/>
  </xdr:twoCellAnchor>
  <xdr:twoCellAnchor>
    <xdr:from>
      <xdr:col>3</xdr:col>
      <xdr:colOff>0</xdr:colOff>
      <xdr:row>21</xdr:row>
      <xdr:rowOff>0</xdr:rowOff>
    </xdr:from>
    <xdr:to>
      <xdr:col>7</xdr:col>
      <xdr:colOff>0</xdr:colOff>
      <xdr:row>25</xdr:row>
      <xdr:rowOff>0</xdr:rowOff>
    </xdr:to>
    <xdr:sp macro="" textlink="">
      <xdr:nvSpPr>
        <xdr:cNvPr id="230407" name="Rectangle 1031">
          <a:extLst>
            <a:ext uri="{FF2B5EF4-FFF2-40B4-BE49-F238E27FC236}">
              <a16:creationId xmlns:a16="http://schemas.microsoft.com/office/drawing/2014/main" id="{00000000-0008-0000-0000-000007840300}"/>
            </a:ext>
          </a:extLst>
        </xdr:cNvPr>
        <xdr:cNvSpPr>
          <a:spLocks noChangeArrowheads="1"/>
        </xdr:cNvSpPr>
      </xdr:nvSpPr>
      <xdr:spPr bwMode="auto">
        <a:xfrm>
          <a:off x="1485900" y="3600450"/>
          <a:ext cx="1981200" cy="647700"/>
        </a:xfrm>
        <a:prstGeom prst="rect">
          <a:avLst/>
        </a:prstGeom>
        <a:solidFill>
          <a:srgbClr val="FFFFFF"/>
        </a:solidFill>
        <a:ln w="28575">
          <a:solidFill>
            <a:srgbClr val="47D147"/>
          </a:solidFill>
          <a:miter lim="800000"/>
          <a:headEnd/>
          <a:tailEnd/>
        </a:ln>
      </xdr:spPr>
      <xdr:txBody>
        <a:bodyPr vertOverflow="clip" wrap="square" lIns="36576" tIns="22860" rIns="36576" bIns="22860" anchor="ctr" upright="1"/>
        <a:lstStyle/>
        <a:p>
          <a:pPr algn="ctr" rtl="0">
            <a:defRPr sz="1000"/>
          </a:pPr>
          <a:r>
            <a:rPr lang="en-MY" sz="1200" b="0" i="0" u="none" strike="noStrike" baseline="0">
              <a:solidFill>
                <a:srgbClr val="000080"/>
              </a:solidFill>
              <a:latin typeface="Berlin Sans FB Demi"/>
            </a:rPr>
            <a:t>Having completed the PHC review - use the template for</a:t>
          </a:r>
          <a:r>
            <a:rPr lang="en-MY" sz="1300" b="0" i="0" u="none" strike="noStrike" baseline="0">
              <a:solidFill>
                <a:srgbClr val="000080"/>
              </a:solidFill>
              <a:latin typeface="Imprint MT Shadow"/>
            </a:rPr>
            <a:t> Summary Report</a:t>
          </a:r>
        </a:p>
      </xdr:txBody>
    </xdr:sp>
    <xdr:clientData/>
  </xdr:twoCellAnchor>
  <xdr:twoCellAnchor>
    <xdr:from>
      <xdr:col>5</xdr:col>
      <xdr:colOff>0</xdr:colOff>
      <xdr:row>25</xdr:row>
      <xdr:rowOff>9525</xdr:rowOff>
    </xdr:from>
    <xdr:to>
      <xdr:col>5</xdr:col>
      <xdr:colOff>0</xdr:colOff>
      <xdr:row>25</xdr:row>
      <xdr:rowOff>180975</xdr:rowOff>
    </xdr:to>
    <xdr:cxnSp macro="">
      <xdr:nvCxnSpPr>
        <xdr:cNvPr id="230756" name="AutoShape 1032">
          <a:extLst>
            <a:ext uri="{FF2B5EF4-FFF2-40B4-BE49-F238E27FC236}">
              <a16:creationId xmlns:a16="http://schemas.microsoft.com/office/drawing/2014/main" id="{00000000-0008-0000-0000-000064850300}"/>
            </a:ext>
          </a:extLst>
        </xdr:cNvPr>
        <xdr:cNvCxnSpPr>
          <a:cxnSpLocks noChangeShapeType="1"/>
          <a:stCxn id="230407" idx="2"/>
          <a:endCxn id="230409" idx="0"/>
        </xdr:cNvCxnSpPr>
      </xdr:nvCxnSpPr>
      <xdr:spPr bwMode="auto">
        <a:xfrm rot="5400000">
          <a:off x="2390775" y="4343400"/>
          <a:ext cx="171450" cy="0"/>
        </a:xfrm>
        <a:prstGeom prst="straightConnector1">
          <a:avLst/>
        </a:prstGeom>
        <a:noFill/>
        <a:ln w="19050">
          <a:solidFill>
            <a:srgbClr val="0000FF"/>
          </a:solidFill>
          <a:round/>
          <a:headEnd/>
          <a:tailEnd type="triangle" w="med" len="med"/>
        </a:ln>
      </xdr:spPr>
    </xdr:cxnSp>
    <xdr:clientData/>
  </xdr:twoCellAnchor>
  <xdr:twoCellAnchor>
    <xdr:from>
      <xdr:col>3</xdr:col>
      <xdr:colOff>0</xdr:colOff>
      <xdr:row>26</xdr:row>
      <xdr:rowOff>0</xdr:rowOff>
    </xdr:from>
    <xdr:to>
      <xdr:col>7</xdr:col>
      <xdr:colOff>0</xdr:colOff>
      <xdr:row>31</xdr:row>
      <xdr:rowOff>0</xdr:rowOff>
    </xdr:to>
    <xdr:sp macro="" textlink="">
      <xdr:nvSpPr>
        <xdr:cNvPr id="230409" name="Rectangle 1033">
          <a:extLst>
            <a:ext uri="{FF2B5EF4-FFF2-40B4-BE49-F238E27FC236}">
              <a16:creationId xmlns:a16="http://schemas.microsoft.com/office/drawing/2014/main" id="{00000000-0008-0000-0000-000009840300}"/>
            </a:ext>
          </a:extLst>
        </xdr:cNvPr>
        <xdr:cNvSpPr>
          <a:spLocks noChangeArrowheads="1"/>
        </xdr:cNvSpPr>
      </xdr:nvSpPr>
      <xdr:spPr bwMode="auto">
        <a:xfrm>
          <a:off x="1485900" y="4448175"/>
          <a:ext cx="1981200" cy="809625"/>
        </a:xfrm>
        <a:prstGeom prst="rect">
          <a:avLst/>
        </a:prstGeom>
        <a:solidFill>
          <a:srgbClr val="FFFFFF"/>
        </a:solidFill>
        <a:ln w="28575">
          <a:solidFill>
            <a:srgbClr val="47D147"/>
          </a:solidFill>
          <a:miter lim="800000"/>
          <a:headEnd/>
          <a:tailEnd/>
        </a:ln>
      </xdr:spPr>
      <xdr:txBody>
        <a:bodyPr vertOverflow="clip" wrap="square" lIns="36576" tIns="22860" rIns="36576" bIns="22860" anchor="ctr" upright="1"/>
        <a:lstStyle/>
        <a:p>
          <a:pPr algn="ctr" rtl="0">
            <a:defRPr sz="1000"/>
          </a:pPr>
          <a:r>
            <a:rPr lang="en-MY" sz="1200" b="0" i="0" u="none" strike="noStrike" baseline="0">
              <a:solidFill>
                <a:srgbClr val="000080"/>
              </a:solidFill>
              <a:latin typeface="Berlin Sans FB Demi"/>
            </a:rPr>
            <a:t>Discuss with the PM Team </a:t>
          </a:r>
          <a:r>
            <a:rPr lang="en-MY" sz="1200" b="0" i="0" u="none" strike="noStrike" baseline="0">
              <a:solidFill>
                <a:srgbClr val="000080"/>
              </a:solidFill>
              <a:latin typeface="Imprint MT Shadow"/>
            </a:rPr>
            <a:t>Action Plan</a:t>
          </a:r>
          <a:r>
            <a:rPr lang="en-MY" sz="1200" b="0" i="0" u="none" strike="noStrike" baseline="0">
              <a:solidFill>
                <a:srgbClr val="000080"/>
              </a:solidFill>
              <a:latin typeface="Berlin Sans FB Demi"/>
            </a:rPr>
            <a:t> </a:t>
          </a:r>
        </a:p>
        <a:p>
          <a:pPr algn="ctr" rtl="0">
            <a:defRPr sz="1000"/>
          </a:pPr>
          <a:r>
            <a:rPr lang="en-MY" sz="1200" b="0" i="0" u="none" strike="noStrike" baseline="0">
              <a:solidFill>
                <a:srgbClr val="000080"/>
              </a:solidFill>
              <a:latin typeface="Berlin Sans FB Demi"/>
            </a:rPr>
            <a:t>he/she will take &amp; agree on</a:t>
          </a:r>
          <a:r>
            <a:rPr lang="en-MY" sz="1200" b="0" i="0" u="none" strike="noStrike" baseline="0">
              <a:solidFill>
                <a:srgbClr val="000080"/>
              </a:solidFill>
              <a:latin typeface="Imprint MT Shadow"/>
            </a:rPr>
            <a:t> Follow-up Date.</a:t>
          </a:r>
        </a:p>
      </xdr:txBody>
    </xdr:sp>
    <xdr:clientData/>
  </xdr:twoCellAnchor>
  <xdr:twoCellAnchor>
    <xdr:from>
      <xdr:col>5</xdr:col>
      <xdr:colOff>0</xdr:colOff>
      <xdr:row>31</xdr:row>
      <xdr:rowOff>9525</xdr:rowOff>
    </xdr:from>
    <xdr:to>
      <xdr:col>5</xdr:col>
      <xdr:colOff>0</xdr:colOff>
      <xdr:row>31</xdr:row>
      <xdr:rowOff>152400</xdr:rowOff>
    </xdr:to>
    <xdr:cxnSp macro="">
      <xdr:nvCxnSpPr>
        <xdr:cNvPr id="230758" name="AutoShape 1034">
          <a:extLst>
            <a:ext uri="{FF2B5EF4-FFF2-40B4-BE49-F238E27FC236}">
              <a16:creationId xmlns:a16="http://schemas.microsoft.com/office/drawing/2014/main" id="{00000000-0008-0000-0000-000066850300}"/>
            </a:ext>
          </a:extLst>
        </xdr:cNvPr>
        <xdr:cNvCxnSpPr>
          <a:cxnSpLocks noChangeShapeType="1"/>
          <a:stCxn id="230409" idx="2"/>
          <a:endCxn id="230411" idx="0"/>
        </xdr:cNvCxnSpPr>
      </xdr:nvCxnSpPr>
      <xdr:spPr bwMode="auto">
        <a:xfrm rot="5400000">
          <a:off x="2405062" y="5338763"/>
          <a:ext cx="142875" cy="0"/>
        </a:xfrm>
        <a:prstGeom prst="straightConnector1">
          <a:avLst/>
        </a:prstGeom>
        <a:noFill/>
        <a:ln w="19050">
          <a:solidFill>
            <a:srgbClr val="0000FF"/>
          </a:solidFill>
          <a:round/>
          <a:headEnd/>
          <a:tailEnd type="triangle" w="med" len="med"/>
        </a:ln>
      </xdr:spPr>
    </xdr:cxnSp>
    <xdr:clientData/>
  </xdr:twoCellAnchor>
  <xdr:twoCellAnchor>
    <xdr:from>
      <xdr:col>2</xdr:col>
      <xdr:colOff>0</xdr:colOff>
      <xdr:row>32</xdr:row>
      <xdr:rowOff>0</xdr:rowOff>
    </xdr:from>
    <xdr:to>
      <xdr:col>8</xdr:col>
      <xdr:colOff>0</xdr:colOff>
      <xdr:row>39</xdr:row>
      <xdr:rowOff>38100</xdr:rowOff>
    </xdr:to>
    <xdr:sp macro="" textlink="">
      <xdr:nvSpPr>
        <xdr:cNvPr id="230411" name="Rectangle 1035">
          <a:extLst>
            <a:ext uri="{FF2B5EF4-FFF2-40B4-BE49-F238E27FC236}">
              <a16:creationId xmlns:a16="http://schemas.microsoft.com/office/drawing/2014/main" id="{00000000-0008-0000-0000-00000B840300}"/>
            </a:ext>
          </a:extLst>
        </xdr:cNvPr>
        <xdr:cNvSpPr>
          <a:spLocks noChangeArrowheads="1"/>
        </xdr:cNvSpPr>
      </xdr:nvSpPr>
      <xdr:spPr bwMode="auto">
        <a:xfrm>
          <a:off x="990600" y="5419725"/>
          <a:ext cx="2971800" cy="1171575"/>
        </a:xfrm>
        <a:prstGeom prst="rect">
          <a:avLst/>
        </a:prstGeom>
        <a:solidFill>
          <a:srgbClr val="FFFFFF"/>
        </a:solidFill>
        <a:ln w="28575">
          <a:solidFill>
            <a:srgbClr val="47D147"/>
          </a:solidFill>
          <a:miter lim="800000"/>
          <a:headEnd/>
          <a:tailEnd/>
        </a:ln>
      </xdr:spPr>
      <xdr:txBody>
        <a:bodyPr vertOverflow="clip" wrap="square" lIns="0" tIns="0" rIns="0" bIns="0" anchor="ctr" upright="1"/>
        <a:lstStyle/>
        <a:p>
          <a:pPr algn="ctr" rtl="0">
            <a:defRPr sz="1000"/>
          </a:pPr>
          <a:r>
            <a:rPr lang="en-MY" sz="1100" b="0" i="0" u="none" strike="noStrike" baseline="0">
              <a:solidFill>
                <a:srgbClr val="000080"/>
              </a:solidFill>
              <a:latin typeface="Berlin Sans FB Demi"/>
            </a:rPr>
            <a:t>Project Dr's recommendations</a:t>
          </a:r>
          <a:endParaRPr lang="en-MY" sz="1200" b="0" i="0" u="none" strike="noStrike" baseline="0">
            <a:solidFill>
              <a:srgbClr val="000080"/>
            </a:solidFill>
            <a:latin typeface="Berlin Sans FB Demi"/>
          </a:endParaRPr>
        </a:p>
        <a:p>
          <a:pPr algn="ctr" rtl="0">
            <a:defRPr sz="1000"/>
          </a:pPr>
          <a:r>
            <a:rPr lang="en-MY" sz="1200" b="0" i="0" u="none" strike="noStrike" baseline="0">
              <a:solidFill>
                <a:srgbClr val="000080"/>
              </a:solidFill>
              <a:latin typeface="Berlin Sans FB"/>
            </a:rPr>
            <a:t>HEALTHY/</a:t>
          </a:r>
          <a:r>
            <a:rPr lang="en-MY" sz="1100" b="0" i="0" u="none" strike="noStrike" baseline="0">
              <a:solidFill>
                <a:srgbClr val="000080"/>
              </a:solidFill>
              <a:latin typeface="Berlin Sans FB"/>
            </a:rPr>
            <a:t>Good - Lesson learnt, </a:t>
          </a:r>
        </a:p>
        <a:p>
          <a:pPr algn="ctr" rtl="0">
            <a:defRPr sz="1000"/>
          </a:pPr>
          <a:r>
            <a:rPr lang="en-MY" sz="1100" b="0" i="0" u="none" strike="noStrike" baseline="0">
              <a:solidFill>
                <a:srgbClr val="000080"/>
              </a:solidFill>
              <a:latin typeface="Berlin Sans FB"/>
            </a:rPr>
            <a:t>OBSERVATION /Room for Improvement</a:t>
          </a:r>
        </a:p>
        <a:p>
          <a:pPr algn="ctr" rtl="0">
            <a:defRPr sz="1000"/>
          </a:pPr>
          <a:r>
            <a:rPr lang="en-MY" sz="1100" b="0" i="0" u="none" strike="noStrike" baseline="0">
              <a:solidFill>
                <a:srgbClr val="000080"/>
              </a:solidFill>
              <a:latin typeface="Berlin Sans FB"/>
            </a:rPr>
            <a:t>ILL/Can Improve - Green Team Coaching</a:t>
          </a:r>
        </a:p>
        <a:p>
          <a:pPr algn="ctr" rtl="0">
            <a:defRPr sz="1000"/>
          </a:pPr>
          <a:r>
            <a:rPr lang="en-MY" sz="1100" b="0" i="0" u="none" strike="noStrike" baseline="0">
              <a:solidFill>
                <a:srgbClr val="000080"/>
              </a:solidFill>
              <a:latin typeface="Berlin Sans FB"/>
            </a:rPr>
            <a:t>CRITICAL/Poor - Red Team Intervention needed</a:t>
          </a:r>
        </a:p>
        <a:p>
          <a:pPr algn="ctr" rtl="0">
            <a:defRPr sz="1000"/>
          </a:pPr>
          <a:r>
            <a:rPr lang="en-MY" sz="1100" b="1" i="0" u="none" strike="noStrike" baseline="0">
              <a:solidFill>
                <a:srgbClr val="000080"/>
              </a:solidFill>
              <a:latin typeface="Berlin Sans FB"/>
            </a:rPr>
            <a:t>3 copies of report - originator, PMT, ProKom</a:t>
          </a:r>
        </a:p>
      </xdr:txBody>
    </xdr:sp>
    <xdr:clientData/>
  </xdr:twoCellAnchor>
  <xdr:twoCellAnchor editAs="absolute">
    <xdr:from>
      <xdr:col>10</xdr:col>
      <xdr:colOff>47625</xdr:colOff>
      <xdr:row>29</xdr:row>
      <xdr:rowOff>0</xdr:rowOff>
    </xdr:from>
    <xdr:to>
      <xdr:col>11</xdr:col>
      <xdr:colOff>114300</xdr:colOff>
      <xdr:row>32</xdr:row>
      <xdr:rowOff>152400</xdr:rowOff>
    </xdr:to>
    <xdr:sp macro="" textlink="">
      <xdr:nvSpPr>
        <xdr:cNvPr id="230412" name="AutoShape 1036" descr="Oak">
          <a:hlinkClick xmlns:r="http://schemas.openxmlformats.org/officeDocument/2006/relationships" r:id="rId1"/>
          <a:extLst>
            <a:ext uri="{FF2B5EF4-FFF2-40B4-BE49-F238E27FC236}">
              <a16:creationId xmlns:a16="http://schemas.microsoft.com/office/drawing/2014/main" id="{00000000-0008-0000-0000-00000C840300}"/>
            </a:ext>
          </a:extLst>
        </xdr:cNvPr>
        <xdr:cNvSpPr>
          <a:spLocks noChangeArrowheads="1"/>
        </xdr:cNvSpPr>
      </xdr:nvSpPr>
      <xdr:spPr bwMode="auto">
        <a:xfrm>
          <a:off x="5000625" y="4933950"/>
          <a:ext cx="1895475" cy="638175"/>
        </a:xfrm>
        <a:prstGeom prst="plaque">
          <a:avLst>
            <a:gd name="adj" fmla="val 16667"/>
          </a:avLst>
        </a:prstGeom>
        <a:blipFill dpi="0" rotWithShape="1">
          <a:blip xmlns:r="http://schemas.openxmlformats.org/officeDocument/2006/relationships" r:embed="rId2" cstate="print">
            <a:alphaModFix amt="90000"/>
          </a:blip>
          <a:srcRect/>
          <a:tile tx="0" ty="0" sx="100000" sy="100000" flip="none" algn="tl"/>
        </a:blipFill>
        <a:ln w="57150" cmpd="thickThin" algn="ctr">
          <a:solidFill>
            <a:srgbClr val="003300"/>
          </a:solidFill>
          <a:miter lim="800000"/>
          <a:headEnd/>
          <a:tailEnd/>
        </a:ln>
        <a:effectLst/>
        <a:extLst/>
      </xdr:spPr>
      <xdr:txBody>
        <a:bodyPr vertOverflow="clip" wrap="square" lIns="36576" tIns="22860" rIns="36576" bIns="22860" anchor="ctr" upright="1"/>
        <a:lstStyle/>
        <a:p>
          <a:pPr algn="ctr" rtl="0">
            <a:defRPr sz="1000"/>
          </a:pPr>
          <a:r>
            <a:rPr lang="en-MY" sz="1200" b="1" i="0" u="none" strike="noStrike" baseline="0">
              <a:solidFill>
                <a:srgbClr val="000000"/>
              </a:solidFill>
              <a:latin typeface="Arial Rounded MT Bold"/>
            </a:rPr>
            <a:t>GO TO </a:t>
          </a:r>
        </a:p>
        <a:p>
          <a:pPr algn="ctr" rtl="0">
            <a:defRPr sz="1000"/>
          </a:pPr>
          <a:r>
            <a:rPr lang="en-MY" sz="1200" b="1" i="0" u="none" strike="noStrike" baseline="0">
              <a:solidFill>
                <a:srgbClr val="000000"/>
              </a:solidFill>
              <a:latin typeface="Arial Rounded MT Bold"/>
            </a:rPr>
            <a:t>INTRODUCTION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66675</xdr:colOff>
      <xdr:row>22</xdr:row>
      <xdr:rowOff>57150</xdr:rowOff>
    </xdr:from>
    <xdr:to>
      <xdr:col>5</xdr:col>
      <xdr:colOff>3981450</xdr:colOff>
      <xdr:row>27</xdr:row>
      <xdr:rowOff>0</xdr:rowOff>
    </xdr:to>
    <xdr:grpSp>
      <xdr:nvGrpSpPr>
        <xdr:cNvPr id="6548" name="Group 36">
          <a:extLst>
            <a:ext uri="{FF2B5EF4-FFF2-40B4-BE49-F238E27FC236}">
              <a16:creationId xmlns:a16="http://schemas.microsoft.com/office/drawing/2014/main" id="{00000000-0008-0000-0100-000094190000}"/>
            </a:ext>
          </a:extLst>
        </xdr:cNvPr>
        <xdr:cNvGrpSpPr>
          <a:grpSpLocks/>
        </xdr:cNvGrpSpPr>
      </xdr:nvGrpSpPr>
      <xdr:grpSpPr bwMode="auto">
        <a:xfrm>
          <a:off x="7267575" y="7258050"/>
          <a:ext cx="4248150" cy="1600200"/>
          <a:chOff x="763" y="746"/>
          <a:chExt cx="446" cy="174"/>
        </a:xfrm>
      </xdr:grpSpPr>
      <xdr:sp macro="" textlink="">
        <xdr:nvSpPr>
          <xdr:cNvPr id="6164" name="AutoShape 20">
            <a:extLst>
              <a:ext uri="{FF2B5EF4-FFF2-40B4-BE49-F238E27FC236}">
                <a16:creationId xmlns:a16="http://schemas.microsoft.com/office/drawing/2014/main" id="{00000000-0008-0000-0100-000014180000}"/>
              </a:ext>
            </a:extLst>
          </xdr:cNvPr>
          <xdr:cNvSpPr>
            <a:spLocks noChangeArrowheads="1"/>
          </xdr:cNvSpPr>
        </xdr:nvSpPr>
        <xdr:spPr bwMode="auto">
          <a:xfrm>
            <a:off x="763" y="746"/>
            <a:ext cx="46" cy="35"/>
          </a:xfrm>
          <a:prstGeom prst="flowChartProcess">
            <a:avLst/>
          </a:prstGeom>
          <a:solidFill>
            <a:srgbClr val="758CFF"/>
          </a:solidFill>
          <a:ln w="6350">
            <a:solidFill>
              <a:srgbClr val="000000"/>
            </a:solidFill>
            <a:miter lim="800000"/>
            <a:headEnd/>
            <a:tailEnd/>
          </a:ln>
        </xdr:spPr>
        <xdr:txBody>
          <a:bodyPr vertOverflow="clip" wrap="square" lIns="27432" tIns="22860" rIns="27432" bIns="22860" anchor="ctr" upright="1"/>
          <a:lstStyle/>
          <a:p>
            <a:pPr algn="ctr" rtl="0">
              <a:defRPr sz="1000"/>
            </a:pPr>
            <a:r>
              <a:rPr lang="en-MY" sz="1200" b="1" i="0" u="none" strike="noStrike" baseline="0">
                <a:solidFill>
                  <a:srgbClr val="000000"/>
                </a:solidFill>
                <a:latin typeface="Arial Rounded MT Bold"/>
              </a:rPr>
              <a:t>1</a:t>
            </a:r>
          </a:p>
        </xdr:txBody>
      </xdr:sp>
      <xdr:sp macro="" textlink="">
        <xdr:nvSpPr>
          <xdr:cNvPr id="6165" name="AutoShape 21">
            <a:extLst>
              <a:ext uri="{FF2B5EF4-FFF2-40B4-BE49-F238E27FC236}">
                <a16:creationId xmlns:a16="http://schemas.microsoft.com/office/drawing/2014/main" id="{00000000-0008-0000-0100-000015180000}"/>
              </a:ext>
            </a:extLst>
          </xdr:cNvPr>
          <xdr:cNvSpPr>
            <a:spLocks noChangeArrowheads="1"/>
          </xdr:cNvSpPr>
        </xdr:nvSpPr>
        <xdr:spPr bwMode="auto">
          <a:xfrm>
            <a:off x="809" y="746"/>
            <a:ext cx="400" cy="35"/>
          </a:xfrm>
          <a:prstGeom prst="flowChartProcess">
            <a:avLst/>
          </a:prstGeom>
          <a:solidFill>
            <a:srgbClr val="758CFF"/>
          </a:solidFill>
          <a:ln w="6350">
            <a:solidFill>
              <a:srgbClr val="000000"/>
            </a:solidFill>
            <a:miter lim="800000"/>
            <a:headEnd/>
            <a:tailEnd/>
          </a:ln>
        </xdr:spPr>
        <xdr:txBody>
          <a:bodyPr vertOverflow="clip" wrap="square" lIns="182880" tIns="0" rIns="91440" bIns="0" anchor="ctr" upright="1"/>
          <a:lstStyle/>
          <a:p>
            <a:pPr algn="l" rtl="0">
              <a:defRPr sz="1000"/>
            </a:pPr>
            <a:r>
              <a:rPr lang="en-MY" sz="1200" b="1" i="0" u="none" strike="noStrike" baseline="0">
                <a:solidFill>
                  <a:srgbClr val="000000"/>
                </a:solidFill>
                <a:latin typeface="Arial Rounded MT Bold"/>
              </a:rPr>
              <a:t>Required Condition Doesn't Exist</a:t>
            </a:r>
          </a:p>
        </xdr:txBody>
      </xdr:sp>
      <xdr:sp macro="" textlink="">
        <xdr:nvSpPr>
          <xdr:cNvPr id="6166" name="AutoShape 22">
            <a:extLst>
              <a:ext uri="{FF2B5EF4-FFF2-40B4-BE49-F238E27FC236}">
                <a16:creationId xmlns:a16="http://schemas.microsoft.com/office/drawing/2014/main" id="{00000000-0008-0000-0100-000016180000}"/>
              </a:ext>
            </a:extLst>
          </xdr:cNvPr>
          <xdr:cNvSpPr>
            <a:spLocks noChangeArrowheads="1"/>
          </xdr:cNvSpPr>
        </xdr:nvSpPr>
        <xdr:spPr bwMode="auto">
          <a:xfrm>
            <a:off x="763" y="781"/>
            <a:ext cx="46" cy="35"/>
          </a:xfrm>
          <a:prstGeom prst="flowChartProcess">
            <a:avLst/>
          </a:prstGeom>
          <a:solidFill>
            <a:srgbClr val="758CFF"/>
          </a:solidFill>
          <a:ln w="6350">
            <a:solidFill>
              <a:srgbClr val="000000"/>
            </a:solidFill>
            <a:miter lim="800000"/>
            <a:headEnd/>
            <a:tailEnd/>
          </a:ln>
        </xdr:spPr>
        <xdr:txBody>
          <a:bodyPr vertOverflow="clip" wrap="square" lIns="27432" tIns="22860" rIns="27432" bIns="22860" anchor="ctr" upright="1"/>
          <a:lstStyle/>
          <a:p>
            <a:pPr algn="ctr" rtl="0">
              <a:defRPr sz="1000"/>
            </a:pPr>
            <a:r>
              <a:rPr lang="en-MY" sz="1200" b="1" i="0" u="none" strike="noStrike" baseline="0">
                <a:solidFill>
                  <a:srgbClr val="000000"/>
                </a:solidFill>
                <a:latin typeface="Arial Rounded MT Bold"/>
              </a:rPr>
              <a:t>2</a:t>
            </a:r>
          </a:p>
        </xdr:txBody>
      </xdr:sp>
      <xdr:sp macro="" textlink="">
        <xdr:nvSpPr>
          <xdr:cNvPr id="6167" name="AutoShape 23">
            <a:extLst>
              <a:ext uri="{FF2B5EF4-FFF2-40B4-BE49-F238E27FC236}">
                <a16:creationId xmlns:a16="http://schemas.microsoft.com/office/drawing/2014/main" id="{00000000-0008-0000-0100-000017180000}"/>
              </a:ext>
            </a:extLst>
          </xdr:cNvPr>
          <xdr:cNvSpPr>
            <a:spLocks noChangeArrowheads="1"/>
          </xdr:cNvSpPr>
        </xdr:nvSpPr>
        <xdr:spPr bwMode="auto">
          <a:xfrm>
            <a:off x="809" y="781"/>
            <a:ext cx="400" cy="35"/>
          </a:xfrm>
          <a:prstGeom prst="flowChartProcess">
            <a:avLst/>
          </a:prstGeom>
          <a:solidFill>
            <a:srgbClr val="758CFF"/>
          </a:solidFill>
          <a:ln w="6350">
            <a:solidFill>
              <a:srgbClr val="000000"/>
            </a:solidFill>
            <a:miter lim="800000"/>
            <a:headEnd/>
            <a:tailEnd/>
          </a:ln>
        </xdr:spPr>
        <xdr:txBody>
          <a:bodyPr vertOverflow="clip" wrap="square" lIns="182880" tIns="0" rIns="91440" bIns="0" anchor="ctr" upright="1"/>
          <a:lstStyle/>
          <a:p>
            <a:pPr algn="l" rtl="0">
              <a:defRPr sz="1000"/>
            </a:pPr>
            <a:r>
              <a:rPr lang="en-MY" sz="1200" b="1" i="0" u="none" strike="noStrike" baseline="0">
                <a:solidFill>
                  <a:srgbClr val="000000"/>
                </a:solidFill>
                <a:latin typeface="Arial Rounded MT Bold"/>
              </a:rPr>
              <a:t>Requires Upgrading</a:t>
            </a:r>
          </a:p>
        </xdr:txBody>
      </xdr:sp>
      <xdr:sp macro="" textlink="">
        <xdr:nvSpPr>
          <xdr:cNvPr id="6168" name="AutoShape 24">
            <a:extLst>
              <a:ext uri="{FF2B5EF4-FFF2-40B4-BE49-F238E27FC236}">
                <a16:creationId xmlns:a16="http://schemas.microsoft.com/office/drawing/2014/main" id="{00000000-0008-0000-0100-000018180000}"/>
              </a:ext>
            </a:extLst>
          </xdr:cNvPr>
          <xdr:cNvSpPr>
            <a:spLocks noChangeArrowheads="1"/>
          </xdr:cNvSpPr>
        </xdr:nvSpPr>
        <xdr:spPr bwMode="auto">
          <a:xfrm>
            <a:off x="763" y="816"/>
            <a:ext cx="46" cy="31"/>
          </a:xfrm>
          <a:prstGeom prst="flowChartProcess">
            <a:avLst/>
          </a:prstGeom>
          <a:solidFill>
            <a:srgbClr val="758CFF"/>
          </a:solidFill>
          <a:ln w="6350">
            <a:solidFill>
              <a:srgbClr val="000000"/>
            </a:solidFill>
            <a:miter lim="800000"/>
            <a:headEnd/>
            <a:tailEnd/>
          </a:ln>
        </xdr:spPr>
        <xdr:txBody>
          <a:bodyPr vertOverflow="clip" wrap="square" lIns="27432" tIns="22860" rIns="27432" bIns="22860" anchor="ctr" upright="1"/>
          <a:lstStyle/>
          <a:p>
            <a:pPr algn="ctr" rtl="0">
              <a:defRPr sz="1000"/>
            </a:pPr>
            <a:r>
              <a:rPr lang="en-MY" sz="1200" b="1" i="0" u="none" strike="noStrike" baseline="0">
                <a:solidFill>
                  <a:srgbClr val="000000"/>
                </a:solidFill>
                <a:latin typeface="Arial Rounded MT Bold"/>
              </a:rPr>
              <a:t>3</a:t>
            </a:r>
          </a:p>
        </xdr:txBody>
      </xdr:sp>
      <xdr:sp macro="" textlink="">
        <xdr:nvSpPr>
          <xdr:cNvPr id="6169" name="AutoShape 25">
            <a:extLst>
              <a:ext uri="{FF2B5EF4-FFF2-40B4-BE49-F238E27FC236}">
                <a16:creationId xmlns:a16="http://schemas.microsoft.com/office/drawing/2014/main" id="{00000000-0008-0000-0100-000019180000}"/>
              </a:ext>
            </a:extLst>
          </xdr:cNvPr>
          <xdr:cNvSpPr>
            <a:spLocks noChangeArrowheads="1"/>
          </xdr:cNvSpPr>
        </xdr:nvSpPr>
        <xdr:spPr bwMode="auto">
          <a:xfrm>
            <a:off x="809" y="816"/>
            <a:ext cx="400" cy="31"/>
          </a:xfrm>
          <a:prstGeom prst="flowChartProcess">
            <a:avLst/>
          </a:prstGeom>
          <a:solidFill>
            <a:srgbClr val="758CFF"/>
          </a:solidFill>
          <a:ln w="6350">
            <a:solidFill>
              <a:srgbClr val="000000"/>
            </a:solidFill>
            <a:miter lim="800000"/>
            <a:headEnd/>
            <a:tailEnd/>
          </a:ln>
        </xdr:spPr>
        <xdr:txBody>
          <a:bodyPr vertOverflow="clip" wrap="square" lIns="182880" tIns="0" rIns="91440" bIns="0" anchor="ctr" upright="1"/>
          <a:lstStyle/>
          <a:p>
            <a:pPr algn="l" rtl="0">
              <a:defRPr sz="1000"/>
            </a:pPr>
            <a:r>
              <a:rPr lang="en-MY" sz="1200" b="1" i="0" u="none" strike="noStrike" baseline="0">
                <a:solidFill>
                  <a:srgbClr val="000000"/>
                </a:solidFill>
                <a:latin typeface="Arial Rounded MT Bold"/>
              </a:rPr>
              <a:t>Satisfactory / process not applicable</a:t>
            </a:r>
          </a:p>
        </xdr:txBody>
      </xdr:sp>
      <xdr:sp macro="" textlink="">
        <xdr:nvSpPr>
          <xdr:cNvPr id="6170" name="AutoShape 26">
            <a:extLst>
              <a:ext uri="{FF2B5EF4-FFF2-40B4-BE49-F238E27FC236}">
                <a16:creationId xmlns:a16="http://schemas.microsoft.com/office/drawing/2014/main" id="{00000000-0008-0000-0100-00001A180000}"/>
              </a:ext>
            </a:extLst>
          </xdr:cNvPr>
          <xdr:cNvSpPr>
            <a:spLocks noChangeArrowheads="1"/>
          </xdr:cNvSpPr>
        </xdr:nvSpPr>
        <xdr:spPr bwMode="auto">
          <a:xfrm>
            <a:off x="763" y="850"/>
            <a:ext cx="46" cy="35"/>
          </a:xfrm>
          <a:prstGeom prst="flowChartProcess">
            <a:avLst/>
          </a:prstGeom>
          <a:solidFill>
            <a:srgbClr val="758CFF"/>
          </a:solidFill>
          <a:ln w="6350">
            <a:solidFill>
              <a:srgbClr val="000000"/>
            </a:solidFill>
            <a:miter lim="800000"/>
            <a:headEnd/>
            <a:tailEnd/>
          </a:ln>
        </xdr:spPr>
        <xdr:txBody>
          <a:bodyPr vertOverflow="clip" wrap="square" lIns="27432" tIns="22860" rIns="27432" bIns="22860" anchor="ctr" upright="1"/>
          <a:lstStyle/>
          <a:p>
            <a:pPr algn="ctr" rtl="0">
              <a:defRPr sz="1000"/>
            </a:pPr>
            <a:r>
              <a:rPr lang="en-MY" sz="1200" b="1" i="0" u="none" strike="noStrike" baseline="0">
                <a:solidFill>
                  <a:srgbClr val="000000"/>
                </a:solidFill>
                <a:latin typeface="Arial Rounded MT Bold"/>
              </a:rPr>
              <a:t>4</a:t>
            </a:r>
          </a:p>
        </xdr:txBody>
      </xdr:sp>
      <xdr:sp macro="" textlink="">
        <xdr:nvSpPr>
          <xdr:cNvPr id="6171" name="AutoShape 27">
            <a:extLst>
              <a:ext uri="{FF2B5EF4-FFF2-40B4-BE49-F238E27FC236}">
                <a16:creationId xmlns:a16="http://schemas.microsoft.com/office/drawing/2014/main" id="{00000000-0008-0000-0100-00001B180000}"/>
              </a:ext>
            </a:extLst>
          </xdr:cNvPr>
          <xdr:cNvSpPr>
            <a:spLocks noChangeArrowheads="1"/>
          </xdr:cNvSpPr>
        </xdr:nvSpPr>
        <xdr:spPr bwMode="auto">
          <a:xfrm>
            <a:off x="809" y="850"/>
            <a:ext cx="400" cy="35"/>
          </a:xfrm>
          <a:prstGeom prst="flowChartProcess">
            <a:avLst/>
          </a:prstGeom>
          <a:solidFill>
            <a:srgbClr val="758CFF"/>
          </a:solidFill>
          <a:ln w="6350">
            <a:solidFill>
              <a:srgbClr val="000000"/>
            </a:solidFill>
            <a:miter lim="800000"/>
            <a:headEnd/>
            <a:tailEnd/>
          </a:ln>
        </xdr:spPr>
        <xdr:txBody>
          <a:bodyPr vertOverflow="clip" wrap="square" lIns="182880" tIns="0" rIns="91440" bIns="0" anchor="ctr" upright="1"/>
          <a:lstStyle/>
          <a:p>
            <a:pPr algn="l" rtl="0">
              <a:defRPr sz="1000"/>
            </a:pPr>
            <a:r>
              <a:rPr lang="en-MY" sz="1200" b="1" i="0" u="none" strike="noStrike" baseline="0">
                <a:solidFill>
                  <a:srgbClr val="000000"/>
                </a:solidFill>
                <a:latin typeface="Arial Rounded MT Bold"/>
              </a:rPr>
              <a:t>Good</a:t>
            </a:r>
          </a:p>
        </xdr:txBody>
      </xdr:sp>
      <xdr:sp macro="" textlink="">
        <xdr:nvSpPr>
          <xdr:cNvPr id="6172" name="AutoShape 28">
            <a:extLst>
              <a:ext uri="{FF2B5EF4-FFF2-40B4-BE49-F238E27FC236}">
                <a16:creationId xmlns:a16="http://schemas.microsoft.com/office/drawing/2014/main" id="{00000000-0008-0000-0100-00001C180000}"/>
              </a:ext>
            </a:extLst>
          </xdr:cNvPr>
          <xdr:cNvSpPr>
            <a:spLocks noChangeArrowheads="1"/>
          </xdr:cNvSpPr>
        </xdr:nvSpPr>
        <xdr:spPr bwMode="auto">
          <a:xfrm>
            <a:off x="763" y="885"/>
            <a:ext cx="46" cy="35"/>
          </a:xfrm>
          <a:prstGeom prst="flowChartProcess">
            <a:avLst/>
          </a:prstGeom>
          <a:solidFill>
            <a:srgbClr val="758CFF"/>
          </a:solidFill>
          <a:ln w="6350">
            <a:solidFill>
              <a:srgbClr val="000000"/>
            </a:solidFill>
            <a:miter lim="800000"/>
            <a:headEnd/>
            <a:tailEnd/>
          </a:ln>
        </xdr:spPr>
        <xdr:txBody>
          <a:bodyPr vertOverflow="clip" wrap="square" lIns="27432" tIns="22860" rIns="27432" bIns="22860" anchor="ctr" upright="1"/>
          <a:lstStyle/>
          <a:p>
            <a:pPr algn="ctr" rtl="0">
              <a:defRPr sz="1000"/>
            </a:pPr>
            <a:r>
              <a:rPr lang="en-MY" sz="1200" b="1" i="0" u="none" strike="noStrike" baseline="0">
                <a:solidFill>
                  <a:srgbClr val="000000"/>
                </a:solidFill>
                <a:latin typeface="Arial Rounded MT Bold"/>
              </a:rPr>
              <a:t>5</a:t>
            </a:r>
          </a:p>
        </xdr:txBody>
      </xdr:sp>
      <xdr:sp macro="" textlink="">
        <xdr:nvSpPr>
          <xdr:cNvPr id="6173" name="AutoShape 29">
            <a:extLst>
              <a:ext uri="{FF2B5EF4-FFF2-40B4-BE49-F238E27FC236}">
                <a16:creationId xmlns:a16="http://schemas.microsoft.com/office/drawing/2014/main" id="{00000000-0008-0000-0100-00001D180000}"/>
              </a:ext>
            </a:extLst>
          </xdr:cNvPr>
          <xdr:cNvSpPr>
            <a:spLocks noChangeArrowheads="1"/>
          </xdr:cNvSpPr>
        </xdr:nvSpPr>
        <xdr:spPr bwMode="auto">
          <a:xfrm>
            <a:off x="809" y="885"/>
            <a:ext cx="400" cy="35"/>
          </a:xfrm>
          <a:prstGeom prst="flowChartProcess">
            <a:avLst/>
          </a:prstGeom>
          <a:solidFill>
            <a:srgbClr val="758CFF"/>
          </a:solidFill>
          <a:ln w="6350">
            <a:solidFill>
              <a:srgbClr val="000000"/>
            </a:solidFill>
            <a:miter lim="800000"/>
            <a:headEnd/>
            <a:tailEnd/>
          </a:ln>
        </xdr:spPr>
        <xdr:txBody>
          <a:bodyPr vertOverflow="clip" wrap="square" lIns="182880" tIns="0" rIns="91440" bIns="0" anchor="ctr" upright="1"/>
          <a:lstStyle/>
          <a:p>
            <a:pPr algn="l" rtl="0">
              <a:defRPr sz="1000"/>
            </a:pPr>
            <a:r>
              <a:rPr lang="en-MY" sz="1200" b="1" i="0" u="none" strike="noStrike" baseline="0">
                <a:solidFill>
                  <a:srgbClr val="000000"/>
                </a:solidFill>
                <a:latin typeface="Arial Rounded MT Bold"/>
              </a:rPr>
              <a:t>Excellent</a:t>
            </a:r>
          </a:p>
        </xdr:txBody>
      </xdr:sp>
    </xdr:grpSp>
    <xdr:clientData/>
  </xdr:twoCellAnchor>
  <xdr:twoCellAnchor editAs="absolute">
    <xdr:from>
      <xdr:col>2</xdr:col>
      <xdr:colOff>1676400</xdr:colOff>
      <xdr:row>11</xdr:row>
      <xdr:rowOff>247650</xdr:rowOff>
    </xdr:from>
    <xdr:to>
      <xdr:col>2</xdr:col>
      <xdr:colOff>4181475</xdr:colOff>
      <xdr:row>13</xdr:row>
      <xdr:rowOff>0</xdr:rowOff>
    </xdr:to>
    <xdr:sp macro="" textlink="">
      <xdr:nvSpPr>
        <xdr:cNvPr id="6181" name="AutoShape 37" descr="Oak">
          <a:hlinkClick xmlns:r="http://schemas.openxmlformats.org/officeDocument/2006/relationships" r:id="rId1"/>
          <a:extLst>
            <a:ext uri="{FF2B5EF4-FFF2-40B4-BE49-F238E27FC236}">
              <a16:creationId xmlns:a16="http://schemas.microsoft.com/office/drawing/2014/main" id="{00000000-0008-0000-0100-000025180000}"/>
            </a:ext>
          </a:extLst>
        </xdr:cNvPr>
        <xdr:cNvSpPr>
          <a:spLocks noChangeArrowheads="1"/>
        </xdr:cNvSpPr>
      </xdr:nvSpPr>
      <xdr:spPr bwMode="auto">
        <a:xfrm>
          <a:off x="2200275" y="4124325"/>
          <a:ext cx="2505075" cy="323850"/>
        </a:xfrm>
        <a:prstGeom prst="plaque">
          <a:avLst>
            <a:gd name="adj" fmla="val 16667"/>
          </a:avLst>
        </a:prstGeom>
        <a:blipFill dpi="0" rotWithShape="1">
          <a:blip xmlns:r="http://schemas.openxmlformats.org/officeDocument/2006/relationships" r:embed="rId2" cstate="print">
            <a:alphaModFix amt="90000"/>
          </a:blip>
          <a:srcRect/>
          <a:tile tx="0" ty="0" sx="100000" sy="100000" flip="none" algn="tl"/>
        </a:blipFill>
        <a:ln w="57150" cmpd="thickThin" algn="ctr">
          <a:solidFill>
            <a:srgbClr val="003300"/>
          </a:solidFill>
          <a:miter lim="800000"/>
          <a:headEnd/>
          <a:tailEnd/>
        </a:ln>
        <a:effectLst/>
        <a:extLst/>
      </xdr:spPr>
      <xdr:txBody>
        <a:bodyPr vertOverflow="clip" wrap="square" lIns="36576" tIns="22860" rIns="36576" bIns="22860" anchor="ctr" upright="1"/>
        <a:lstStyle/>
        <a:p>
          <a:pPr algn="ctr" rtl="0">
            <a:defRPr sz="1000"/>
          </a:pPr>
          <a:r>
            <a:rPr lang="en-MY" sz="1200" b="1" i="0" u="none" strike="noStrike" baseline="0">
              <a:solidFill>
                <a:srgbClr val="000000"/>
              </a:solidFill>
              <a:latin typeface="Arial Rounded MT Bold"/>
            </a:rPr>
            <a:t>GO TO PROCESS FLOW</a:t>
          </a:r>
        </a:p>
      </xdr:txBody>
    </xdr:sp>
    <xdr:clientData/>
  </xdr:twoCellAnchor>
  <xdr:twoCellAnchor editAs="absolute">
    <xdr:from>
      <xdr:col>5</xdr:col>
      <xdr:colOff>4343400</xdr:colOff>
      <xdr:row>21</xdr:row>
      <xdr:rowOff>381000</xdr:rowOff>
    </xdr:from>
    <xdr:to>
      <xdr:col>5</xdr:col>
      <xdr:colOff>6238875</xdr:colOff>
      <xdr:row>24</xdr:row>
      <xdr:rowOff>161925</xdr:rowOff>
    </xdr:to>
    <xdr:sp macro="" textlink="">
      <xdr:nvSpPr>
        <xdr:cNvPr id="6182" name="AutoShape 38" descr="Oak">
          <a:hlinkClick xmlns:r="http://schemas.openxmlformats.org/officeDocument/2006/relationships" r:id="rId3"/>
          <a:extLst>
            <a:ext uri="{FF2B5EF4-FFF2-40B4-BE49-F238E27FC236}">
              <a16:creationId xmlns:a16="http://schemas.microsoft.com/office/drawing/2014/main" id="{00000000-0008-0000-0100-000026180000}"/>
            </a:ext>
          </a:extLst>
        </xdr:cNvPr>
        <xdr:cNvSpPr>
          <a:spLocks noChangeArrowheads="1"/>
        </xdr:cNvSpPr>
      </xdr:nvSpPr>
      <xdr:spPr bwMode="auto">
        <a:xfrm>
          <a:off x="11877675" y="7181850"/>
          <a:ext cx="1895475" cy="638175"/>
        </a:xfrm>
        <a:prstGeom prst="plaque">
          <a:avLst>
            <a:gd name="adj" fmla="val 16667"/>
          </a:avLst>
        </a:prstGeom>
        <a:blipFill dpi="0" rotWithShape="1">
          <a:blip xmlns:r="http://schemas.openxmlformats.org/officeDocument/2006/relationships" r:embed="rId2" cstate="print">
            <a:alphaModFix amt="90000"/>
          </a:blip>
          <a:srcRect/>
          <a:tile tx="0" ty="0" sx="100000" sy="100000" flip="none" algn="tl"/>
        </a:blipFill>
        <a:ln w="57150" cmpd="thickThin" algn="ctr">
          <a:solidFill>
            <a:srgbClr val="003300"/>
          </a:solidFill>
          <a:miter lim="800000"/>
          <a:headEnd/>
          <a:tailEnd/>
        </a:ln>
        <a:effectLst/>
        <a:extLst/>
      </xdr:spPr>
      <xdr:txBody>
        <a:bodyPr vertOverflow="clip" wrap="square" lIns="36576" tIns="22860" rIns="36576" bIns="22860" anchor="ctr" upright="1"/>
        <a:lstStyle/>
        <a:p>
          <a:pPr algn="ctr" rtl="0">
            <a:defRPr sz="1000"/>
          </a:pPr>
          <a:r>
            <a:rPr lang="en-MY" sz="1200" b="1" i="0" u="none" strike="noStrike" baseline="0">
              <a:solidFill>
                <a:srgbClr val="000000"/>
              </a:solidFill>
              <a:latin typeface="Arial Rounded MT Bold"/>
            </a:rPr>
            <a:t>GO TO </a:t>
          </a:r>
        </a:p>
        <a:p>
          <a:pPr algn="ctr" rtl="0">
            <a:defRPr sz="1000"/>
          </a:pPr>
          <a:r>
            <a:rPr lang="en-MY" sz="1200" b="1" i="0" u="none" strike="noStrike" baseline="0">
              <a:solidFill>
                <a:srgbClr val="000000"/>
              </a:solidFill>
              <a:latin typeface="Arial Rounded MT Bold"/>
            </a:rPr>
            <a:t>PROJECT DETAIL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36</xdr:row>
      <xdr:rowOff>0</xdr:rowOff>
    </xdr:from>
    <xdr:to>
      <xdr:col>18</xdr:col>
      <xdr:colOff>0</xdr:colOff>
      <xdr:row>38</xdr:row>
      <xdr:rowOff>0</xdr:rowOff>
    </xdr:to>
    <xdr:sp macro="" textlink="">
      <xdr:nvSpPr>
        <xdr:cNvPr id="236545" name="AutoShape 1">
          <a:extLst>
            <a:ext uri="{FF2B5EF4-FFF2-40B4-BE49-F238E27FC236}">
              <a16:creationId xmlns:a16="http://schemas.microsoft.com/office/drawing/2014/main" id="{00000000-0008-0000-0200-0000019C0300}"/>
            </a:ext>
          </a:extLst>
        </xdr:cNvPr>
        <xdr:cNvSpPr>
          <a:spLocks noChangeArrowheads="1"/>
        </xdr:cNvSpPr>
      </xdr:nvSpPr>
      <xdr:spPr bwMode="auto">
        <a:xfrm>
          <a:off x="6429375" y="6515100"/>
          <a:ext cx="1285875" cy="361950"/>
        </a:xfrm>
        <a:prstGeom prst="flowChartProcess">
          <a:avLst/>
        </a:prstGeom>
        <a:solidFill>
          <a:srgbClr val="97FFFF"/>
        </a:solidFill>
        <a:ln w="12700">
          <a:solidFill>
            <a:srgbClr val="0000FF"/>
          </a:solidFill>
          <a:miter lim="800000"/>
          <a:headEnd/>
          <a:tailEnd/>
        </a:ln>
      </xdr:spPr>
      <xdr:txBody>
        <a:bodyPr vertOverflow="clip" wrap="square" lIns="36576" tIns="22860" rIns="36576" bIns="22860" anchor="ctr" upright="1"/>
        <a:lstStyle/>
        <a:p>
          <a:pPr algn="ctr" rtl="0">
            <a:defRPr sz="1000"/>
          </a:pPr>
          <a:r>
            <a:rPr lang="en-MY" sz="1100" b="1" i="0" u="none" strike="noStrike" baseline="0">
              <a:solidFill>
                <a:srgbClr val="000000"/>
              </a:solidFill>
              <a:latin typeface="Arial Rounded MT Bold"/>
            </a:rPr>
            <a:t>OBSERVATION</a:t>
          </a:r>
        </a:p>
      </xdr:txBody>
    </xdr:sp>
    <xdr:clientData/>
  </xdr:twoCellAnchor>
  <xdr:twoCellAnchor>
    <xdr:from>
      <xdr:col>22</xdr:col>
      <xdr:colOff>0</xdr:colOff>
      <xdr:row>36</xdr:row>
      <xdr:rowOff>0</xdr:rowOff>
    </xdr:from>
    <xdr:to>
      <xdr:col>25</xdr:col>
      <xdr:colOff>0</xdr:colOff>
      <xdr:row>38</xdr:row>
      <xdr:rowOff>0</xdr:rowOff>
    </xdr:to>
    <xdr:sp macro="" textlink="">
      <xdr:nvSpPr>
        <xdr:cNvPr id="236546" name="AutoShape 2">
          <a:extLst>
            <a:ext uri="{FF2B5EF4-FFF2-40B4-BE49-F238E27FC236}">
              <a16:creationId xmlns:a16="http://schemas.microsoft.com/office/drawing/2014/main" id="{00000000-0008-0000-0200-0000029C0300}"/>
            </a:ext>
          </a:extLst>
        </xdr:cNvPr>
        <xdr:cNvSpPr>
          <a:spLocks noChangeArrowheads="1"/>
        </xdr:cNvSpPr>
      </xdr:nvSpPr>
      <xdr:spPr bwMode="auto">
        <a:xfrm>
          <a:off x="9429750" y="6515100"/>
          <a:ext cx="1285875" cy="361950"/>
        </a:xfrm>
        <a:prstGeom prst="flowChartProcess">
          <a:avLst/>
        </a:prstGeom>
        <a:solidFill>
          <a:srgbClr val="FFFFC9"/>
        </a:solidFill>
        <a:ln w="12700">
          <a:solidFill>
            <a:srgbClr val="0000FF"/>
          </a:solidFill>
          <a:miter lim="800000"/>
          <a:headEnd/>
          <a:tailEnd/>
        </a:ln>
      </xdr:spPr>
      <xdr:txBody>
        <a:bodyPr vertOverflow="clip" wrap="square" lIns="36576" tIns="22860" rIns="36576" bIns="22860" anchor="ctr" upright="1"/>
        <a:lstStyle/>
        <a:p>
          <a:pPr algn="ctr" rtl="0">
            <a:defRPr sz="1000"/>
          </a:pPr>
          <a:r>
            <a:rPr lang="en-MY" sz="1100" b="1" i="0" u="none" strike="noStrike" baseline="0">
              <a:solidFill>
                <a:srgbClr val="000000"/>
              </a:solidFill>
              <a:latin typeface="Arial Rounded MT Bold"/>
            </a:rPr>
            <a:t>ILL</a:t>
          </a:r>
        </a:p>
      </xdr:txBody>
    </xdr:sp>
    <xdr:clientData/>
  </xdr:twoCellAnchor>
  <xdr:twoCellAnchor>
    <xdr:from>
      <xdr:col>29</xdr:col>
      <xdr:colOff>0</xdr:colOff>
      <xdr:row>36</xdr:row>
      <xdr:rowOff>0</xdr:rowOff>
    </xdr:from>
    <xdr:to>
      <xdr:col>32</xdr:col>
      <xdr:colOff>0</xdr:colOff>
      <xdr:row>38</xdr:row>
      <xdr:rowOff>0</xdr:rowOff>
    </xdr:to>
    <xdr:sp macro="" textlink="">
      <xdr:nvSpPr>
        <xdr:cNvPr id="236547" name="AutoShape 3">
          <a:extLst>
            <a:ext uri="{FF2B5EF4-FFF2-40B4-BE49-F238E27FC236}">
              <a16:creationId xmlns:a16="http://schemas.microsoft.com/office/drawing/2014/main" id="{00000000-0008-0000-0200-0000039C0300}"/>
            </a:ext>
          </a:extLst>
        </xdr:cNvPr>
        <xdr:cNvSpPr>
          <a:spLocks noChangeArrowheads="1"/>
        </xdr:cNvSpPr>
      </xdr:nvSpPr>
      <xdr:spPr bwMode="auto">
        <a:xfrm>
          <a:off x="12430125" y="6515100"/>
          <a:ext cx="1285875" cy="361950"/>
        </a:xfrm>
        <a:prstGeom prst="flowChartProcess">
          <a:avLst/>
        </a:prstGeom>
        <a:solidFill>
          <a:srgbClr val="FFCC99"/>
        </a:solidFill>
        <a:ln w="12700">
          <a:solidFill>
            <a:srgbClr val="0000FF"/>
          </a:solidFill>
          <a:miter lim="800000"/>
          <a:headEnd/>
          <a:tailEnd/>
        </a:ln>
      </xdr:spPr>
      <xdr:txBody>
        <a:bodyPr vertOverflow="clip" wrap="square" lIns="36576" tIns="22860" rIns="36576" bIns="22860" anchor="ctr" upright="1"/>
        <a:lstStyle/>
        <a:p>
          <a:pPr algn="ctr" rtl="0">
            <a:defRPr sz="1000"/>
          </a:pPr>
          <a:r>
            <a:rPr lang="en-MY" sz="1100" b="1" i="0" u="none" strike="noStrike" baseline="0">
              <a:solidFill>
                <a:srgbClr val="000000"/>
              </a:solidFill>
              <a:latin typeface="Arial Rounded MT Bold"/>
            </a:rPr>
            <a:t>CRITICAL</a:t>
          </a:r>
        </a:p>
      </xdr:txBody>
    </xdr:sp>
    <xdr:clientData/>
  </xdr:twoCellAnchor>
  <xdr:twoCellAnchor>
    <xdr:from>
      <xdr:col>9</xdr:col>
      <xdr:colOff>0</xdr:colOff>
      <xdr:row>36</xdr:row>
      <xdr:rowOff>0</xdr:rowOff>
    </xdr:from>
    <xdr:to>
      <xdr:col>12</xdr:col>
      <xdr:colOff>0</xdr:colOff>
      <xdr:row>38</xdr:row>
      <xdr:rowOff>0</xdr:rowOff>
    </xdr:to>
    <xdr:sp macro="" textlink="">
      <xdr:nvSpPr>
        <xdr:cNvPr id="236548" name="AutoShape 4">
          <a:extLst>
            <a:ext uri="{FF2B5EF4-FFF2-40B4-BE49-F238E27FC236}">
              <a16:creationId xmlns:a16="http://schemas.microsoft.com/office/drawing/2014/main" id="{00000000-0008-0000-0200-0000049C0300}"/>
            </a:ext>
          </a:extLst>
        </xdr:cNvPr>
        <xdr:cNvSpPr>
          <a:spLocks noChangeArrowheads="1"/>
        </xdr:cNvSpPr>
      </xdr:nvSpPr>
      <xdr:spPr bwMode="auto">
        <a:xfrm>
          <a:off x="3857625" y="6515100"/>
          <a:ext cx="1285875" cy="361950"/>
        </a:xfrm>
        <a:prstGeom prst="flowChartProcess">
          <a:avLst/>
        </a:prstGeom>
        <a:solidFill>
          <a:srgbClr val="FFCCFF"/>
        </a:solidFill>
        <a:ln w="12700">
          <a:solidFill>
            <a:srgbClr val="0000FF"/>
          </a:solidFill>
          <a:miter lim="800000"/>
          <a:headEnd/>
          <a:tailEnd/>
        </a:ln>
      </xdr:spPr>
      <xdr:txBody>
        <a:bodyPr vertOverflow="clip" wrap="square" lIns="36576" tIns="22860" rIns="36576" bIns="22860" anchor="ctr" upright="1"/>
        <a:lstStyle/>
        <a:p>
          <a:pPr algn="ctr" rtl="0">
            <a:defRPr sz="1000"/>
          </a:pPr>
          <a:r>
            <a:rPr lang="en-MY" sz="1100" b="1" i="0" u="none" strike="noStrike" baseline="0">
              <a:solidFill>
                <a:srgbClr val="000000"/>
              </a:solidFill>
              <a:latin typeface="Arial Rounded MT Bold"/>
            </a:rPr>
            <a:t>HEALTHY</a:t>
          </a:r>
        </a:p>
      </xdr:txBody>
    </xdr:sp>
    <xdr:clientData/>
  </xdr:twoCellAnchor>
  <xdr:twoCellAnchor>
    <xdr:from>
      <xdr:col>15</xdr:col>
      <xdr:colOff>0</xdr:colOff>
      <xdr:row>9</xdr:row>
      <xdr:rowOff>0</xdr:rowOff>
    </xdr:from>
    <xdr:to>
      <xdr:col>21</xdr:col>
      <xdr:colOff>0</xdr:colOff>
      <xdr:row>11</xdr:row>
      <xdr:rowOff>0</xdr:rowOff>
    </xdr:to>
    <xdr:sp macro="" textlink="">
      <xdr:nvSpPr>
        <xdr:cNvPr id="236549" name="AutoShape 5">
          <a:extLst>
            <a:ext uri="{FF2B5EF4-FFF2-40B4-BE49-F238E27FC236}">
              <a16:creationId xmlns:a16="http://schemas.microsoft.com/office/drawing/2014/main" id="{00000000-0008-0000-0200-0000059C0300}"/>
            </a:ext>
          </a:extLst>
        </xdr:cNvPr>
        <xdr:cNvSpPr>
          <a:spLocks noChangeArrowheads="1"/>
        </xdr:cNvSpPr>
      </xdr:nvSpPr>
      <xdr:spPr bwMode="auto">
        <a:xfrm>
          <a:off x="6429375" y="1628775"/>
          <a:ext cx="2571750" cy="361950"/>
        </a:xfrm>
        <a:prstGeom prst="flowChartProcess">
          <a:avLst/>
        </a:prstGeom>
        <a:solidFill>
          <a:srgbClr val="FFFFC9"/>
        </a:solidFill>
        <a:ln w="19050">
          <a:solidFill>
            <a:srgbClr val="800000"/>
          </a:solidFill>
          <a:miter lim="800000"/>
          <a:headEnd/>
          <a:tailEnd/>
        </a:ln>
      </xdr:spPr>
      <xdr:txBody>
        <a:bodyPr vertOverflow="clip" wrap="square" lIns="27432" tIns="27432" rIns="27432" bIns="27432" anchor="ctr" upright="1"/>
        <a:lstStyle/>
        <a:p>
          <a:pPr algn="ctr" rtl="0">
            <a:defRPr sz="1000"/>
          </a:pPr>
          <a:r>
            <a:rPr lang="en-MY" sz="1100" b="1" i="0" u="none" strike="noStrike" baseline="0">
              <a:solidFill>
                <a:srgbClr val="000000"/>
              </a:solidFill>
              <a:latin typeface="Arial"/>
              <a:cs typeface="Arial"/>
            </a:rPr>
            <a:t>PROJECT HEALTH CHECK</a:t>
          </a:r>
        </a:p>
      </xdr:txBody>
    </xdr:sp>
    <xdr:clientData/>
  </xdr:twoCellAnchor>
  <xdr:twoCellAnchor>
    <xdr:from>
      <xdr:col>14</xdr:col>
      <xdr:colOff>0</xdr:colOff>
      <xdr:row>20</xdr:row>
      <xdr:rowOff>0</xdr:rowOff>
    </xdr:from>
    <xdr:to>
      <xdr:col>22</xdr:col>
      <xdr:colOff>0</xdr:colOff>
      <xdr:row>23</xdr:row>
      <xdr:rowOff>0</xdr:rowOff>
    </xdr:to>
    <xdr:sp macro="" textlink="">
      <xdr:nvSpPr>
        <xdr:cNvPr id="236550" name="AutoShape 6">
          <a:extLst>
            <a:ext uri="{FF2B5EF4-FFF2-40B4-BE49-F238E27FC236}">
              <a16:creationId xmlns:a16="http://schemas.microsoft.com/office/drawing/2014/main" id="{00000000-0008-0000-0200-0000069C0300}"/>
            </a:ext>
          </a:extLst>
        </xdr:cNvPr>
        <xdr:cNvSpPr>
          <a:spLocks noChangeArrowheads="1"/>
        </xdr:cNvSpPr>
      </xdr:nvSpPr>
      <xdr:spPr bwMode="auto">
        <a:xfrm>
          <a:off x="6000750" y="3619500"/>
          <a:ext cx="3429000" cy="542925"/>
        </a:xfrm>
        <a:prstGeom prst="flowChartProcess">
          <a:avLst/>
        </a:prstGeom>
        <a:solidFill>
          <a:srgbClr val="97FFFF"/>
        </a:solidFill>
        <a:ln w="19050">
          <a:solidFill>
            <a:srgbClr val="000080"/>
          </a:solidFill>
          <a:miter lim="800000"/>
          <a:headEnd/>
          <a:tailEnd/>
        </a:ln>
      </xdr:spPr>
      <xdr:txBody>
        <a:bodyPr vertOverflow="clip" wrap="square" lIns="27432" tIns="27432" rIns="27432" bIns="27432" anchor="ctr" upright="1"/>
        <a:lstStyle/>
        <a:p>
          <a:pPr algn="ctr" rtl="0">
            <a:defRPr sz="1000"/>
          </a:pPr>
          <a:r>
            <a:rPr lang="en-MY" sz="1100" b="1" i="0" u="none" strike="noStrike" baseline="0">
              <a:solidFill>
                <a:srgbClr val="000000"/>
              </a:solidFill>
              <a:latin typeface="Arial"/>
              <a:cs typeface="Arial"/>
            </a:rPr>
            <a:t>PROJECT DIRECTORS / BRANCH DIRECTORS / PROJECT MANAGERS</a:t>
          </a:r>
        </a:p>
      </xdr:txBody>
    </xdr:sp>
    <xdr:clientData/>
  </xdr:twoCellAnchor>
  <xdr:twoCellAnchor>
    <xdr:from>
      <xdr:col>22</xdr:col>
      <xdr:colOff>0</xdr:colOff>
      <xdr:row>39</xdr:row>
      <xdr:rowOff>0</xdr:rowOff>
    </xdr:from>
    <xdr:to>
      <xdr:col>25</xdr:col>
      <xdr:colOff>0</xdr:colOff>
      <xdr:row>41</xdr:row>
      <xdr:rowOff>0</xdr:rowOff>
    </xdr:to>
    <xdr:sp macro="" textlink="">
      <xdr:nvSpPr>
        <xdr:cNvPr id="236551" name="AutoShape 7">
          <a:extLst>
            <a:ext uri="{FF2B5EF4-FFF2-40B4-BE49-F238E27FC236}">
              <a16:creationId xmlns:a16="http://schemas.microsoft.com/office/drawing/2014/main" id="{00000000-0008-0000-0200-0000079C0300}"/>
            </a:ext>
          </a:extLst>
        </xdr:cNvPr>
        <xdr:cNvSpPr>
          <a:spLocks noChangeArrowheads="1"/>
        </xdr:cNvSpPr>
      </xdr:nvSpPr>
      <xdr:spPr bwMode="auto">
        <a:xfrm>
          <a:off x="9429750" y="7058025"/>
          <a:ext cx="1285875" cy="361950"/>
        </a:xfrm>
        <a:prstGeom prst="flowChartProcess">
          <a:avLst/>
        </a:prstGeom>
        <a:solidFill>
          <a:srgbClr val="FFFFC9"/>
        </a:solidFill>
        <a:ln w="19050">
          <a:solidFill>
            <a:srgbClr val="008000"/>
          </a:solidFill>
          <a:miter lim="800000"/>
          <a:headEnd/>
          <a:tailEnd/>
        </a:ln>
      </xdr:spPr>
      <xdr:txBody>
        <a:bodyPr vertOverflow="clip" wrap="square" lIns="36576" tIns="41148" rIns="36576" bIns="41148" anchor="ctr" upright="1"/>
        <a:lstStyle/>
        <a:p>
          <a:pPr algn="ctr" rtl="0">
            <a:defRPr sz="1000"/>
          </a:pPr>
          <a:r>
            <a:rPr lang="en-MY" sz="1100" b="0" i="0" u="none" strike="noStrike" baseline="0">
              <a:solidFill>
                <a:srgbClr val="000000"/>
              </a:solidFill>
              <a:latin typeface="Arial Black"/>
            </a:rPr>
            <a:t>GREEN TEAM</a:t>
          </a:r>
        </a:p>
      </xdr:txBody>
    </xdr:sp>
    <xdr:clientData/>
  </xdr:twoCellAnchor>
  <xdr:twoCellAnchor>
    <xdr:from>
      <xdr:col>29</xdr:col>
      <xdr:colOff>0</xdr:colOff>
      <xdr:row>39</xdr:row>
      <xdr:rowOff>0</xdr:rowOff>
    </xdr:from>
    <xdr:to>
      <xdr:col>32</xdr:col>
      <xdr:colOff>0</xdr:colOff>
      <xdr:row>41</xdr:row>
      <xdr:rowOff>0</xdr:rowOff>
    </xdr:to>
    <xdr:sp macro="" textlink="">
      <xdr:nvSpPr>
        <xdr:cNvPr id="236552" name="AutoShape 8">
          <a:extLst>
            <a:ext uri="{FF2B5EF4-FFF2-40B4-BE49-F238E27FC236}">
              <a16:creationId xmlns:a16="http://schemas.microsoft.com/office/drawing/2014/main" id="{00000000-0008-0000-0200-0000089C0300}"/>
            </a:ext>
          </a:extLst>
        </xdr:cNvPr>
        <xdr:cNvSpPr>
          <a:spLocks noChangeArrowheads="1"/>
        </xdr:cNvSpPr>
      </xdr:nvSpPr>
      <xdr:spPr bwMode="auto">
        <a:xfrm>
          <a:off x="12430125" y="7058025"/>
          <a:ext cx="1285875" cy="361950"/>
        </a:xfrm>
        <a:prstGeom prst="flowChartProcess">
          <a:avLst/>
        </a:prstGeom>
        <a:solidFill>
          <a:srgbClr val="FFCC99"/>
        </a:solidFill>
        <a:ln w="19050">
          <a:solidFill>
            <a:srgbClr val="FF0000"/>
          </a:solidFill>
          <a:miter lim="800000"/>
          <a:headEnd/>
          <a:tailEnd/>
        </a:ln>
      </xdr:spPr>
      <xdr:txBody>
        <a:bodyPr vertOverflow="clip" wrap="square" lIns="36576" tIns="41148" rIns="36576" bIns="41148" anchor="ctr" upright="1"/>
        <a:lstStyle/>
        <a:p>
          <a:pPr algn="ctr" rtl="0">
            <a:defRPr sz="1000"/>
          </a:pPr>
          <a:r>
            <a:rPr lang="en-MY" sz="1100" b="0" i="0" u="none" strike="noStrike" baseline="0">
              <a:solidFill>
                <a:srgbClr val="000000"/>
              </a:solidFill>
              <a:latin typeface="Arial Black"/>
            </a:rPr>
            <a:t>RED TEAM </a:t>
          </a:r>
        </a:p>
      </xdr:txBody>
    </xdr:sp>
    <xdr:clientData/>
  </xdr:twoCellAnchor>
  <xdr:twoCellAnchor>
    <xdr:from>
      <xdr:col>23</xdr:col>
      <xdr:colOff>0</xdr:colOff>
      <xdr:row>53</xdr:row>
      <xdr:rowOff>0</xdr:rowOff>
    </xdr:from>
    <xdr:to>
      <xdr:col>24</xdr:col>
      <xdr:colOff>0</xdr:colOff>
      <xdr:row>54</xdr:row>
      <xdr:rowOff>0</xdr:rowOff>
    </xdr:to>
    <xdr:sp macro="" textlink="">
      <xdr:nvSpPr>
        <xdr:cNvPr id="236553" name="AutoShape 9">
          <a:extLst>
            <a:ext uri="{FF2B5EF4-FFF2-40B4-BE49-F238E27FC236}">
              <a16:creationId xmlns:a16="http://schemas.microsoft.com/office/drawing/2014/main" id="{00000000-0008-0000-0200-0000099C0300}"/>
            </a:ext>
          </a:extLst>
        </xdr:cNvPr>
        <xdr:cNvSpPr>
          <a:spLocks noChangeArrowheads="1"/>
        </xdr:cNvSpPr>
      </xdr:nvSpPr>
      <xdr:spPr bwMode="auto">
        <a:xfrm>
          <a:off x="9858375" y="9591675"/>
          <a:ext cx="428625" cy="180975"/>
        </a:xfrm>
        <a:prstGeom prst="flowChartAlternateProcess">
          <a:avLst/>
        </a:prstGeom>
        <a:solidFill>
          <a:srgbClr val="95FB8D"/>
        </a:solidFill>
        <a:ln w="19050">
          <a:solidFill>
            <a:srgbClr val="0000FF"/>
          </a:solidFill>
          <a:miter lim="800000"/>
          <a:headEnd/>
          <a:tailEnd/>
        </a:ln>
      </xdr:spPr>
      <xdr:txBody>
        <a:bodyPr vertOverflow="clip" wrap="square" lIns="27432" tIns="22860" rIns="27432" bIns="22860" anchor="ctr" upright="1"/>
        <a:lstStyle/>
        <a:p>
          <a:pPr algn="ctr" rtl="0">
            <a:defRPr sz="1000"/>
          </a:pPr>
          <a:r>
            <a:rPr lang="en-MY" sz="900" b="1" i="0" u="none" strike="noStrike" baseline="0">
              <a:solidFill>
                <a:srgbClr val="000000"/>
              </a:solidFill>
              <a:latin typeface="Arial"/>
              <a:cs typeface="Arial"/>
            </a:rPr>
            <a:t>YES</a:t>
          </a:r>
        </a:p>
      </xdr:txBody>
    </xdr:sp>
    <xdr:clientData/>
  </xdr:twoCellAnchor>
  <xdr:twoCellAnchor>
    <xdr:from>
      <xdr:col>20</xdr:col>
      <xdr:colOff>28575</xdr:colOff>
      <xdr:row>48</xdr:row>
      <xdr:rowOff>85725</xdr:rowOff>
    </xdr:from>
    <xdr:to>
      <xdr:col>21</xdr:col>
      <xdr:colOff>28575</xdr:colOff>
      <xdr:row>49</xdr:row>
      <xdr:rowOff>85725</xdr:rowOff>
    </xdr:to>
    <xdr:sp macro="" textlink="">
      <xdr:nvSpPr>
        <xdr:cNvPr id="236554" name="AutoShape 10">
          <a:extLst>
            <a:ext uri="{FF2B5EF4-FFF2-40B4-BE49-F238E27FC236}">
              <a16:creationId xmlns:a16="http://schemas.microsoft.com/office/drawing/2014/main" id="{00000000-0008-0000-0200-00000A9C0300}"/>
            </a:ext>
          </a:extLst>
        </xdr:cNvPr>
        <xdr:cNvSpPr>
          <a:spLocks noChangeArrowheads="1"/>
        </xdr:cNvSpPr>
      </xdr:nvSpPr>
      <xdr:spPr bwMode="auto">
        <a:xfrm>
          <a:off x="8601075" y="8772525"/>
          <a:ext cx="428625" cy="180975"/>
        </a:xfrm>
        <a:prstGeom prst="flowChartAlternateProcess">
          <a:avLst/>
        </a:prstGeom>
        <a:solidFill>
          <a:srgbClr val="FF0000"/>
        </a:solidFill>
        <a:ln w="19050">
          <a:solidFill>
            <a:srgbClr val="969696"/>
          </a:solidFill>
          <a:miter lim="800000"/>
          <a:headEnd/>
          <a:tailEnd/>
        </a:ln>
      </xdr:spPr>
      <xdr:txBody>
        <a:bodyPr vertOverflow="clip" wrap="square" lIns="27432" tIns="22860" rIns="27432" bIns="22860" anchor="ctr" upright="1"/>
        <a:lstStyle/>
        <a:p>
          <a:pPr algn="ctr" rtl="0">
            <a:defRPr sz="1000"/>
          </a:pPr>
          <a:r>
            <a:rPr lang="en-MY" sz="900" b="1" i="0" u="none" strike="noStrike" baseline="0">
              <a:solidFill>
                <a:srgbClr val="000000"/>
              </a:solidFill>
              <a:latin typeface="Arial"/>
              <a:cs typeface="Arial"/>
            </a:rPr>
            <a:t>NO</a:t>
          </a:r>
        </a:p>
      </xdr:txBody>
    </xdr:sp>
    <xdr:clientData/>
  </xdr:twoCellAnchor>
  <xdr:twoCellAnchor>
    <xdr:from>
      <xdr:col>30</xdr:col>
      <xdr:colOff>0</xdr:colOff>
      <xdr:row>53</xdr:row>
      <xdr:rowOff>0</xdr:rowOff>
    </xdr:from>
    <xdr:to>
      <xdr:col>31</xdr:col>
      <xdr:colOff>0</xdr:colOff>
      <xdr:row>54</xdr:row>
      <xdr:rowOff>0</xdr:rowOff>
    </xdr:to>
    <xdr:sp macro="" textlink="">
      <xdr:nvSpPr>
        <xdr:cNvPr id="236555" name="AutoShape 11">
          <a:extLst>
            <a:ext uri="{FF2B5EF4-FFF2-40B4-BE49-F238E27FC236}">
              <a16:creationId xmlns:a16="http://schemas.microsoft.com/office/drawing/2014/main" id="{00000000-0008-0000-0200-00000B9C0300}"/>
            </a:ext>
          </a:extLst>
        </xdr:cNvPr>
        <xdr:cNvSpPr>
          <a:spLocks noChangeArrowheads="1"/>
        </xdr:cNvSpPr>
      </xdr:nvSpPr>
      <xdr:spPr bwMode="auto">
        <a:xfrm>
          <a:off x="12858750" y="9591675"/>
          <a:ext cx="428625" cy="180975"/>
        </a:xfrm>
        <a:prstGeom prst="flowChartAlternateProcess">
          <a:avLst/>
        </a:prstGeom>
        <a:solidFill>
          <a:srgbClr val="95FB8D"/>
        </a:solidFill>
        <a:ln w="19050">
          <a:solidFill>
            <a:srgbClr val="0000FF"/>
          </a:solidFill>
          <a:miter lim="800000"/>
          <a:headEnd/>
          <a:tailEnd/>
        </a:ln>
      </xdr:spPr>
      <xdr:txBody>
        <a:bodyPr vertOverflow="clip" wrap="square" lIns="27432" tIns="22860" rIns="27432" bIns="22860" anchor="ctr" upright="1"/>
        <a:lstStyle/>
        <a:p>
          <a:pPr algn="ctr" rtl="0">
            <a:defRPr sz="1000"/>
          </a:pPr>
          <a:r>
            <a:rPr lang="en-MY" sz="900" b="1" i="0" u="none" strike="noStrike" baseline="0">
              <a:solidFill>
                <a:srgbClr val="000000"/>
              </a:solidFill>
              <a:latin typeface="Arial"/>
              <a:cs typeface="Arial"/>
            </a:rPr>
            <a:t>YES</a:t>
          </a:r>
        </a:p>
      </xdr:txBody>
    </xdr:sp>
    <xdr:clientData/>
  </xdr:twoCellAnchor>
  <xdr:twoCellAnchor>
    <xdr:from>
      <xdr:col>27</xdr:col>
      <xdr:colOff>28575</xdr:colOff>
      <xdr:row>48</xdr:row>
      <xdr:rowOff>85725</xdr:rowOff>
    </xdr:from>
    <xdr:to>
      <xdr:col>28</xdr:col>
      <xdr:colOff>28575</xdr:colOff>
      <xdr:row>49</xdr:row>
      <xdr:rowOff>85725</xdr:rowOff>
    </xdr:to>
    <xdr:sp macro="" textlink="">
      <xdr:nvSpPr>
        <xdr:cNvPr id="236556" name="AutoShape 12">
          <a:extLst>
            <a:ext uri="{FF2B5EF4-FFF2-40B4-BE49-F238E27FC236}">
              <a16:creationId xmlns:a16="http://schemas.microsoft.com/office/drawing/2014/main" id="{00000000-0008-0000-0200-00000C9C0300}"/>
            </a:ext>
          </a:extLst>
        </xdr:cNvPr>
        <xdr:cNvSpPr>
          <a:spLocks noChangeArrowheads="1"/>
        </xdr:cNvSpPr>
      </xdr:nvSpPr>
      <xdr:spPr bwMode="auto">
        <a:xfrm>
          <a:off x="11601450" y="8772525"/>
          <a:ext cx="428625" cy="180975"/>
        </a:xfrm>
        <a:prstGeom prst="flowChartAlternateProcess">
          <a:avLst/>
        </a:prstGeom>
        <a:solidFill>
          <a:srgbClr val="FF0000"/>
        </a:solidFill>
        <a:ln w="19050">
          <a:solidFill>
            <a:srgbClr val="969696"/>
          </a:solidFill>
          <a:miter lim="800000"/>
          <a:headEnd/>
          <a:tailEnd/>
        </a:ln>
      </xdr:spPr>
      <xdr:txBody>
        <a:bodyPr vertOverflow="clip" wrap="square" lIns="27432" tIns="22860" rIns="27432" bIns="22860" anchor="ctr" upright="1"/>
        <a:lstStyle/>
        <a:p>
          <a:pPr algn="ctr" rtl="0">
            <a:defRPr sz="1000"/>
          </a:pPr>
          <a:r>
            <a:rPr lang="en-MY" sz="900" b="1" i="0" u="none" strike="noStrike" baseline="0">
              <a:solidFill>
                <a:srgbClr val="000000"/>
              </a:solidFill>
              <a:latin typeface="Arial"/>
              <a:cs typeface="Arial"/>
            </a:rPr>
            <a:t>NO</a:t>
          </a:r>
        </a:p>
      </xdr:txBody>
    </xdr:sp>
    <xdr:clientData/>
  </xdr:twoCellAnchor>
  <xdr:twoCellAnchor>
    <xdr:from>
      <xdr:col>21</xdr:col>
      <xdr:colOff>0</xdr:colOff>
      <xdr:row>55</xdr:row>
      <xdr:rowOff>0</xdr:rowOff>
    </xdr:from>
    <xdr:to>
      <xdr:col>26</xdr:col>
      <xdr:colOff>0</xdr:colOff>
      <xdr:row>58</xdr:row>
      <xdr:rowOff>0</xdr:rowOff>
    </xdr:to>
    <xdr:sp macro="" textlink="">
      <xdr:nvSpPr>
        <xdr:cNvPr id="236557" name="AutoShape 13">
          <a:extLst>
            <a:ext uri="{FF2B5EF4-FFF2-40B4-BE49-F238E27FC236}">
              <a16:creationId xmlns:a16="http://schemas.microsoft.com/office/drawing/2014/main" id="{00000000-0008-0000-0200-00000D9C0300}"/>
            </a:ext>
          </a:extLst>
        </xdr:cNvPr>
        <xdr:cNvSpPr>
          <a:spLocks noChangeArrowheads="1"/>
        </xdr:cNvSpPr>
      </xdr:nvSpPr>
      <xdr:spPr bwMode="auto">
        <a:xfrm>
          <a:off x="9001125" y="9953625"/>
          <a:ext cx="2143125" cy="542925"/>
        </a:xfrm>
        <a:prstGeom prst="flowChartTerminator">
          <a:avLst/>
        </a:prstGeom>
        <a:solidFill>
          <a:srgbClr val="FFFFFF"/>
        </a:solidFill>
        <a:ln w="19050">
          <a:solidFill>
            <a:srgbClr val="008000"/>
          </a:solidFill>
          <a:miter lim="800000"/>
          <a:headEnd/>
          <a:tailEnd/>
        </a:ln>
      </xdr:spPr>
      <xdr:txBody>
        <a:bodyPr vertOverflow="clip" wrap="square" lIns="27432" tIns="22860" rIns="27432" bIns="22860" anchor="ctr" upright="1"/>
        <a:lstStyle/>
        <a:p>
          <a:pPr algn="ctr" rtl="0">
            <a:defRPr sz="1000"/>
          </a:pPr>
          <a:r>
            <a:rPr lang="en-MY" sz="1000" b="1" i="0" u="none" strike="noStrike" baseline="0">
              <a:solidFill>
                <a:srgbClr val="000000"/>
              </a:solidFill>
              <a:latin typeface="Arial"/>
              <a:cs typeface="Arial"/>
            </a:rPr>
            <a:t>GREEN TEAM WRAPS UP </a:t>
          </a:r>
        </a:p>
        <a:p>
          <a:pPr algn="ctr" rtl="0">
            <a:defRPr sz="1000"/>
          </a:pPr>
          <a:r>
            <a:rPr lang="en-MY" sz="1000" b="1" i="0" u="none" strike="noStrike" baseline="0">
              <a:solidFill>
                <a:srgbClr val="000000"/>
              </a:solidFill>
              <a:latin typeface="Arial"/>
              <a:cs typeface="Arial"/>
            </a:rPr>
            <a:t>&amp; DEMOBILISED</a:t>
          </a:r>
        </a:p>
      </xdr:txBody>
    </xdr:sp>
    <xdr:clientData/>
  </xdr:twoCellAnchor>
  <xdr:twoCellAnchor>
    <xdr:from>
      <xdr:col>28</xdr:col>
      <xdr:colOff>0</xdr:colOff>
      <xdr:row>55</xdr:row>
      <xdr:rowOff>0</xdr:rowOff>
    </xdr:from>
    <xdr:to>
      <xdr:col>33</xdr:col>
      <xdr:colOff>0</xdr:colOff>
      <xdr:row>58</xdr:row>
      <xdr:rowOff>0</xdr:rowOff>
    </xdr:to>
    <xdr:sp macro="" textlink="">
      <xdr:nvSpPr>
        <xdr:cNvPr id="236558" name="AutoShape 14">
          <a:extLst>
            <a:ext uri="{FF2B5EF4-FFF2-40B4-BE49-F238E27FC236}">
              <a16:creationId xmlns:a16="http://schemas.microsoft.com/office/drawing/2014/main" id="{00000000-0008-0000-0200-00000E9C0300}"/>
            </a:ext>
          </a:extLst>
        </xdr:cNvPr>
        <xdr:cNvSpPr>
          <a:spLocks noChangeArrowheads="1"/>
        </xdr:cNvSpPr>
      </xdr:nvSpPr>
      <xdr:spPr bwMode="auto">
        <a:xfrm>
          <a:off x="12001500" y="9953625"/>
          <a:ext cx="2143125" cy="542925"/>
        </a:xfrm>
        <a:prstGeom prst="flowChartTerminator">
          <a:avLst/>
        </a:prstGeom>
        <a:solidFill>
          <a:srgbClr val="FFFFFF"/>
        </a:solidFill>
        <a:ln w="19050">
          <a:solidFill>
            <a:srgbClr val="FF0000"/>
          </a:solidFill>
          <a:miter lim="800000"/>
          <a:headEnd/>
          <a:tailEnd/>
        </a:ln>
      </xdr:spPr>
      <xdr:txBody>
        <a:bodyPr vertOverflow="clip" wrap="square" lIns="27432" tIns="18288" rIns="27432" bIns="18288" anchor="ctr" upright="1"/>
        <a:lstStyle/>
        <a:p>
          <a:pPr algn="ctr" rtl="0">
            <a:defRPr sz="1000"/>
          </a:pPr>
          <a:r>
            <a:rPr lang="en-MY" sz="1000" b="1" i="0" u="none" strike="noStrike" baseline="0">
              <a:solidFill>
                <a:srgbClr val="000000"/>
              </a:solidFill>
              <a:latin typeface="Arial"/>
              <a:cs typeface="Arial"/>
            </a:rPr>
            <a:t>RED TEAM WRAPS UP,</a:t>
          </a:r>
        </a:p>
        <a:p>
          <a:pPr algn="ctr" rtl="0">
            <a:defRPr sz="1000"/>
          </a:pPr>
          <a:r>
            <a:rPr lang="en-MY" sz="1000" b="1" i="0" u="none" strike="noStrike" baseline="0">
              <a:solidFill>
                <a:srgbClr val="000000"/>
              </a:solidFill>
              <a:latin typeface="Arial"/>
              <a:cs typeface="Arial"/>
            </a:rPr>
            <a:t>HAND OVER &amp;  DEMOBILISED</a:t>
          </a:r>
        </a:p>
      </xdr:txBody>
    </xdr:sp>
    <xdr:clientData/>
  </xdr:twoCellAnchor>
  <xdr:twoCellAnchor>
    <xdr:from>
      <xdr:col>18</xdr:col>
      <xdr:colOff>0</xdr:colOff>
      <xdr:row>7</xdr:row>
      <xdr:rowOff>9525</xdr:rowOff>
    </xdr:from>
    <xdr:to>
      <xdr:col>26</xdr:col>
      <xdr:colOff>0</xdr:colOff>
      <xdr:row>8</xdr:row>
      <xdr:rowOff>171450</xdr:rowOff>
    </xdr:to>
    <xdr:cxnSp macro="">
      <xdr:nvCxnSpPr>
        <xdr:cNvPr id="400730" name="AutoShape 15">
          <a:extLst>
            <a:ext uri="{FF2B5EF4-FFF2-40B4-BE49-F238E27FC236}">
              <a16:creationId xmlns:a16="http://schemas.microsoft.com/office/drawing/2014/main" id="{00000000-0008-0000-0200-00005A1D0600}"/>
            </a:ext>
          </a:extLst>
        </xdr:cNvPr>
        <xdr:cNvCxnSpPr>
          <a:cxnSpLocks noChangeShapeType="1"/>
          <a:stCxn id="236578" idx="2"/>
          <a:endCxn id="236549" idx="0"/>
        </xdr:cNvCxnSpPr>
      </xdr:nvCxnSpPr>
      <xdr:spPr bwMode="auto">
        <a:xfrm rot="5400000">
          <a:off x="9258300" y="-266700"/>
          <a:ext cx="342900" cy="3429000"/>
        </a:xfrm>
        <a:prstGeom prst="bentConnector3">
          <a:avLst>
            <a:gd name="adj1" fmla="val 47222"/>
          </a:avLst>
        </a:prstGeom>
        <a:noFill/>
        <a:ln w="9525">
          <a:solidFill>
            <a:srgbClr val="000000"/>
          </a:solidFill>
          <a:miter lim="800000"/>
          <a:headEnd/>
          <a:tailEnd type="triangle" w="med" len="med"/>
        </a:ln>
      </xdr:spPr>
    </xdr:cxnSp>
    <xdr:clientData/>
  </xdr:twoCellAnchor>
  <xdr:twoCellAnchor>
    <xdr:from>
      <xdr:col>18</xdr:col>
      <xdr:colOff>0</xdr:colOff>
      <xdr:row>11</xdr:row>
      <xdr:rowOff>9525</xdr:rowOff>
    </xdr:from>
    <xdr:to>
      <xdr:col>18</xdr:col>
      <xdr:colOff>0</xdr:colOff>
      <xdr:row>12</xdr:row>
      <xdr:rowOff>0</xdr:rowOff>
    </xdr:to>
    <xdr:cxnSp macro="">
      <xdr:nvCxnSpPr>
        <xdr:cNvPr id="400731" name="AutoShape 16">
          <a:extLst>
            <a:ext uri="{FF2B5EF4-FFF2-40B4-BE49-F238E27FC236}">
              <a16:creationId xmlns:a16="http://schemas.microsoft.com/office/drawing/2014/main" id="{00000000-0008-0000-0200-00005B1D0600}"/>
            </a:ext>
          </a:extLst>
        </xdr:cNvPr>
        <xdr:cNvCxnSpPr>
          <a:cxnSpLocks noChangeShapeType="1"/>
          <a:stCxn id="236549" idx="2"/>
          <a:endCxn id="236576" idx="0"/>
        </xdr:cNvCxnSpPr>
      </xdr:nvCxnSpPr>
      <xdr:spPr bwMode="auto">
        <a:xfrm>
          <a:off x="7715250" y="2000250"/>
          <a:ext cx="0" cy="171450"/>
        </a:xfrm>
        <a:prstGeom prst="straightConnector1">
          <a:avLst/>
        </a:prstGeom>
        <a:noFill/>
        <a:ln w="9525">
          <a:solidFill>
            <a:srgbClr val="000000"/>
          </a:solidFill>
          <a:round/>
          <a:headEnd/>
          <a:tailEnd type="triangle" w="med" len="med"/>
        </a:ln>
      </xdr:spPr>
    </xdr:cxnSp>
    <xdr:clientData/>
  </xdr:twoCellAnchor>
  <xdr:twoCellAnchor>
    <xdr:from>
      <xdr:col>18</xdr:col>
      <xdr:colOff>0</xdr:colOff>
      <xdr:row>23</xdr:row>
      <xdr:rowOff>9525</xdr:rowOff>
    </xdr:from>
    <xdr:to>
      <xdr:col>18</xdr:col>
      <xdr:colOff>0</xdr:colOff>
      <xdr:row>24</xdr:row>
      <xdr:rowOff>171450</xdr:rowOff>
    </xdr:to>
    <xdr:cxnSp macro="">
      <xdr:nvCxnSpPr>
        <xdr:cNvPr id="400732" name="AutoShape 17">
          <a:extLst>
            <a:ext uri="{FF2B5EF4-FFF2-40B4-BE49-F238E27FC236}">
              <a16:creationId xmlns:a16="http://schemas.microsoft.com/office/drawing/2014/main" id="{00000000-0008-0000-0200-00005C1D0600}"/>
            </a:ext>
          </a:extLst>
        </xdr:cNvPr>
        <xdr:cNvCxnSpPr>
          <a:cxnSpLocks noChangeShapeType="1"/>
          <a:stCxn id="236550" idx="2"/>
          <a:endCxn id="236582" idx="2"/>
        </xdr:cNvCxnSpPr>
      </xdr:nvCxnSpPr>
      <xdr:spPr bwMode="auto">
        <a:xfrm rot="5400000">
          <a:off x="7543800" y="4343400"/>
          <a:ext cx="342900" cy="0"/>
        </a:xfrm>
        <a:prstGeom prst="straightConnector1">
          <a:avLst/>
        </a:prstGeom>
        <a:noFill/>
        <a:ln w="9525">
          <a:solidFill>
            <a:srgbClr val="000000"/>
          </a:solidFill>
          <a:round/>
          <a:headEnd/>
          <a:tailEnd type="triangle" w="med" len="med"/>
        </a:ln>
      </xdr:spPr>
    </xdr:cxnSp>
    <xdr:clientData/>
  </xdr:twoCellAnchor>
  <xdr:twoCellAnchor>
    <xdr:from>
      <xdr:col>16</xdr:col>
      <xdr:colOff>400050</xdr:colOff>
      <xdr:row>31</xdr:row>
      <xdr:rowOff>0</xdr:rowOff>
    </xdr:from>
    <xdr:to>
      <xdr:col>28</xdr:col>
      <xdr:colOff>247650</xdr:colOff>
      <xdr:row>33</xdr:row>
      <xdr:rowOff>28575</xdr:rowOff>
    </xdr:to>
    <xdr:sp macro="" textlink="">
      <xdr:nvSpPr>
        <xdr:cNvPr id="236563" name="AutoShape 19">
          <a:extLst>
            <a:ext uri="{FF2B5EF4-FFF2-40B4-BE49-F238E27FC236}">
              <a16:creationId xmlns:a16="http://schemas.microsoft.com/office/drawing/2014/main" id="{00000000-0008-0000-0200-0000139C0300}"/>
            </a:ext>
          </a:extLst>
        </xdr:cNvPr>
        <xdr:cNvSpPr>
          <a:spLocks noChangeArrowheads="1"/>
        </xdr:cNvSpPr>
      </xdr:nvSpPr>
      <xdr:spPr bwMode="auto">
        <a:xfrm>
          <a:off x="7258050" y="5610225"/>
          <a:ext cx="4991100" cy="390525"/>
        </a:xfrm>
        <a:prstGeom prst="flowChartProcess">
          <a:avLst/>
        </a:prstGeom>
        <a:solidFill>
          <a:srgbClr val="FFFFC9"/>
        </a:solidFill>
        <a:ln w="19050">
          <a:solidFill>
            <a:srgbClr val="000080"/>
          </a:solidFill>
          <a:miter lim="800000"/>
          <a:headEnd/>
          <a:tailEnd/>
        </a:ln>
      </xdr:spPr>
      <xdr:txBody>
        <a:bodyPr vertOverflow="clip" wrap="square" lIns="27432" tIns="18288" rIns="27432" bIns="18288" anchor="ctr" upright="1"/>
        <a:lstStyle/>
        <a:p>
          <a:pPr algn="ctr" rtl="0">
            <a:defRPr sz="1000"/>
          </a:pPr>
          <a:r>
            <a:rPr lang="en-MY" sz="1000" b="1" i="0" u="none" strike="noStrike" baseline="0">
              <a:solidFill>
                <a:srgbClr val="000000"/>
              </a:solidFill>
              <a:latin typeface="Arial"/>
              <a:cs typeface="Arial"/>
            </a:rPr>
            <a:t>Project Director Request for GREEN TEAM / RED TEAM Intervention</a:t>
          </a:r>
        </a:p>
      </xdr:txBody>
    </xdr:sp>
    <xdr:clientData/>
  </xdr:twoCellAnchor>
  <xdr:twoCellAnchor>
    <xdr:from>
      <xdr:col>10</xdr:col>
      <xdr:colOff>219075</xdr:colOff>
      <xdr:row>33</xdr:row>
      <xdr:rowOff>38100</xdr:rowOff>
    </xdr:from>
    <xdr:to>
      <xdr:col>22</xdr:col>
      <xdr:colOff>323850</xdr:colOff>
      <xdr:row>36</xdr:row>
      <xdr:rowOff>0</xdr:rowOff>
    </xdr:to>
    <xdr:cxnSp macro="">
      <xdr:nvCxnSpPr>
        <xdr:cNvPr id="400734" name="AutoShape 20">
          <a:extLst>
            <a:ext uri="{FF2B5EF4-FFF2-40B4-BE49-F238E27FC236}">
              <a16:creationId xmlns:a16="http://schemas.microsoft.com/office/drawing/2014/main" id="{00000000-0008-0000-0200-00005E1D0600}"/>
            </a:ext>
          </a:extLst>
        </xdr:cNvPr>
        <xdr:cNvCxnSpPr>
          <a:cxnSpLocks noChangeShapeType="1"/>
          <a:stCxn id="236563" idx="2"/>
          <a:endCxn id="236548" idx="0"/>
        </xdr:cNvCxnSpPr>
      </xdr:nvCxnSpPr>
      <xdr:spPr bwMode="auto">
        <a:xfrm rot="5400000">
          <a:off x="6877050" y="3638550"/>
          <a:ext cx="504825" cy="5248275"/>
        </a:xfrm>
        <a:prstGeom prst="bentConnector3">
          <a:avLst>
            <a:gd name="adj1" fmla="val 47171"/>
          </a:avLst>
        </a:prstGeom>
        <a:noFill/>
        <a:ln w="9525">
          <a:solidFill>
            <a:srgbClr val="000000"/>
          </a:solidFill>
          <a:miter lim="800000"/>
          <a:headEnd/>
          <a:tailEnd type="triangle" w="med" len="med"/>
        </a:ln>
      </xdr:spPr>
    </xdr:cxnSp>
    <xdr:clientData/>
  </xdr:twoCellAnchor>
  <xdr:twoCellAnchor>
    <xdr:from>
      <xdr:col>22</xdr:col>
      <xdr:colOff>323850</xdr:colOff>
      <xdr:row>33</xdr:row>
      <xdr:rowOff>38100</xdr:rowOff>
    </xdr:from>
    <xdr:to>
      <xdr:col>23</xdr:col>
      <xdr:colOff>219075</xdr:colOff>
      <xdr:row>36</xdr:row>
      <xdr:rowOff>0</xdr:rowOff>
    </xdr:to>
    <xdr:cxnSp macro="">
      <xdr:nvCxnSpPr>
        <xdr:cNvPr id="400735" name="AutoShape 21">
          <a:extLst>
            <a:ext uri="{FF2B5EF4-FFF2-40B4-BE49-F238E27FC236}">
              <a16:creationId xmlns:a16="http://schemas.microsoft.com/office/drawing/2014/main" id="{00000000-0008-0000-0200-00005F1D0600}"/>
            </a:ext>
          </a:extLst>
        </xdr:cNvPr>
        <xdr:cNvCxnSpPr>
          <a:cxnSpLocks noChangeShapeType="1"/>
          <a:stCxn id="236563" idx="2"/>
          <a:endCxn id="236546" idx="0"/>
        </xdr:cNvCxnSpPr>
      </xdr:nvCxnSpPr>
      <xdr:spPr bwMode="auto">
        <a:xfrm rot="16200000" flipH="1">
          <a:off x="9663112" y="6100763"/>
          <a:ext cx="504825" cy="323850"/>
        </a:xfrm>
        <a:prstGeom prst="bentConnector3">
          <a:avLst>
            <a:gd name="adj1" fmla="val 47171"/>
          </a:avLst>
        </a:prstGeom>
        <a:noFill/>
        <a:ln w="9525">
          <a:solidFill>
            <a:srgbClr val="000000"/>
          </a:solidFill>
          <a:miter lim="800000"/>
          <a:headEnd/>
          <a:tailEnd type="triangle" w="med" len="med"/>
        </a:ln>
      </xdr:spPr>
    </xdr:cxnSp>
    <xdr:clientData/>
  </xdr:twoCellAnchor>
  <xdr:twoCellAnchor>
    <xdr:from>
      <xdr:col>30</xdr:col>
      <xdr:colOff>219075</xdr:colOff>
      <xdr:row>54</xdr:row>
      <xdr:rowOff>9525</xdr:rowOff>
    </xdr:from>
    <xdr:to>
      <xdr:col>30</xdr:col>
      <xdr:colOff>219075</xdr:colOff>
      <xdr:row>54</xdr:row>
      <xdr:rowOff>171450</xdr:rowOff>
    </xdr:to>
    <xdr:cxnSp macro="">
      <xdr:nvCxnSpPr>
        <xdr:cNvPr id="400736" name="AutoShape 22">
          <a:extLst>
            <a:ext uri="{FF2B5EF4-FFF2-40B4-BE49-F238E27FC236}">
              <a16:creationId xmlns:a16="http://schemas.microsoft.com/office/drawing/2014/main" id="{00000000-0008-0000-0200-0000601D0600}"/>
            </a:ext>
          </a:extLst>
        </xdr:cNvPr>
        <xdr:cNvCxnSpPr>
          <a:cxnSpLocks noChangeShapeType="1"/>
          <a:stCxn id="236555" idx="2"/>
          <a:endCxn id="236558" idx="0"/>
        </xdr:cNvCxnSpPr>
      </xdr:nvCxnSpPr>
      <xdr:spPr bwMode="auto">
        <a:xfrm rot="5400000">
          <a:off x="12996862" y="9863138"/>
          <a:ext cx="161925" cy="0"/>
        </a:xfrm>
        <a:prstGeom prst="straightConnector1">
          <a:avLst/>
        </a:prstGeom>
        <a:noFill/>
        <a:ln w="6350">
          <a:solidFill>
            <a:srgbClr val="000000"/>
          </a:solidFill>
          <a:round/>
          <a:headEnd/>
          <a:tailEnd type="triangle" w="med" len="med"/>
        </a:ln>
      </xdr:spPr>
    </xdr:cxnSp>
    <xdr:clientData/>
  </xdr:twoCellAnchor>
  <xdr:twoCellAnchor>
    <xdr:from>
      <xdr:col>23</xdr:col>
      <xdr:colOff>219075</xdr:colOff>
      <xdr:row>45</xdr:row>
      <xdr:rowOff>9525</xdr:rowOff>
    </xdr:from>
    <xdr:to>
      <xdr:col>23</xdr:col>
      <xdr:colOff>219075</xdr:colOff>
      <xdr:row>46</xdr:row>
      <xdr:rowOff>9525</xdr:rowOff>
    </xdr:to>
    <xdr:cxnSp macro="">
      <xdr:nvCxnSpPr>
        <xdr:cNvPr id="400737" name="AutoShape 23">
          <a:extLst>
            <a:ext uri="{FF2B5EF4-FFF2-40B4-BE49-F238E27FC236}">
              <a16:creationId xmlns:a16="http://schemas.microsoft.com/office/drawing/2014/main" id="{00000000-0008-0000-0200-0000611D0600}"/>
            </a:ext>
          </a:extLst>
        </xdr:cNvPr>
        <xdr:cNvCxnSpPr>
          <a:cxnSpLocks noChangeShapeType="1"/>
          <a:stCxn id="236601" idx="2"/>
          <a:endCxn id="236574" idx="2"/>
        </xdr:cNvCxnSpPr>
      </xdr:nvCxnSpPr>
      <xdr:spPr bwMode="auto">
        <a:xfrm rot="5400000">
          <a:off x="9986962" y="8243888"/>
          <a:ext cx="180975" cy="0"/>
        </a:xfrm>
        <a:prstGeom prst="straightConnector1">
          <a:avLst/>
        </a:prstGeom>
        <a:noFill/>
        <a:ln w="6350">
          <a:solidFill>
            <a:srgbClr val="000000"/>
          </a:solidFill>
          <a:round/>
          <a:headEnd/>
          <a:tailEnd type="triangle" w="med" len="med"/>
        </a:ln>
      </xdr:spPr>
    </xdr:cxnSp>
    <xdr:clientData/>
  </xdr:twoCellAnchor>
  <xdr:twoCellAnchor>
    <xdr:from>
      <xdr:col>23</xdr:col>
      <xdr:colOff>219075</xdr:colOff>
      <xdr:row>54</xdr:row>
      <xdr:rowOff>9525</xdr:rowOff>
    </xdr:from>
    <xdr:to>
      <xdr:col>23</xdr:col>
      <xdr:colOff>219075</xdr:colOff>
      <xdr:row>54</xdr:row>
      <xdr:rowOff>171450</xdr:rowOff>
    </xdr:to>
    <xdr:cxnSp macro="">
      <xdr:nvCxnSpPr>
        <xdr:cNvPr id="400738" name="AutoShape 24">
          <a:extLst>
            <a:ext uri="{FF2B5EF4-FFF2-40B4-BE49-F238E27FC236}">
              <a16:creationId xmlns:a16="http://schemas.microsoft.com/office/drawing/2014/main" id="{00000000-0008-0000-0200-0000621D0600}"/>
            </a:ext>
          </a:extLst>
        </xdr:cNvPr>
        <xdr:cNvCxnSpPr>
          <a:cxnSpLocks noChangeShapeType="1"/>
          <a:stCxn id="236553" idx="2"/>
          <a:endCxn id="236557" idx="0"/>
        </xdr:cNvCxnSpPr>
      </xdr:nvCxnSpPr>
      <xdr:spPr bwMode="auto">
        <a:xfrm>
          <a:off x="10077450" y="9782175"/>
          <a:ext cx="0" cy="161925"/>
        </a:xfrm>
        <a:prstGeom prst="straightConnector1">
          <a:avLst/>
        </a:prstGeom>
        <a:noFill/>
        <a:ln w="6350">
          <a:solidFill>
            <a:srgbClr val="000000"/>
          </a:solidFill>
          <a:round/>
          <a:headEnd/>
          <a:tailEnd type="triangle" w="med" len="med"/>
        </a:ln>
      </xdr:spPr>
    </xdr:cxnSp>
    <xdr:clientData/>
  </xdr:twoCellAnchor>
  <xdr:twoCellAnchor>
    <xdr:from>
      <xdr:col>27</xdr:col>
      <xdr:colOff>247650</xdr:colOff>
      <xdr:row>43</xdr:row>
      <xdr:rowOff>95250</xdr:rowOff>
    </xdr:from>
    <xdr:to>
      <xdr:col>27</xdr:col>
      <xdr:colOff>419100</xdr:colOff>
      <xdr:row>48</xdr:row>
      <xdr:rowOff>76200</xdr:rowOff>
    </xdr:to>
    <xdr:cxnSp macro="">
      <xdr:nvCxnSpPr>
        <xdr:cNvPr id="400739" name="AutoShape 25">
          <a:extLst>
            <a:ext uri="{FF2B5EF4-FFF2-40B4-BE49-F238E27FC236}">
              <a16:creationId xmlns:a16="http://schemas.microsoft.com/office/drawing/2014/main" id="{00000000-0008-0000-0200-0000631D0600}"/>
            </a:ext>
          </a:extLst>
        </xdr:cNvPr>
        <xdr:cNvCxnSpPr>
          <a:cxnSpLocks noChangeShapeType="1"/>
          <a:stCxn id="236556" idx="0"/>
          <a:endCxn id="236597" idx="1"/>
        </xdr:cNvCxnSpPr>
      </xdr:nvCxnSpPr>
      <xdr:spPr bwMode="auto">
        <a:xfrm rot="-5400000">
          <a:off x="11463337" y="8234363"/>
          <a:ext cx="885825" cy="171450"/>
        </a:xfrm>
        <a:prstGeom prst="bentConnector2">
          <a:avLst/>
        </a:prstGeom>
        <a:noFill/>
        <a:ln w="9525">
          <a:solidFill>
            <a:srgbClr val="000000"/>
          </a:solidFill>
          <a:miter lim="800000"/>
          <a:headEnd/>
          <a:tailEnd type="triangle" w="med" len="med"/>
        </a:ln>
      </xdr:spPr>
    </xdr:cxnSp>
    <xdr:clientData/>
  </xdr:twoCellAnchor>
  <xdr:twoCellAnchor>
    <xdr:from>
      <xdr:col>20</xdr:col>
      <xdr:colOff>247650</xdr:colOff>
      <xdr:row>43</xdr:row>
      <xdr:rowOff>95250</xdr:rowOff>
    </xdr:from>
    <xdr:to>
      <xdr:col>20</xdr:col>
      <xdr:colOff>419100</xdr:colOff>
      <xdr:row>48</xdr:row>
      <xdr:rowOff>76200</xdr:rowOff>
    </xdr:to>
    <xdr:cxnSp macro="">
      <xdr:nvCxnSpPr>
        <xdr:cNvPr id="400740" name="AutoShape 26">
          <a:extLst>
            <a:ext uri="{FF2B5EF4-FFF2-40B4-BE49-F238E27FC236}">
              <a16:creationId xmlns:a16="http://schemas.microsoft.com/office/drawing/2014/main" id="{00000000-0008-0000-0200-0000641D0600}"/>
            </a:ext>
          </a:extLst>
        </xdr:cNvPr>
        <xdr:cNvCxnSpPr>
          <a:cxnSpLocks noChangeShapeType="1"/>
          <a:stCxn id="236554" idx="0"/>
          <a:endCxn id="236601" idx="1"/>
        </xdr:cNvCxnSpPr>
      </xdr:nvCxnSpPr>
      <xdr:spPr bwMode="auto">
        <a:xfrm rot="-5400000">
          <a:off x="8462962" y="8234363"/>
          <a:ext cx="885825" cy="171450"/>
        </a:xfrm>
        <a:prstGeom prst="bentConnector2">
          <a:avLst/>
        </a:prstGeom>
        <a:noFill/>
        <a:ln w="9525">
          <a:solidFill>
            <a:srgbClr val="000000"/>
          </a:solidFill>
          <a:miter lim="800000"/>
          <a:headEnd/>
          <a:tailEnd type="triangle" w="med" len="med"/>
        </a:ln>
      </xdr:spPr>
    </xdr:cxnSp>
    <xdr:clientData/>
  </xdr:twoCellAnchor>
  <xdr:twoCellAnchor>
    <xdr:from>
      <xdr:col>7</xdr:col>
      <xdr:colOff>0</xdr:colOff>
      <xdr:row>4</xdr:row>
      <xdr:rowOff>0</xdr:rowOff>
    </xdr:from>
    <xdr:to>
      <xdr:col>15</xdr:col>
      <xdr:colOff>0</xdr:colOff>
      <xdr:row>7</xdr:row>
      <xdr:rowOff>0</xdr:rowOff>
    </xdr:to>
    <xdr:sp macro="" textlink="">
      <xdr:nvSpPr>
        <xdr:cNvPr id="236571" name="AutoShape 27">
          <a:extLst>
            <a:ext uri="{FF2B5EF4-FFF2-40B4-BE49-F238E27FC236}">
              <a16:creationId xmlns:a16="http://schemas.microsoft.com/office/drawing/2014/main" id="{00000000-0008-0000-0200-00001B9C0300}"/>
            </a:ext>
          </a:extLst>
        </xdr:cNvPr>
        <xdr:cNvSpPr>
          <a:spLocks noChangeArrowheads="1"/>
        </xdr:cNvSpPr>
      </xdr:nvSpPr>
      <xdr:spPr bwMode="auto">
        <a:xfrm>
          <a:off x="3000375" y="723900"/>
          <a:ext cx="3429000" cy="542925"/>
        </a:xfrm>
        <a:prstGeom prst="flowChartProcess">
          <a:avLst/>
        </a:prstGeom>
        <a:solidFill>
          <a:srgbClr val="97FFFF"/>
        </a:solidFill>
        <a:ln w="19050">
          <a:solidFill>
            <a:srgbClr val="0000FF"/>
          </a:solidFill>
          <a:miter lim="800000"/>
          <a:headEnd/>
          <a:tailEnd/>
        </a:ln>
      </xdr:spPr>
      <xdr:txBody>
        <a:bodyPr vertOverflow="clip" wrap="square" lIns="27432" tIns="18288" rIns="27432" bIns="18288" anchor="ctr" upright="1"/>
        <a:lstStyle/>
        <a:p>
          <a:pPr algn="ctr" rtl="0">
            <a:defRPr sz="1000"/>
          </a:pPr>
          <a:r>
            <a:rPr lang="en-MY" sz="1100" b="1" i="0" u="none" strike="noStrike" baseline="0">
              <a:solidFill>
                <a:srgbClr val="000000"/>
              </a:solidFill>
              <a:latin typeface="Arial"/>
              <a:cs typeface="Arial"/>
            </a:rPr>
            <a:t>TOP MANAGEMENT / BRANCH DIRECTORS</a:t>
          </a:r>
        </a:p>
      </xdr:txBody>
    </xdr:sp>
    <xdr:clientData/>
  </xdr:twoCellAnchor>
  <xdr:twoCellAnchor>
    <xdr:from>
      <xdr:col>11</xdr:col>
      <xdr:colOff>0</xdr:colOff>
      <xdr:row>7</xdr:row>
      <xdr:rowOff>9525</xdr:rowOff>
    </xdr:from>
    <xdr:to>
      <xdr:col>18</xdr:col>
      <xdr:colOff>0</xdr:colOff>
      <xdr:row>8</xdr:row>
      <xdr:rowOff>171450</xdr:rowOff>
    </xdr:to>
    <xdr:cxnSp macro="">
      <xdr:nvCxnSpPr>
        <xdr:cNvPr id="400742" name="AutoShape 28">
          <a:extLst>
            <a:ext uri="{FF2B5EF4-FFF2-40B4-BE49-F238E27FC236}">
              <a16:creationId xmlns:a16="http://schemas.microsoft.com/office/drawing/2014/main" id="{00000000-0008-0000-0200-0000661D0600}"/>
            </a:ext>
          </a:extLst>
        </xdr:cNvPr>
        <xdr:cNvCxnSpPr>
          <a:cxnSpLocks noChangeShapeType="1"/>
          <a:stCxn id="236571" idx="2"/>
          <a:endCxn id="236549" idx="0"/>
        </xdr:cNvCxnSpPr>
      </xdr:nvCxnSpPr>
      <xdr:spPr bwMode="auto">
        <a:xfrm rot="16200000" flipH="1">
          <a:off x="6043613" y="-52388"/>
          <a:ext cx="342900" cy="3000375"/>
        </a:xfrm>
        <a:prstGeom prst="bentConnector3">
          <a:avLst>
            <a:gd name="adj1" fmla="val 47222"/>
          </a:avLst>
        </a:prstGeom>
        <a:noFill/>
        <a:ln w="9525">
          <a:solidFill>
            <a:srgbClr val="000000"/>
          </a:solidFill>
          <a:miter lim="800000"/>
          <a:headEnd/>
          <a:tailEnd type="triangle" w="med" len="med"/>
        </a:ln>
      </xdr:spPr>
    </xdr:cxnSp>
    <xdr:clientData/>
  </xdr:twoCellAnchor>
  <xdr:twoCellAnchor>
    <xdr:from>
      <xdr:col>21</xdr:col>
      <xdr:colOff>38100</xdr:colOff>
      <xdr:row>49</xdr:row>
      <xdr:rowOff>0</xdr:rowOff>
    </xdr:from>
    <xdr:to>
      <xdr:col>21</xdr:col>
      <xdr:colOff>190500</xdr:colOff>
      <xdr:row>49</xdr:row>
      <xdr:rowOff>0</xdr:rowOff>
    </xdr:to>
    <xdr:cxnSp macro="">
      <xdr:nvCxnSpPr>
        <xdr:cNvPr id="400743" name="AutoShape 29">
          <a:extLst>
            <a:ext uri="{FF2B5EF4-FFF2-40B4-BE49-F238E27FC236}">
              <a16:creationId xmlns:a16="http://schemas.microsoft.com/office/drawing/2014/main" id="{00000000-0008-0000-0200-0000671D0600}"/>
            </a:ext>
          </a:extLst>
        </xdr:cNvPr>
        <xdr:cNvCxnSpPr>
          <a:cxnSpLocks noChangeShapeType="1"/>
          <a:stCxn id="236574" idx="1"/>
          <a:endCxn id="236554" idx="3"/>
        </xdr:cNvCxnSpPr>
      </xdr:nvCxnSpPr>
      <xdr:spPr bwMode="auto">
        <a:xfrm rot="10800000">
          <a:off x="9039225" y="8867775"/>
          <a:ext cx="152400" cy="0"/>
        </a:xfrm>
        <a:prstGeom prst="straightConnector1">
          <a:avLst/>
        </a:prstGeom>
        <a:noFill/>
        <a:ln w="9525">
          <a:solidFill>
            <a:srgbClr val="000000"/>
          </a:solidFill>
          <a:round/>
          <a:headEnd/>
          <a:tailEnd type="triangle" w="med" len="med"/>
        </a:ln>
      </xdr:spPr>
    </xdr:cxnSp>
    <xdr:clientData/>
  </xdr:twoCellAnchor>
  <xdr:twoCellAnchor>
    <xdr:from>
      <xdr:col>21</xdr:col>
      <xdr:colOff>200025</xdr:colOff>
      <xdr:row>46</xdr:row>
      <xdr:rowOff>9525</xdr:rowOff>
    </xdr:from>
    <xdr:to>
      <xdr:col>25</xdr:col>
      <xdr:colOff>238125</xdr:colOff>
      <xdr:row>51</xdr:row>
      <xdr:rowOff>161925</xdr:rowOff>
    </xdr:to>
    <xdr:sp macro="" textlink="">
      <xdr:nvSpPr>
        <xdr:cNvPr id="236574" name="AutoShape 30">
          <a:extLst>
            <a:ext uri="{FF2B5EF4-FFF2-40B4-BE49-F238E27FC236}">
              <a16:creationId xmlns:a16="http://schemas.microsoft.com/office/drawing/2014/main" id="{00000000-0008-0000-0200-00001E9C0300}"/>
            </a:ext>
          </a:extLst>
        </xdr:cNvPr>
        <xdr:cNvSpPr>
          <a:spLocks noChangeArrowheads="1"/>
        </xdr:cNvSpPr>
      </xdr:nvSpPr>
      <xdr:spPr bwMode="auto">
        <a:xfrm flipV="1">
          <a:off x="9201150" y="8334375"/>
          <a:ext cx="1752600" cy="1057275"/>
        </a:xfrm>
        <a:prstGeom prst="flowChartDecision">
          <a:avLst/>
        </a:prstGeom>
        <a:solidFill>
          <a:srgbClr val="FFFFFF"/>
        </a:solidFill>
        <a:ln w="28575">
          <a:solidFill>
            <a:srgbClr val="0000FF"/>
          </a:solidFill>
          <a:miter lim="800000"/>
          <a:headEnd/>
          <a:tailEnd/>
        </a:ln>
      </xdr:spPr>
      <xdr:txBody>
        <a:bodyPr vertOverflow="clip" wrap="square" lIns="0" tIns="0" rIns="0" bIns="0" anchor="ctr" upright="1"/>
        <a:lstStyle/>
        <a:p>
          <a:pPr algn="ctr" rtl="0">
            <a:defRPr sz="1000"/>
          </a:pPr>
          <a:r>
            <a:rPr lang="en-MY" sz="700" b="0" i="0" u="none" strike="noStrike" baseline="0">
              <a:solidFill>
                <a:srgbClr val="000000"/>
              </a:solidFill>
              <a:latin typeface="Arial Narrow"/>
            </a:rPr>
            <a:t>FOLLOW UP PHC -  RESULT IMPROVEMENT IN IDENTIFIED AREAS?</a:t>
          </a:r>
        </a:p>
      </xdr:txBody>
    </xdr:sp>
    <xdr:clientData/>
  </xdr:twoCellAnchor>
  <xdr:twoCellAnchor>
    <xdr:from>
      <xdr:col>23</xdr:col>
      <xdr:colOff>219075</xdr:colOff>
      <xdr:row>52</xdr:row>
      <xdr:rowOff>0</xdr:rowOff>
    </xdr:from>
    <xdr:to>
      <xdr:col>23</xdr:col>
      <xdr:colOff>219075</xdr:colOff>
      <xdr:row>52</xdr:row>
      <xdr:rowOff>171450</xdr:rowOff>
    </xdr:to>
    <xdr:cxnSp macro="">
      <xdr:nvCxnSpPr>
        <xdr:cNvPr id="400745" name="AutoShape 31">
          <a:extLst>
            <a:ext uri="{FF2B5EF4-FFF2-40B4-BE49-F238E27FC236}">
              <a16:creationId xmlns:a16="http://schemas.microsoft.com/office/drawing/2014/main" id="{00000000-0008-0000-0200-0000691D0600}"/>
            </a:ext>
          </a:extLst>
        </xdr:cNvPr>
        <xdr:cNvCxnSpPr>
          <a:cxnSpLocks noChangeShapeType="1"/>
          <a:stCxn id="236574" idx="0"/>
          <a:endCxn id="236553" idx="0"/>
        </xdr:cNvCxnSpPr>
      </xdr:nvCxnSpPr>
      <xdr:spPr bwMode="auto">
        <a:xfrm rot="5400000">
          <a:off x="9991725" y="9496425"/>
          <a:ext cx="171450" cy="0"/>
        </a:xfrm>
        <a:prstGeom prst="straightConnector1">
          <a:avLst/>
        </a:prstGeom>
        <a:noFill/>
        <a:ln w="6350">
          <a:solidFill>
            <a:srgbClr val="000000"/>
          </a:solidFill>
          <a:round/>
          <a:headEnd/>
          <a:tailEnd type="triangle" w="med" len="med"/>
        </a:ln>
      </xdr:spPr>
    </xdr:cxnSp>
    <xdr:clientData/>
  </xdr:twoCellAnchor>
  <xdr:twoCellAnchor>
    <xdr:from>
      <xdr:col>17</xdr:col>
      <xdr:colOff>0</xdr:colOff>
      <xdr:row>12</xdr:row>
      <xdr:rowOff>0</xdr:rowOff>
    </xdr:from>
    <xdr:to>
      <xdr:col>19</xdr:col>
      <xdr:colOff>0</xdr:colOff>
      <xdr:row>17</xdr:row>
      <xdr:rowOff>0</xdr:rowOff>
    </xdr:to>
    <xdr:sp macro="" textlink="">
      <xdr:nvSpPr>
        <xdr:cNvPr id="236576" name="AutoShape 32">
          <a:extLst>
            <a:ext uri="{FF2B5EF4-FFF2-40B4-BE49-F238E27FC236}">
              <a16:creationId xmlns:a16="http://schemas.microsoft.com/office/drawing/2014/main" id="{00000000-0008-0000-0200-0000209C0300}"/>
            </a:ext>
          </a:extLst>
        </xdr:cNvPr>
        <xdr:cNvSpPr>
          <a:spLocks noChangeArrowheads="1"/>
        </xdr:cNvSpPr>
      </xdr:nvSpPr>
      <xdr:spPr bwMode="auto">
        <a:xfrm>
          <a:off x="7286625" y="2171700"/>
          <a:ext cx="857250" cy="904875"/>
        </a:xfrm>
        <a:prstGeom prst="flowChartMultidocument">
          <a:avLst/>
        </a:prstGeom>
        <a:solidFill>
          <a:srgbClr val="0000FF"/>
        </a:solidFill>
        <a:ln w="9525">
          <a:solidFill>
            <a:srgbClr val="800080"/>
          </a:solidFill>
          <a:miter lim="800000"/>
          <a:headEnd/>
          <a:tailEnd/>
        </a:ln>
      </xdr:spPr>
      <xdr:txBody>
        <a:bodyPr vertOverflow="clip" wrap="square" lIns="27432" tIns="22860" rIns="27432" bIns="22860" anchor="ctr" upright="1"/>
        <a:lstStyle/>
        <a:p>
          <a:pPr algn="ctr" rtl="0">
            <a:defRPr sz="1000"/>
          </a:pPr>
          <a:r>
            <a:rPr lang="en-MY" sz="1000" b="1" i="0" u="none" strike="noStrike" baseline="0">
              <a:solidFill>
                <a:srgbClr val="FFFFFF"/>
              </a:solidFill>
              <a:latin typeface="Arial"/>
              <a:cs typeface="Arial"/>
            </a:rPr>
            <a:t>PHC REPORT</a:t>
          </a:r>
        </a:p>
      </xdr:txBody>
    </xdr:sp>
    <xdr:clientData/>
  </xdr:twoCellAnchor>
  <xdr:twoCellAnchor>
    <xdr:from>
      <xdr:col>28</xdr:col>
      <xdr:colOff>238125</xdr:colOff>
      <xdr:row>46</xdr:row>
      <xdr:rowOff>0</xdr:rowOff>
    </xdr:from>
    <xdr:to>
      <xdr:col>32</xdr:col>
      <xdr:colOff>209550</xdr:colOff>
      <xdr:row>52</xdr:row>
      <xdr:rowOff>0</xdr:rowOff>
    </xdr:to>
    <xdr:sp macro="" textlink="">
      <xdr:nvSpPr>
        <xdr:cNvPr id="236577" name="AutoShape 33">
          <a:extLst>
            <a:ext uri="{FF2B5EF4-FFF2-40B4-BE49-F238E27FC236}">
              <a16:creationId xmlns:a16="http://schemas.microsoft.com/office/drawing/2014/main" id="{00000000-0008-0000-0200-0000219C0300}"/>
            </a:ext>
          </a:extLst>
        </xdr:cNvPr>
        <xdr:cNvSpPr>
          <a:spLocks noChangeArrowheads="1"/>
        </xdr:cNvSpPr>
      </xdr:nvSpPr>
      <xdr:spPr bwMode="auto">
        <a:xfrm flipV="1">
          <a:off x="12239625" y="8324850"/>
          <a:ext cx="1685925" cy="1085850"/>
        </a:xfrm>
        <a:prstGeom prst="flowChartDecision">
          <a:avLst/>
        </a:prstGeom>
        <a:solidFill>
          <a:srgbClr val="FFFFFF"/>
        </a:solidFill>
        <a:ln w="28575">
          <a:solidFill>
            <a:srgbClr val="0000FF"/>
          </a:solidFill>
          <a:miter lim="800000"/>
          <a:headEnd/>
          <a:tailEnd/>
        </a:ln>
      </xdr:spPr>
      <xdr:txBody>
        <a:bodyPr vertOverflow="clip" wrap="square" lIns="0" tIns="0" rIns="0" bIns="0" anchor="ctr" upright="1"/>
        <a:lstStyle/>
        <a:p>
          <a:pPr algn="ctr" rtl="0">
            <a:defRPr sz="1000"/>
          </a:pPr>
          <a:r>
            <a:rPr lang="en-MY" sz="700" b="0" i="0" u="none" strike="noStrike" baseline="0">
              <a:solidFill>
                <a:srgbClr val="000000"/>
              </a:solidFill>
              <a:latin typeface="Arial Narrow"/>
            </a:rPr>
            <a:t>FOLLOW UP PHC -  RESULT PROJECT BACK ON  RIGHT TRACK?</a:t>
          </a:r>
        </a:p>
      </xdr:txBody>
    </xdr:sp>
    <xdr:clientData/>
  </xdr:twoCellAnchor>
  <xdr:twoCellAnchor>
    <xdr:from>
      <xdr:col>22</xdr:col>
      <xdr:colOff>0</xdr:colOff>
      <xdr:row>4</xdr:row>
      <xdr:rowOff>0</xdr:rowOff>
    </xdr:from>
    <xdr:to>
      <xdr:col>30</xdr:col>
      <xdr:colOff>0</xdr:colOff>
      <xdr:row>7</xdr:row>
      <xdr:rowOff>0</xdr:rowOff>
    </xdr:to>
    <xdr:sp macro="" textlink="">
      <xdr:nvSpPr>
        <xdr:cNvPr id="236578" name="AutoShape 34">
          <a:extLst>
            <a:ext uri="{FF2B5EF4-FFF2-40B4-BE49-F238E27FC236}">
              <a16:creationId xmlns:a16="http://schemas.microsoft.com/office/drawing/2014/main" id="{00000000-0008-0000-0200-0000229C0300}"/>
            </a:ext>
          </a:extLst>
        </xdr:cNvPr>
        <xdr:cNvSpPr>
          <a:spLocks noChangeArrowheads="1"/>
        </xdr:cNvSpPr>
      </xdr:nvSpPr>
      <xdr:spPr bwMode="auto">
        <a:xfrm>
          <a:off x="9429750" y="723900"/>
          <a:ext cx="3429000" cy="542925"/>
        </a:xfrm>
        <a:prstGeom prst="flowChartProcess">
          <a:avLst/>
        </a:prstGeom>
        <a:solidFill>
          <a:srgbClr val="97FFFF"/>
        </a:solidFill>
        <a:ln w="19050">
          <a:solidFill>
            <a:srgbClr val="800000"/>
          </a:solidFill>
          <a:miter lim="800000"/>
          <a:headEnd/>
          <a:tailEnd/>
        </a:ln>
      </xdr:spPr>
      <xdr:txBody>
        <a:bodyPr vertOverflow="clip" wrap="square" lIns="27432" tIns="18288" rIns="27432" bIns="18288" anchor="ctr" upright="1"/>
        <a:lstStyle/>
        <a:p>
          <a:pPr algn="ctr" rtl="0">
            <a:defRPr sz="1000"/>
          </a:pPr>
          <a:r>
            <a:rPr lang="en-MY" sz="1100" b="1" i="0" u="none" strike="noStrike" baseline="0">
              <a:solidFill>
                <a:srgbClr val="000000"/>
              </a:solidFill>
              <a:latin typeface="Arial"/>
              <a:cs typeface="Arial"/>
            </a:rPr>
            <a:t>IDENTIFY &amp; SELECT PROJECT from ACAT 1, 2, 3, 4 &amp; 5, SKALA, DISTRICT &amp; BRANCHES</a:t>
          </a:r>
        </a:p>
      </xdr:txBody>
    </xdr:sp>
    <xdr:clientData/>
  </xdr:twoCellAnchor>
  <xdr:twoCellAnchor>
    <xdr:from>
      <xdr:col>10</xdr:col>
      <xdr:colOff>0</xdr:colOff>
      <xdr:row>0</xdr:row>
      <xdr:rowOff>0</xdr:rowOff>
    </xdr:from>
    <xdr:to>
      <xdr:col>27</xdr:col>
      <xdr:colOff>0</xdr:colOff>
      <xdr:row>3</xdr:row>
      <xdr:rowOff>0</xdr:rowOff>
    </xdr:to>
    <xdr:sp macro="" textlink="">
      <xdr:nvSpPr>
        <xdr:cNvPr id="236579" name="Rectangle 35">
          <a:extLst>
            <a:ext uri="{FF2B5EF4-FFF2-40B4-BE49-F238E27FC236}">
              <a16:creationId xmlns:a16="http://schemas.microsoft.com/office/drawing/2014/main" id="{00000000-0008-0000-0200-0000239C0300}"/>
            </a:ext>
          </a:extLst>
        </xdr:cNvPr>
        <xdr:cNvSpPr>
          <a:spLocks noChangeArrowheads="1"/>
        </xdr:cNvSpPr>
      </xdr:nvSpPr>
      <xdr:spPr bwMode="auto">
        <a:xfrm>
          <a:off x="4286250" y="0"/>
          <a:ext cx="7286625" cy="542925"/>
        </a:xfrm>
        <a:prstGeom prst="rect">
          <a:avLst/>
        </a:prstGeom>
        <a:solidFill>
          <a:srgbClr val="008080"/>
        </a:solidFill>
        <a:ln w="9525">
          <a:solidFill>
            <a:srgbClr val="000000"/>
          </a:solidFill>
          <a:miter lim="800000"/>
          <a:headEnd/>
          <a:tailEnd/>
        </a:ln>
      </xdr:spPr>
      <xdr:txBody>
        <a:bodyPr vertOverflow="clip" wrap="square" lIns="36576" tIns="32004" rIns="36576" bIns="32004" anchor="ctr" upright="1"/>
        <a:lstStyle/>
        <a:p>
          <a:pPr algn="ctr" rtl="0">
            <a:defRPr sz="1000"/>
          </a:pPr>
          <a:r>
            <a:rPr lang="en-MY" sz="1600" b="1" i="0" u="none" strike="noStrike" baseline="0">
              <a:solidFill>
                <a:srgbClr val="FFFFFF"/>
              </a:solidFill>
              <a:latin typeface="Arial"/>
              <a:cs typeface="Arial"/>
            </a:rPr>
            <a:t>PROJECT HEALTH CHECK &amp; GREEN TEAM &amp; RED TEAM INTERVENTION</a:t>
          </a:r>
        </a:p>
      </xdr:txBody>
    </xdr:sp>
    <xdr:clientData/>
  </xdr:twoCellAnchor>
  <xdr:twoCellAnchor>
    <xdr:from>
      <xdr:col>18</xdr:col>
      <xdr:colOff>0</xdr:colOff>
      <xdr:row>16</xdr:row>
      <xdr:rowOff>104775</xdr:rowOff>
    </xdr:from>
    <xdr:to>
      <xdr:col>34</xdr:col>
      <xdr:colOff>219075</xdr:colOff>
      <xdr:row>19</xdr:row>
      <xdr:rowOff>171450</xdr:rowOff>
    </xdr:to>
    <xdr:cxnSp macro="">
      <xdr:nvCxnSpPr>
        <xdr:cNvPr id="400750" name="AutoShape 36">
          <a:extLst>
            <a:ext uri="{FF2B5EF4-FFF2-40B4-BE49-F238E27FC236}">
              <a16:creationId xmlns:a16="http://schemas.microsoft.com/office/drawing/2014/main" id="{00000000-0008-0000-0200-00006E1D0600}"/>
            </a:ext>
          </a:extLst>
        </xdr:cNvPr>
        <xdr:cNvCxnSpPr>
          <a:cxnSpLocks noChangeShapeType="1"/>
          <a:stCxn id="236576" idx="2"/>
          <a:endCxn id="236581" idx="0"/>
        </xdr:cNvCxnSpPr>
      </xdr:nvCxnSpPr>
      <xdr:spPr bwMode="auto">
        <a:xfrm rot="16200000" flipH="1">
          <a:off x="10948988" y="-233363"/>
          <a:ext cx="609600" cy="7077075"/>
        </a:xfrm>
        <a:prstGeom prst="bentConnector3">
          <a:avLst>
            <a:gd name="adj1" fmla="val 56250"/>
          </a:avLst>
        </a:prstGeom>
        <a:noFill/>
        <a:ln w="9525">
          <a:solidFill>
            <a:srgbClr val="000000"/>
          </a:solidFill>
          <a:miter lim="800000"/>
          <a:headEnd/>
          <a:tailEnd type="triangle" w="med" len="med"/>
        </a:ln>
      </xdr:spPr>
    </xdr:cxnSp>
    <xdr:clientData/>
  </xdr:twoCellAnchor>
  <xdr:twoCellAnchor>
    <xdr:from>
      <xdr:col>33</xdr:col>
      <xdr:colOff>0</xdr:colOff>
      <xdr:row>20</xdr:row>
      <xdr:rowOff>0</xdr:rowOff>
    </xdr:from>
    <xdr:to>
      <xdr:col>36</xdr:col>
      <xdr:colOff>0</xdr:colOff>
      <xdr:row>23</xdr:row>
      <xdr:rowOff>0</xdr:rowOff>
    </xdr:to>
    <xdr:sp macro="" textlink="">
      <xdr:nvSpPr>
        <xdr:cNvPr id="236581" name="AutoShape 37">
          <a:extLst>
            <a:ext uri="{FF2B5EF4-FFF2-40B4-BE49-F238E27FC236}">
              <a16:creationId xmlns:a16="http://schemas.microsoft.com/office/drawing/2014/main" id="{00000000-0008-0000-0200-0000259C0300}"/>
            </a:ext>
          </a:extLst>
        </xdr:cNvPr>
        <xdr:cNvSpPr>
          <a:spLocks noChangeArrowheads="1"/>
        </xdr:cNvSpPr>
      </xdr:nvSpPr>
      <xdr:spPr bwMode="auto">
        <a:xfrm>
          <a:off x="14144625" y="3619500"/>
          <a:ext cx="1285875" cy="542925"/>
        </a:xfrm>
        <a:prstGeom prst="flowChartProcess">
          <a:avLst/>
        </a:prstGeom>
        <a:solidFill>
          <a:srgbClr val="97FFFF"/>
        </a:solidFill>
        <a:ln w="19050">
          <a:solidFill>
            <a:srgbClr val="000080"/>
          </a:solidFill>
          <a:miter lim="800000"/>
          <a:headEnd/>
          <a:tailEnd/>
        </a:ln>
      </xdr:spPr>
      <xdr:txBody>
        <a:bodyPr vertOverflow="clip" wrap="square" lIns="27432" tIns="18288" rIns="27432" bIns="18288" anchor="ctr" upright="1"/>
        <a:lstStyle/>
        <a:p>
          <a:pPr algn="ctr" rtl="0">
            <a:defRPr sz="1000"/>
          </a:pPr>
          <a:r>
            <a:rPr lang="en-MY" sz="1100" b="1" i="0" u="none" strike="noStrike" baseline="0">
              <a:solidFill>
                <a:srgbClr val="000000"/>
              </a:solidFill>
              <a:latin typeface="Arial"/>
              <a:cs typeface="Arial"/>
            </a:rPr>
            <a:t>PROKOM</a:t>
          </a:r>
        </a:p>
      </xdr:txBody>
    </xdr:sp>
    <xdr:clientData/>
  </xdr:twoCellAnchor>
  <xdr:twoCellAnchor>
    <xdr:from>
      <xdr:col>15</xdr:col>
      <xdr:colOff>0</xdr:colOff>
      <xdr:row>25</xdr:row>
      <xdr:rowOff>0</xdr:rowOff>
    </xdr:from>
    <xdr:to>
      <xdr:col>21</xdr:col>
      <xdr:colOff>0</xdr:colOff>
      <xdr:row>29</xdr:row>
      <xdr:rowOff>0</xdr:rowOff>
    </xdr:to>
    <xdr:sp macro="" textlink="">
      <xdr:nvSpPr>
        <xdr:cNvPr id="236582" name="AutoShape 38">
          <a:extLst>
            <a:ext uri="{FF2B5EF4-FFF2-40B4-BE49-F238E27FC236}">
              <a16:creationId xmlns:a16="http://schemas.microsoft.com/office/drawing/2014/main" id="{00000000-0008-0000-0200-0000269C0300}"/>
            </a:ext>
          </a:extLst>
        </xdr:cNvPr>
        <xdr:cNvSpPr>
          <a:spLocks noChangeArrowheads="1"/>
        </xdr:cNvSpPr>
      </xdr:nvSpPr>
      <xdr:spPr bwMode="auto">
        <a:xfrm flipV="1">
          <a:off x="6429375" y="4524375"/>
          <a:ext cx="2571750" cy="723900"/>
        </a:xfrm>
        <a:prstGeom prst="flowChartDecision">
          <a:avLst/>
        </a:prstGeom>
        <a:solidFill>
          <a:srgbClr val="FFFFFF"/>
        </a:solidFill>
        <a:ln w="28575">
          <a:solidFill>
            <a:srgbClr val="0000FF"/>
          </a:solidFill>
          <a:miter lim="800000"/>
          <a:headEnd/>
          <a:tailEnd/>
        </a:ln>
      </xdr:spPr>
      <xdr:txBody>
        <a:bodyPr vertOverflow="clip" wrap="square" lIns="0" tIns="0" rIns="0" bIns="0" anchor="ctr" upright="1"/>
        <a:lstStyle/>
        <a:p>
          <a:pPr algn="ctr" rtl="0">
            <a:defRPr sz="1000"/>
          </a:pPr>
          <a:r>
            <a:rPr lang="en-MY" sz="900" b="0" i="0" u="none" strike="noStrike" baseline="0">
              <a:solidFill>
                <a:srgbClr val="000000"/>
              </a:solidFill>
              <a:latin typeface="Arial Narrow"/>
            </a:rPr>
            <a:t>FOLLOW  PHC RECOMMENDATION</a:t>
          </a:r>
        </a:p>
      </xdr:txBody>
    </xdr:sp>
    <xdr:clientData/>
  </xdr:twoCellAnchor>
  <xdr:twoCellAnchor>
    <xdr:from>
      <xdr:col>22</xdr:col>
      <xdr:colOff>104775</xdr:colOff>
      <xdr:row>26</xdr:row>
      <xdr:rowOff>95250</xdr:rowOff>
    </xdr:from>
    <xdr:to>
      <xdr:col>23</xdr:col>
      <xdr:colOff>104775</xdr:colOff>
      <xdr:row>27</xdr:row>
      <xdr:rowOff>95250</xdr:rowOff>
    </xdr:to>
    <xdr:sp macro="" textlink="">
      <xdr:nvSpPr>
        <xdr:cNvPr id="236583" name="AutoShape 39">
          <a:extLst>
            <a:ext uri="{FF2B5EF4-FFF2-40B4-BE49-F238E27FC236}">
              <a16:creationId xmlns:a16="http://schemas.microsoft.com/office/drawing/2014/main" id="{00000000-0008-0000-0200-0000279C0300}"/>
            </a:ext>
          </a:extLst>
        </xdr:cNvPr>
        <xdr:cNvSpPr>
          <a:spLocks noChangeArrowheads="1"/>
        </xdr:cNvSpPr>
      </xdr:nvSpPr>
      <xdr:spPr bwMode="auto">
        <a:xfrm flipH="1">
          <a:off x="9534525" y="4800600"/>
          <a:ext cx="428625" cy="180975"/>
        </a:xfrm>
        <a:prstGeom prst="flowChartAlternateProcess">
          <a:avLst/>
        </a:prstGeom>
        <a:solidFill>
          <a:srgbClr val="95FB8D"/>
        </a:solidFill>
        <a:ln w="19050">
          <a:solidFill>
            <a:srgbClr val="0000FF"/>
          </a:solidFill>
          <a:miter lim="800000"/>
          <a:headEnd/>
          <a:tailEnd/>
        </a:ln>
      </xdr:spPr>
      <xdr:txBody>
        <a:bodyPr vertOverflow="clip" wrap="square" lIns="27432" tIns="22860" rIns="27432" bIns="22860" anchor="ctr" upright="1"/>
        <a:lstStyle/>
        <a:p>
          <a:pPr algn="ctr" rtl="0">
            <a:defRPr sz="1000"/>
          </a:pPr>
          <a:r>
            <a:rPr lang="en-MY" sz="900" b="1" i="0" u="none" strike="noStrike" baseline="0">
              <a:solidFill>
                <a:srgbClr val="000000"/>
              </a:solidFill>
              <a:latin typeface="Arial"/>
              <a:cs typeface="Arial"/>
            </a:rPr>
            <a:t>YES</a:t>
          </a:r>
        </a:p>
      </xdr:txBody>
    </xdr:sp>
    <xdr:clientData/>
  </xdr:twoCellAnchor>
  <xdr:twoCellAnchor>
    <xdr:from>
      <xdr:col>6</xdr:col>
      <xdr:colOff>219075</xdr:colOff>
      <xdr:row>27</xdr:row>
      <xdr:rowOff>0</xdr:rowOff>
    </xdr:from>
    <xdr:to>
      <xdr:col>8</xdr:col>
      <xdr:colOff>314325</xdr:colOff>
      <xdr:row>30</xdr:row>
      <xdr:rowOff>171450</xdr:rowOff>
    </xdr:to>
    <xdr:cxnSp macro="">
      <xdr:nvCxnSpPr>
        <xdr:cNvPr id="400754" name="AutoShape 40">
          <a:extLst>
            <a:ext uri="{FF2B5EF4-FFF2-40B4-BE49-F238E27FC236}">
              <a16:creationId xmlns:a16="http://schemas.microsoft.com/office/drawing/2014/main" id="{00000000-0008-0000-0200-0000721D0600}"/>
            </a:ext>
          </a:extLst>
        </xdr:cNvPr>
        <xdr:cNvCxnSpPr>
          <a:cxnSpLocks noChangeShapeType="1"/>
          <a:stCxn id="236586" idx="1"/>
          <a:endCxn id="236588" idx="0"/>
        </xdr:cNvCxnSpPr>
      </xdr:nvCxnSpPr>
      <xdr:spPr bwMode="auto">
        <a:xfrm rot="10800000" flipV="1">
          <a:off x="2790825" y="4886325"/>
          <a:ext cx="952500" cy="714375"/>
        </a:xfrm>
        <a:prstGeom prst="bentConnector2">
          <a:avLst/>
        </a:prstGeom>
        <a:noFill/>
        <a:ln w="6350">
          <a:solidFill>
            <a:srgbClr val="000000"/>
          </a:solidFill>
          <a:miter lim="800000"/>
          <a:headEnd/>
          <a:tailEnd type="triangle" w="med" len="med"/>
        </a:ln>
      </xdr:spPr>
    </xdr:cxnSp>
    <xdr:clientData/>
  </xdr:twoCellAnchor>
  <xdr:twoCellAnchor>
    <xdr:from>
      <xdr:col>21</xdr:col>
      <xdr:colOff>9525</xdr:colOff>
      <xdr:row>27</xdr:row>
      <xdr:rowOff>0</xdr:rowOff>
    </xdr:from>
    <xdr:to>
      <xdr:col>22</xdr:col>
      <xdr:colOff>104775</xdr:colOff>
      <xdr:row>27</xdr:row>
      <xdr:rowOff>0</xdr:rowOff>
    </xdr:to>
    <xdr:cxnSp macro="">
      <xdr:nvCxnSpPr>
        <xdr:cNvPr id="400755" name="AutoShape 41">
          <a:extLst>
            <a:ext uri="{FF2B5EF4-FFF2-40B4-BE49-F238E27FC236}">
              <a16:creationId xmlns:a16="http://schemas.microsoft.com/office/drawing/2014/main" id="{00000000-0008-0000-0200-0000731D0600}"/>
            </a:ext>
          </a:extLst>
        </xdr:cNvPr>
        <xdr:cNvCxnSpPr>
          <a:cxnSpLocks noChangeShapeType="1"/>
          <a:stCxn id="236582" idx="3"/>
          <a:endCxn id="236583" idx="3"/>
        </xdr:cNvCxnSpPr>
      </xdr:nvCxnSpPr>
      <xdr:spPr bwMode="auto">
        <a:xfrm>
          <a:off x="9010650" y="4886325"/>
          <a:ext cx="523875" cy="0"/>
        </a:xfrm>
        <a:prstGeom prst="straightConnector1">
          <a:avLst/>
        </a:prstGeom>
        <a:noFill/>
        <a:ln w="6350">
          <a:solidFill>
            <a:srgbClr val="000000"/>
          </a:solidFill>
          <a:round/>
          <a:headEnd/>
          <a:tailEnd type="triangle" w="med" len="med"/>
        </a:ln>
      </xdr:spPr>
    </xdr:cxnSp>
    <xdr:clientData/>
  </xdr:twoCellAnchor>
  <xdr:twoCellAnchor>
    <xdr:from>
      <xdr:col>8</xdr:col>
      <xdr:colOff>323850</xdr:colOff>
      <xdr:row>26</xdr:row>
      <xdr:rowOff>85725</xdr:rowOff>
    </xdr:from>
    <xdr:to>
      <xdr:col>9</xdr:col>
      <xdr:colOff>323850</xdr:colOff>
      <xdr:row>27</xdr:row>
      <xdr:rowOff>85725</xdr:rowOff>
    </xdr:to>
    <xdr:sp macro="" textlink="">
      <xdr:nvSpPr>
        <xdr:cNvPr id="236586" name="AutoShape 42">
          <a:extLst>
            <a:ext uri="{FF2B5EF4-FFF2-40B4-BE49-F238E27FC236}">
              <a16:creationId xmlns:a16="http://schemas.microsoft.com/office/drawing/2014/main" id="{00000000-0008-0000-0200-00002A9C0300}"/>
            </a:ext>
          </a:extLst>
        </xdr:cNvPr>
        <xdr:cNvSpPr>
          <a:spLocks noChangeArrowheads="1"/>
        </xdr:cNvSpPr>
      </xdr:nvSpPr>
      <xdr:spPr bwMode="auto">
        <a:xfrm>
          <a:off x="3752850" y="4791075"/>
          <a:ext cx="428625" cy="180975"/>
        </a:xfrm>
        <a:prstGeom prst="flowChartAlternateProcess">
          <a:avLst/>
        </a:prstGeom>
        <a:solidFill>
          <a:srgbClr val="FF0000"/>
        </a:solidFill>
        <a:ln w="19050">
          <a:solidFill>
            <a:srgbClr val="969696"/>
          </a:solidFill>
          <a:miter lim="800000"/>
          <a:headEnd/>
          <a:tailEnd/>
        </a:ln>
      </xdr:spPr>
      <xdr:txBody>
        <a:bodyPr vertOverflow="clip" wrap="square" lIns="27432" tIns="22860" rIns="27432" bIns="22860" anchor="ctr" upright="1"/>
        <a:lstStyle/>
        <a:p>
          <a:pPr algn="ctr" rtl="0">
            <a:defRPr sz="1000"/>
          </a:pPr>
          <a:r>
            <a:rPr lang="en-MY" sz="900" b="1" i="0" u="none" strike="noStrike" baseline="0">
              <a:solidFill>
                <a:srgbClr val="000000"/>
              </a:solidFill>
              <a:latin typeface="Arial"/>
              <a:cs typeface="Arial"/>
            </a:rPr>
            <a:t>NO</a:t>
          </a:r>
        </a:p>
      </xdr:txBody>
    </xdr:sp>
    <xdr:clientData/>
  </xdr:twoCellAnchor>
  <xdr:twoCellAnchor>
    <xdr:from>
      <xdr:col>9</xdr:col>
      <xdr:colOff>333375</xdr:colOff>
      <xdr:row>27</xdr:row>
      <xdr:rowOff>0</xdr:rowOff>
    </xdr:from>
    <xdr:to>
      <xdr:col>14</xdr:col>
      <xdr:colOff>419100</xdr:colOff>
      <xdr:row>27</xdr:row>
      <xdr:rowOff>0</xdr:rowOff>
    </xdr:to>
    <xdr:cxnSp macro="">
      <xdr:nvCxnSpPr>
        <xdr:cNvPr id="400757" name="AutoShape 43">
          <a:extLst>
            <a:ext uri="{FF2B5EF4-FFF2-40B4-BE49-F238E27FC236}">
              <a16:creationId xmlns:a16="http://schemas.microsoft.com/office/drawing/2014/main" id="{00000000-0008-0000-0200-0000751D0600}"/>
            </a:ext>
          </a:extLst>
        </xdr:cNvPr>
        <xdr:cNvCxnSpPr>
          <a:cxnSpLocks noChangeShapeType="1"/>
          <a:stCxn id="236582" idx="1"/>
          <a:endCxn id="236586" idx="3"/>
        </xdr:cNvCxnSpPr>
      </xdr:nvCxnSpPr>
      <xdr:spPr bwMode="auto">
        <a:xfrm rot="10800000">
          <a:off x="4191000" y="4886325"/>
          <a:ext cx="2228850" cy="0"/>
        </a:xfrm>
        <a:prstGeom prst="straightConnector1">
          <a:avLst/>
        </a:prstGeom>
        <a:noFill/>
        <a:ln w="9525">
          <a:solidFill>
            <a:srgbClr val="000000"/>
          </a:solidFill>
          <a:round/>
          <a:headEnd/>
          <a:tailEnd type="triangle" w="med" len="med"/>
        </a:ln>
      </xdr:spPr>
    </xdr:cxnSp>
    <xdr:clientData/>
  </xdr:twoCellAnchor>
  <xdr:twoCellAnchor>
    <xdr:from>
      <xdr:col>5</xdr:col>
      <xdr:colOff>0</xdr:colOff>
      <xdr:row>31</xdr:row>
      <xdr:rowOff>0</xdr:rowOff>
    </xdr:from>
    <xdr:to>
      <xdr:col>8</xdr:col>
      <xdr:colOff>0</xdr:colOff>
      <xdr:row>36</xdr:row>
      <xdr:rowOff>0</xdr:rowOff>
    </xdr:to>
    <xdr:sp macro="" textlink="">
      <xdr:nvSpPr>
        <xdr:cNvPr id="236588" name="AutoShape 44">
          <a:extLst>
            <a:ext uri="{FF2B5EF4-FFF2-40B4-BE49-F238E27FC236}">
              <a16:creationId xmlns:a16="http://schemas.microsoft.com/office/drawing/2014/main" id="{00000000-0008-0000-0200-00002C9C0300}"/>
            </a:ext>
          </a:extLst>
        </xdr:cNvPr>
        <xdr:cNvSpPr>
          <a:spLocks noChangeArrowheads="1"/>
        </xdr:cNvSpPr>
      </xdr:nvSpPr>
      <xdr:spPr bwMode="auto">
        <a:xfrm>
          <a:off x="2143125" y="5610225"/>
          <a:ext cx="1285875" cy="904875"/>
        </a:xfrm>
        <a:prstGeom prst="flowChartProcess">
          <a:avLst/>
        </a:prstGeom>
        <a:solidFill>
          <a:srgbClr val="FFFFC9"/>
        </a:solidFill>
        <a:ln w="19050">
          <a:solidFill>
            <a:srgbClr val="000080"/>
          </a:solidFill>
          <a:miter lim="800000"/>
          <a:headEnd/>
          <a:tailEnd/>
        </a:ln>
      </xdr:spPr>
      <xdr:txBody>
        <a:bodyPr vertOverflow="clip" wrap="square" lIns="27432" tIns="18288" rIns="27432" bIns="18288" anchor="ctr" upright="1"/>
        <a:lstStyle/>
        <a:p>
          <a:pPr algn="ctr" rtl="0">
            <a:defRPr sz="1000"/>
          </a:pPr>
          <a:r>
            <a:rPr lang="en-MY" sz="1000" b="1" i="0" u="none" strike="noStrike" baseline="0">
              <a:solidFill>
                <a:srgbClr val="000000"/>
              </a:solidFill>
              <a:latin typeface="Arial"/>
              <a:cs typeface="Arial"/>
            </a:rPr>
            <a:t>Branch/SBU Directors own initiatives</a:t>
          </a:r>
        </a:p>
      </xdr:txBody>
    </xdr:sp>
    <xdr:clientData/>
  </xdr:twoCellAnchor>
  <xdr:twoCellAnchor>
    <xdr:from>
      <xdr:col>22</xdr:col>
      <xdr:colOff>323850</xdr:colOff>
      <xdr:row>27</xdr:row>
      <xdr:rowOff>104775</xdr:rowOff>
    </xdr:from>
    <xdr:to>
      <xdr:col>22</xdr:col>
      <xdr:colOff>323850</xdr:colOff>
      <xdr:row>30</xdr:row>
      <xdr:rowOff>171450</xdr:rowOff>
    </xdr:to>
    <xdr:cxnSp macro="">
      <xdr:nvCxnSpPr>
        <xdr:cNvPr id="400759" name="AutoShape 45">
          <a:extLst>
            <a:ext uri="{FF2B5EF4-FFF2-40B4-BE49-F238E27FC236}">
              <a16:creationId xmlns:a16="http://schemas.microsoft.com/office/drawing/2014/main" id="{00000000-0008-0000-0200-0000771D0600}"/>
            </a:ext>
          </a:extLst>
        </xdr:cNvPr>
        <xdr:cNvCxnSpPr>
          <a:cxnSpLocks noChangeShapeType="1"/>
          <a:stCxn id="236583" idx="2"/>
          <a:endCxn id="236563" idx="0"/>
        </xdr:cNvCxnSpPr>
      </xdr:nvCxnSpPr>
      <xdr:spPr bwMode="auto">
        <a:xfrm rot="5400000">
          <a:off x="9448800" y="5295900"/>
          <a:ext cx="609600" cy="0"/>
        </a:xfrm>
        <a:prstGeom prst="straightConnector1">
          <a:avLst/>
        </a:prstGeom>
        <a:noFill/>
        <a:ln w="6350">
          <a:solidFill>
            <a:srgbClr val="000000"/>
          </a:solidFill>
          <a:round/>
          <a:headEnd/>
          <a:tailEnd type="triangle" w="med" len="med"/>
        </a:ln>
      </xdr:spPr>
    </xdr:cxnSp>
    <xdr:clientData/>
  </xdr:twoCellAnchor>
  <xdr:twoCellAnchor>
    <xdr:from>
      <xdr:col>16</xdr:col>
      <xdr:colOff>219075</xdr:colOff>
      <xdr:row>33</xdr:row>
      <xdr:rowOff>38100</xdr:rowOff>
    </xdr:from>
    <xdr:to>
      <xdr:col>22</xdr:col>
      <xdr:colOff>323850</xdr:colOff>
      <xdr:row>36</xdr:row>
      <xdr:rowOff>0</xdr:rowOff>
    </xdr:to>
    <xdr:cxnSp macro="">
      <xdr:nvCxnSpPr>
        <xdr:cNvPr id="400760" name="AutoShape 46">
          <a:extLst>
            <a:ext uri="{FF2B5EF4-FFF2-40B4-BE49-F238E27FC236}">
              <a16:creationId xmlns:a16="http://schemas.microsoft.com/office/drawing/2014/main" id="{00000000-0008-0000-0200-0000781D0600}"/>
            </a:ext>
          </a:extLst>
        </xdr:cNvPr>
        <xdr:cNvCxnSpPr>
          <a:cxnSpLocks noChangeShapeType="1"/>
          <a:stCxn id="236563" idx="2"/>
          <a:endCxn id="236545" idx="0"/>
        </xdr:cNvCxnSpPr>
      </xdr:nvCxnSpPr>
      <xdr:spPr bwMode="auto">
        <a:xfrm rot="5400000">
          <a:off x="8162925" y="4924425"/>
          <a:ext cx="504825" cy="2676525"/>
        </a:xfrm>
        <a:prstGeom prst="bentConnector3">
          <a:avLst>
            <a:gd name="adj1" fmla="val 47171"/>
          </a:avLst>
        </a:prstGeom>
        <a:noFill/>
        <a:ln w="9525">
          <a:solidFill>
            <a:srgbClr val="000000"/>
          </a:solidFill>
          <a:miter lim="800000"/>
          <a:headEnd/>
          <a:tailEnd type="triangle" w="med" len="med"/>
        </a:ln>
      </xdr:spPr>
    </xdr:cxnSp>
    <xdr:clientData/>
  </xdr:twoCellAnchor>
  <xdr:twoCellAnchor>
    <xdr:from>
      <xdr:col>22</xdr:col>
      <xdr:colOff>323850</xdr:colOff>
      <xdr:row>33</xdr:row>
      <xdr:rowOff>38100</xdr:rowOff>
    </xdr:from>
    <xdr:to>
      <xdr:col>30</xdr:col>
      <xdr:colOff>219075</xdr:colOff>
      <xdr:row>36</xdr:row>
      <xdr:rowOff>0</xdr:rowOff>
    </xdr:to>
    <xdr:cxnSp macro="">
      <xdr:nvCxnSpPr>
        <xdr:cNvPr id="400761" name="AutoShape 47">
          <a:extLst>
            <a:ext uri="{FF2B5EF4-FFF2-40B4-BE49-F238E27FC236}">
              <a16:creationId xmlns:a16="http://schemas.microsoft.com/office/drawing/2014/main" id="{00000000-0008-0000-0200-0000791D0600}"/>
            </a:ext>
          </a:extLst>
        </xdr:cNvPr>
        <xdr:cNvCxnSpPr>
          <a:cxnSpLocks noChangeShapeType="1"/>
          <a:stCxn id="236563" idx="2"/>
          <a:endCxn id="236547" idx="0"/>
        </xdr:cNvCxnSpPr>
      </xdr:nvCxnSpPr>
      <xdr:spPr bwMode="auto">
        <a:xfrm rot="16200000" flipH="1">
          <a:off x="11163300" y="4600575"/>
          <a:ext cx="504825" cy="3324225"/>
        </a:xfrm>
        <a:prstGeom prst="bentConnector3">
          <a:avLst>
            <a:gd name="adj1" fmla="val 47171"/>
          </a:avLst>
        </a:prstGeom>
        <a:noFill/>
        <a:ln w="9525">
          <a:solidFill>
            <a:srgbClr val="000000"/>
          </a:solidFill>
          <a:miter lim="800000"/>
          <a:headEnd/>
          <a:tailEnd type="triangle" w="med" len="med"/>
        </a:ln>
      </xdr:spPr>
    </xdr:cxnSp>
    <xdr:clientData/>
  </xdr:twoCellAnchor>
  <xdr:twoCellAnchor>
    <xdr:from>
      <xdr:col>15</xdr:col>
      <xdr:colOff>0</xdr:colOff>
      <xdr:row>39</xdr:row>
      <xdr:rowOff>0</xdr:rowOff>
    </xdr:from>
    <xdr:to>
      <xdr:col>18</xdr:col>
      <xdr:colOff>0</xdr:colOff>
      <xdr:row>41</xdr:row>
      <xdr:rowOff>0</xdr:rowOff>
    </xdr:to>
    <xdr:sp macro="" textlink="">
      <xdr:nvSpPr>
        <xdr:cNvPr id="236592" name="AutoShape 48">
          <a:extLst>
            <a:ext uri="{FF2B5EF4-FFF2-40B4-BE49-F238E27FC236}">
              <a16:creationId xmlns:a16="http://schemas.microsoft.com/office/drawing/2014/main" id="{00000000-0008-0000-0200-0000309C0300}"/>
            </a:ext>
          </a:extLst>
        </xdr:cNvPr>
        <xdr:cNvSpPr>
          <a:spLocks noChangeArrowheads="1"/>
        </xdr:cNvSpPr>
      </xdr:nvSpPr>
      <xdr:spPr bwMode="auto">
        <a:xfrm>
          <a:off x="6429375" y="7058025"/>
          <a:ext cx="1285875" cy="361950"/>
        </a:xfrm>
        <a:prstGeom prst="flowChartProcess">
          <a:avLst/>
        </a:prstGeom>
        <a:solidFill>
          <a:srgbClr val="97FFFF"/>
        </a:solidFill>
        <a:ln w="15875">
          <a:solidFill>
            <a:srgbClr val="0000FF"/>
          </a:solidFill>
          <a:miter lim="800000"/>
          <a:headEnd/>
          <a:tailEnd/>
        </a:ln>
      </xdr:spPr>
      <xdr:txBody>
        <a:bodyPr vertOverflow="clip" wrap="square" lIns="36576" tIns="41148" rIns="36576" bIns="41148" anchor="ctr" upright="1"/>
        <a:lstStyle/>
        <a:p>
          <a:pPr algn="ctr" rtl="0">
            <a:defRPr sz="1000"/>
          </a:pPr>
          <a:r>
            <a:rPr lang="en-MY" sz="1100" b="0" i="0" u="none" strike="noStrike" baseline="0">
              <a:solidFill>
                <a:srgbClr val="000000"/>
              </a:solidFill>
              <a:latin typeface="Arial Black"/>
            </a:rPr>
            <a:t>PM</a:t>
          </a:r>
        </a:p>
      </xdr:txBody>
    </xdr:sp>
    <xdr:clientData/>
  </xdr:twoCellAnchor>
  <xdr:twoCellAnchor>
    <xdr:from>
      <xdr:col>16</xdr:col>
      <xdr:colOff>219075</xdr:colOff>
      <xdr:row>38</xdr:row>
      <xdr:rowOff>0</xdr:rowOff>
    </xdr:from>
    <xdr:to>
      <xdr:col>16</xdr:col>
      <xdr:colOff>219075</xdr:colOff>
      <xdr:row>38</xdr:row>
      <xdr:rowOff>171450</xdr:rowOff>
    </xdr:to>
    <xdr:cxnSp macro="">
      <xdr:nvCxnSpPr>
        <xdr:cNvPr id="400763" name="AutoShape 49">
          <a:extLst>
            <a:ext uri="{FF2B5EF4-FFF2-40B4-BE49-F238E27FC236}">
              <a16:creationId xmlns:a16="http://schemas.microsoft.com/office/drawing/2014/main" id="{00000000-0008-0000-0200-00007B1D0600}"/>
            </a:ext>
          </a:extLst>
        </xdr:cNvPr>
        <xdr:cNvCxnSpPr>
          <a:cxnSpLocks noChangeShapeType="1"/>
          <a:stCxn id="236545" idx="2"/>
          <a:endCxn id="236592" idx="0"/>
        </xdr:cNvCxnSpPr>
      </xdr:nvCxnSpPr>
      <xdr:spPr bwMode="auto">
        <a:xfrm rot="5400000">
          <a:off x="6991350" y="6962775"/>
          <a:ext cx="171450" cy="0"/>
        </a:xfrm>
        <a:prstGeom prst="straightConnector1">
          <a:avLst/>
        </a:prstGeom>
        <a:noFill/>
        <a:ln w="9525">
          <a:solidFill>
            <a:srgbClr val="000000"/>
          </a:solidFill>
          <a:round/>
          <a:headEnd/>
          <a:tailEnd type="triangle" w="med" len="med"/>
        </a:ln>
      </xdr:spPr>
    </xdr:cxnSp>
    <xdr:clientData/>
  </xdr:twoCellAnchor>
  <xdr:twoCellAnchor>
    <xdr:from>
      <xdr:col>23</xdr:col>
      <xdr:colOff>238125</xdr:colOff>
      <xdr:row>38</xdr:row>
      <xdr:rowOff>0</xdr:rowOff>
    </xdr:from>
    <xdr:to>
      <xdr:col>23</xdr:col>
      <xdr:colOff>238125</xdr:colOff>
      <xdr:row>39</xdr:row>
      <xdr:rowOff>0</xdr:rowOff>
    </xdr:to>
    <xdr:cxnSp macro="">
      <xdr:nvCxnSpPr>
        <xdr:cNvPr id="400764" name="AutoShape 50">
          <a:extLst>
            <a:ext uri="{FF2B5EF4-FFF2-40B4-BE49-F238E27FC236}">
              <a16:creationId xmlns:a16="http://schemas.microsoft.com/office/drawing/2014/main" id="{00000000-0008-0000-0200-00007C1D0600}"/>
            </a:ext>
          </a:extLst>
        </xdr:cNvPr>
        <xdr:cNvCxnSpPr>
          <a:cxnSpLocks noChangeShapeType="1"/>
          <a:stCxn id="236546" idx="2"/>
          <a:endCxn id="236551" idx="0"/>
        </xdr:cNvCxnSpPr>
      </xdr:nvCxnSpPr>
      <xdr:spPr bwMode="auto">
        <a:xfrm rot="5400000">
          <a:off x="10006012" y="6967538"/>
          <a:ext cx="180975" cy="0"/>
        </a:xfrm>
        <a:prstGeom prst="straightConnector1">
          <a:avLst/>
        </a:prstGeom>
        <a:noFill/>
        <a:ln w="9525">
          <a:solidFill>
            <a:srgbClr val="000000"/>
          </a:solidFill>
          <a:round/>
          <a:headEnd/>
          <a:tailEnd type="triangle" w="med" len="med"/>
        </a:ln>
      </xdr:spPr>
    </xdr:cxnSp>
    <xdr:clientData/>
  </xdr:twoCellAnchor>
  <xdr:twoCellAnchor>
    <xdr:from>
      <xdr:col>30</xdr:col>
      <xdr:colOff>219075</xdr:colOff>
      <xdr:row>38</xdr:row>
      <xdr:rowOff>0</xdr:rowOff>
    </xdr:from>
    <xdr:to>
      <xdr:col>30</xdr:col>
      <xdr:colOff>219075</xdr:colOff>
      <xdr:row>38</xdr:row>
      <xdr:rowOff>171450</xdr:rowOff>
    </xdr:to>
    <xdr:cxnSp macro="">
      <xdr:nvCxnSpPr>
        <xdr:cNvPr id="400765" name="AutoShape 51">
          <a:extLst>
            <a:ext uri="{FF2B5EF4-FFF2-40B4-BE49-F238E27FC236}">
              <a16:creationId xmlns:a16="http://schemas.microsoft.com/office/drawing/2014/main" id="{00000000-0008-0000-0200-00007D1D0600}"/>
            </a:ext>
          </a:extLst>
        </xdr:cNvPr>
        <xdr:cNvCxnSpPr>
          <a:cxnSpLocks noChangeShapeType="1"/>
          <a:stCxn id="236547" idx="2"/>
          <a:endCxn id="236552" idx="0"/>
        </xdr:cNvCxnSpPr>
      </xdr:nvCxnSpPr>
      <xdr:spPr bwMode="auto">
        <a:xfrm rot="5400000">
          <a:off x="12992100" y="6962775"/>
          <a:ext cx="171450" cy="0"/>
        </a:xfrm>
        <a:prstGeom prst="straightConnector1">
          <a:avLst/>
        </a:prstGeom>
        <a:noFill/>
        <a:ln w="9525">
          <a:solidFill>
            <a:srgbClr val="000000"/>
          </a:solidFill>
          <a:round/>
          <a:headEnd/>
          <a:tailEnd type="triangle" w="med" len="med"/>
        </a:ln>
      </xdr:spPr>
    </xdr:cxnSp>
    <xdr:clientData/>
  </xdr:twoCellAnchor>
  <xdr:twoCellAnchor>
    <xdr:from>
      <xdr:col>10</xdr:col>
      <xdr:colOff>219075</xdr:colOff>
      <xdr:row>38</xdr:row>
      <xdr:rowOff>0</xdr:rowOff>
    </xdr:from>
    <xdr:to>
      <xdr:col>10</xdr:col>
      <xdr:colOff>219075</xdr:colOff>
      <xdr:row>54</xdr:row>
      <xdr:rowOff>171450</xdr:rowOff>
    </xdr:to>
    <xdr:cxnSp macro="">
      <xdr:nvCxnSpPr>
        <xdr:cNvPr id="400766" name="AutoShape 52">
          <a:extLst>
            <a:ext uri="{FF2B5EF4-FFF2-40B4-BE49-F238E27FC236}">
              <a16:creationId xmlns:a16="http://schemas.microsoft.com/office/drawing/2014/main" id="{00000000-0008-0000-0200-00007E1D0600}"/>
            </a:ext>
          </a:extLst>
        </xdr:cNvPr>
        <xdr:cNvCxnSpPr>
          <a:cxnSpLocks noChangeShapeType="1"/>
          <a:stCxn id="236548" idx="2"/>
          <a:endCxn id="236625" idx="0"/>
        </xdr:cNvCxnSpPr>
      </xdr:nvCxnSpPr>
      <xdr:spPr bwMode="auto">
        <a:xfrm rot="5400000">
          <a:off x="2971800" y="8410575"/>
          <a:ext cx="306705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42</xdr:row>
      <xdr:rowOff>0</xdr:rowOff>
    </xdr:from>
    <xdr:to>
      <xdr:col>33</xdr:col>
      <xdr:colOff>0</xdr:colOff>
      <xdr:row>45</xdr:row>
      <xdr:rowOff>0</xdr:rowOff>
    </xdr:to>
    <xdr:sp macro="" textlink="">
      <xdr:nvSpPr>
        <xdr:cNvPr id="236597" name="AutoShape 53">
          <a:extLst>
            <a:ext uri="{FF2B5EF4-FFF2-40B4-BE49-F238E27FC236}">
              <a16:creationId xmlns:a16="http://schemas.microsoft.com/office/drawing/2014/main" id="{00000000-0008-0000-0200-0000359C0300}"/>
            </a:ext>
          </a:extLst>
        </xdr:cNvPr>
        <xdr:cNvSpPr>
          <a:spLocks noChangeArrowheads="1"/>
        </xdr:cNvSpPr>
      </xdr:nvSpPr>
      <xdr:spPr bwMode="auto">
        <a:xfrm>
          <a:off x="12001500" y="7600950"/>
          <a:ext cx="2143125" cy="542925"/>
        </a:xfrm>
        <a:prstGeom prst="flowChartProcess">
          <a:avLst/>
        </a:prstGeom>
        <a:solidFill>
          <a:srgbClr val="FFCC99"/>
        </a:solidFill>
        <a:ln w="19050">
          <a:solidFill>
            <a:srgbClr val="FF0000"/>
          </a:solidFill>
          <a:miter lim="800000"/>
          <a:headEnd/>
          <a:tailEnd/>
        </a:ln>
      </xdr:spPr>
      <xdr:txBody>
        <a:bodyPr vertOverflow="clip" wrap="square" lIns="27432" tIns="22860" rIns="27432" bIns="22860" anchor="ctr" upright="1"/>
        <a:lstStyle/>
        <a:p>
          <a:pPr algn="ctr" rtl="0">
            <a:defRPr sz="1000"/>
          </a:pPr>
          <a:r>
            <a:rPr lang="en-MY" sz="900" b="0" i="0" u="none" strike="noStrike" baseline="0">
              <a:solidFill>
                <a:srgbClr val="000000"/>
              </a:solidFill>
              <a:latin typeface="Arial"/>
              <a:cs typeface="Arial"/>
            </a:rPr>
            <a:t>INTERVENTION  IN PMT</a:t>
          </a:r>
        </a:p>
        <a:p>
          <a:pPr algn="ctr" rtl="0">
            <a:defRPr sz="1000"/>
          </a:pPr>
          <a:r>
            <a:rPr lang="en-MY" sz="900" b="0" i="0" u="none" strike="noStrike" baseline="0">
              <a:solidFill>
                <a:srgbClr val="000000"/>
              </a:solidFill>
              <a:latin typeface="Arial"/>
              <a:cs typeface="Arial"/>
            </a:rPr>
            <a:t>PROJECT DELIVERY TIME, QUALITY, COST  ON TRACK</a:t>
          </a:r>
        </a:p>
      </xdr:txBody>
    </xdr:sp>
    <xdr:clientData/>
  </xdr:twoCellAnchor>
  <xdr:twoCellAnchor>
    <xdr:from>
      <xdr:col>16</xdr:col>
      <xdr:colOff>219075</xdr:colOff>
      <xdr:row>41</xdr:row>
      <xdr:rowOff>9525</xdr:rowOff>
    </xdr:from>
    <xdr:to>
      <xdr:col>16</xdr:col>
      <xdr:colOff>219075</xdr:colOff>
      <xdr:row>41</xdr:row>
      <xdr:rowOff>171450</xdr:rowOff>
    </xdr:to>
    <xdr:cxnSp macro="">
      <xdr:nvCxnSpPr>
        <xdr:cNvPr id="400768" name="AutoShape 54">
          <a:extLst>
            <a:ext uri="{FF2B5EF4-FFF2-40B4-BE49-F238E27FC236}">
              <a16:creationId xmlns:a16="http://schemas.microsoft.com/office/drawing/2014/main" id="{00000000-0008-0000-0200-0000801D0600}"/>
            </a:ext>
          </a:extLst>
        </xdr:cNvPr>
        <xdr:cNvCxnSpPr>
          <a:cxnSpLocks noChangeShapeType="1"/>
          <a:stCxn id="236592" idx="2"/>
          <a:endCxn id="236610" idx="0"/>
        </xdr:cNvCxnSpPr>
      </xdr:nvCxnSpPr>
      <xdr:spPr bwMode="auto">
        <a:xfrm rot="5400000">
          <a:off x="6996112" y="7510463"/>
          <a:ext cx="161925" cy="0"/>
        </a:xfrm>
        <a:prstGeom prst="straightConnector1">
          <a:avLst/>
        </a:prstGeom>
        <a:noFill/>
        <a:ln w="9525">
          <a:solidFill>
            <a:srgbClr val="000000"/>
          </a:solidFill>
          <a:round/>
          <a:headEnd/>
          <a:tailEnd type="triangle" w="med" len="med"/>
        </a:ln>
      </xdr:spPr>
    </xdr:cxnSp>
    <xdr:clientData/>
  </xdr:twoCellAnchor>
  <xdr:twoCellAnchor>
    <xdr:from>
      <xdr:col>30</xdr:col>
      <xdr:colOff>219075</xdr:colOff>
      <xdr:row>45</xdr:row>
      <xdr:rowOff>9525</xdr:rowOff>
    </xdr:from>
    <xdr:to>
      <xdr:col>30</xdr:col>
      <xdr:colOff>219075</xdr:colOff>
      <xdr:row>45</xdr:row>
      <xdr:rowOff>171450</xdr:rowOff>
    </xdr:to>
    <xdr:cxnSp macro="">
      <xdr:nvCxnSpPr>
        <xdr:cNvPr id="400769" name="AutoShape 55">
          <a:extLst>
            <a:ext uri="{FF2B5EF4-FFF2-40B4-BE49-F238E27FC236}">
              <a16:creationId xmlns:a16="http://schemas.microsoft.com/office/drawing/2014/main" id="{00000000-0008-0000-0200-0000811D0600}"/>
            </a:ext>
          </a:extLst>
        </xdr:cNvPr>
        <xdr:cNvCxnSpPr>
          <a:cxnSpLocks noChangeShapeType="1"/>
          <a:stCxn id="236597" idx="2"/>
          <a:endCxn id="236577" idx="2"/>
        </xdr:cNvCxnSpPr>
      </xdr:nvCxnSpPr>
      <xdr:spPr bwMode="auto">
        <a:xfrm rot="5400000">
          <a:off x="12996862" y="8234363"/>
          <a:ext cx="161925" cy="0"/>
        </a:xfrm>
        <a:prstGeom prst="straightConnector1">
          <a:avLst/>
        </a:prstGeom>
        <a:noFill/>
        <a:ln w="9525">
          <a:solidFill>
            <a:srgbClr val="000000"/>
          </a:solidFill>
          <a:round/>
          <a:headEnd/>
          <a:tailEnd type="triangle" w="med" len="med"/>
        </a:ln>
      </xdr:spPr>
    </xdr:cxnSp>
    <xdr:clientData/>
  </xdr:twoCellAnchor>
  <xdr:twoCellAnchor>
    <xdr:from>
      <xdr:col>30</xdr:col>
      <xdr:colOff>219075</xdr:colOff>
      <xdr:row>41</xdr:row>
      <xdr:rowOff>9525</xdr:rowOff>
    </xdr:from>
    <xdr:to>
      <xdr:col>30</xdr:col>
      <xdr:colOff>219075</xdr:colOff>
      <xdr:row>41</xdr:row>
      <xdr:rowOff>171450</xdr:rowOff>
    </xdr:to>
    <xdr:cxnSp macro="">
      <xdr:nvCxnSpPr>
        <xdr:cNvPr id="400770" name="AutoShape 56">
          <a:extLst>
            <a:ext uri="{FF2B5EF4-FFF2-40B4-BE49-F238E27FC236}">
              <a16:creationId xmlns:a16="http://schemas.microsoft.com/office/drawing/2014/main" id="{00000000-0008-0000-0200-0000821D0600}"/>
            </a:ext>
          </a:extLst>
        </xdr:cNvPr>
        <xdr:cNvCxnSpPr>
          <a:cxnSpLocks noChangeShapeType="1"/>
          <a:stCxn id="236552" idx="2"/>
          <a:endCxn id="236597" idx="0"/>
        </xdr:cNvCxnSpPr>
      </xdr:nvCxnSpPr>
      <xdr:spPr bwMode="auto">
        <a:xfrm rot="5400000">
          <a:off x="12996862" y="7510463"/>
          <a:ext cx="161925" cy="0"/>
        </a:xfrm>
        <a:prstGeom prst="straightConnector1">
          <a:avLst/>
        </a:prstGeom>
        <a:noFill/>
        <a:ln w="9525">
          <a:solidFill>
            <a:srgbClr val="000000"/>
          </a:solidFill>
          <a:round/>
          <a:headEnd/>
          <a:tailEnd type="triangle" w="med" len="med"/>
        </a:ln>
      </xdr:spPr>
    </xdr:cxnSp>
    <xdr:clientData/>
  </xdr:twoCellAnchor>
  <xdr:twoCellAnchor>
    <xdr:from>
      <xdr:col>21</xdr:col>
      <xdr:colOff>0</xdr:colOff>
      <xdr:row>42</xdr:row>
      <xdr:rowOff>0</xdr:rowOff>
    </xdr:from>
    <xdr:to>
      <xdr:col>26</xdr:col>
      <xdr:colOff>0</xdr:colOff>
      <xdr:row>45</xdr:row>
      <xdr:rowOff>0</xdr:rowOff>
    </xdr:to>
    <xdr:sp macro="" textlink="">
      <xdr:nvSpPr>
        <xdr:cNvPr id="236601" name="AutoShape 57">
          <a:extLst>
            <a:ext uri="{FF2B5EF4-FFF2-40B4-BE49-F238E27FC236}">
              <a16:creationId xmlns:a16="http://schemas.microsoft.com/office/drawing/2014/main" id="{00000000-0008-0000-0200-0000399C0300}"/>
            </a:ext>
          </a:extLst>
        </xdr:cNvPr>
        <xdr:cNvSpPr>
          <a:spLocks noChangeArrowheads="1"/>
        </xdr:cNvSpPr>
      </xdr:nvSpPr>
      <xdr:spPr bwMode="auto">
        <a:xfrm>
          <a:off x="9001125" y="7600950"/>
          <a:ext cx="2143125" cy="542925"/>
        </a:xfrm>
        <a:prstGeom prst="flowChartProcess">
          <a:avLst/>
        </a:prstGeom>
        <a:solidFill>
          <a:srgbClr val="FFFFC9"/>
        </a:solidFill>
        <a:ln w="19050">
          <a:solidFill>
            <a:srgbClr val="008000"/>
          </a:solidFill>
          <a:miter lim="800000"/>
          <a:headEnd/>
          <a:tailEnd/>
        </a:ln>
      </xdr:spPr>
      <xdr:txBody>
        <a:bodyPr vertOverflow="clip" wrap="square" lIns="18288" tIns="18288" rIns="18288" bIns="18288" anchor="ctr" upright="1"/>
        <a:lstStyle/>
        <a:p>
          <a:pPr algn="ctr" rtl="0">
            <a:defRPr sz="1000"/>
          </a:pPr>
          <a:r>
            <a:rPr lang="en-MY" sz="900" b="0" i="0" u="none" strike="noStrike" baseline="0">
              <a:solidFill>
                <a:srgbClr val="000000"/>
              </a:solidFill>
              <a:latin typeface="Arial"/>
              <a:cs typeface="Arial"/>
            </a:rPr>
            <a:t>COACHING &amp; MENTORING PMT PERFORMANCE IMPROVED TO GOOD?</a:t>
          </a:r>
        </a:p>
      </xdr:txBody>
    </xdr:sp>
    <xdr:clientData/>
  </xdr:twoCellAnchor>
  <xdr:twoCellAnchor>
    <xdr:from>
      <xdr:col>30</xdr:col>
      <xdr:colOff>219075</xdr:colOff>
      <xdr:row>52</xdr:row>
      <xdr:rowOff>9525</xdr:rowOff>
    </xdr:from>
    <xdr:to>
      <xdr:col>30</xdr:col>
      <xdr:colOff>219075</xdr:colOff>
      <xdr:row>52</xdr:row>
      <xdr:rowOff>171450</xdr:rowOff>
    </xdr:to>
    <xdr:cxnSp macro="">
      <xdr:nvCxnSpPr>
        <xdr:cNvPr id="400772" name="AutoShape 58">
          <a:extLst>
            <a:ext uri="{FF2B5EF4-FFF2-40B4-BE49-F238E27FC236}">
              <a16:creationId xmlns:a16="http://schemas.microsoft.com/office/drawing/2014/main" id="{00000000-0008-0000-0200-0000841D0600}"/>
            </a:ext>
          </a:extLst>
        </xdr:cNvPr>
        <xdr:cNvCxnSpPr>
          <a:cxnSpLocks noChangeShapeType="1"/>
          <a:stCxn id="236577" idx="0"/>
          <a:endCxn id="236555" idx="0"/>
        </xdr:cNvCxnSpPr>
      </xdr:nvCxnSpPr>
      <xdr:spPr bwMode="auto">
        <a:xfrm rot="5400000">
          <a:off x="12996862" y="9501188"/>
          <a:ext cx="161925" cy="0"/>
        </a:xfrm>
        <a:prstGeom prst="straightConnector1">
          <a:avLst/>
        </a:prstGeom>
        <a:noFill/>
        <a:ln w="9525">
          <a:solidFill>
            <a:srgbClr val="000000"/>
          </a:solidFill>
          <a:round/>
          <a:headEnd/>
          <a:tailEnd type="triangle" w="med" len="med"/>
        </a:ln>
      </xdr:spPr>
    </xdr:cxnSp>
    <xdr:clientData/>
  </xdr:twoCellAnchor>
  <xdr:twoCellAnchor>
    <xdr:from>
      <xdr:col>16</xdr:col>
      <xdr:colOff>219075</xdr:colOff>
      <xdr:row>52</xdr:row>
      <xdr:rowOff>9525</xdr:rowOff>
    </xdr:from>
    <xdr:to>
      <xdr:col>16</xdr:col>
      <xdr:colOff>219075</xdr:colOff>
      <xdr:row>52</xdr:row>
      <xdr:rowOff>171450</xdr:rowOff>
    </xdr:to>
    <xdr:cxnSp macro="">
      <xdr:nvCxnSpPr>
        <xdr:cNvPr id="400773" name="AutoShape 59">
          <a:extLst>
            <a:ext uri="{FF2B5EF4-FFF2-40B4-BE49-F238E27FC236}">
              <a16:creationId xmlns:a16="http://schemas.microsoft.com/office/drawing/2014/main" id="{00000000-0008-0000-0200-0000851D0600}"/>
            </a:ext>
          </a:extLst>
        </xdr:cNvPr>
        <xdr:cNvCxnSpPr>
          <a:cxnSpLocks noChangeShapeType="1"/>
          <a:stCxn id="236605" idx="0"/>
          <a:endCxn id="236606" idx="0"/>
        </xdr:cNvCxnSpPr>
      </xdr:nvCxnSpPr>
      <xdr:spPr bwMode="auto">
        <a:xfrm rot="5400000">
          <a:off x="6996112" y="9501188"/>
          <a:ext cx="161925" cy="0"/>
        </a:xfrm>
        <a:prstGeom prst="straightConnector1">
          <a:avLst/>
        </a:prstGeom>
        <a:noFill/>
        <a:ln w="9525">
          <a:solidFill>
            <a:srgbClr val="000000"/>
          </a:solidFill>
          <a:round/>
          <a:headEnd/>
          <a:tailEnd type="triangle" w="med" len="med"/>
        </a:ln>
      </xdr:spPr>
    </xdr:cxnSp>
    <xdr:clientData/>
  </xdr:twoCellAnchor>
  <xdr:twoCellAnchor>
    <xdr:from>
      <xdr:col>23</xdr:col>
      <xdr:colOff>219075</xdr:colOff>
      <xdr:row>41</xdr:row>
      <xdr:rowOff>9525</xdr:rowOff>
    </xdr:from>
    <xdr:to>
      <xdr:col>23</xdr:col>
      <xdr:colOff>219075</xdr:colOff>
      <xdr:row>41</xdr:row>
      <xdr:rowOff>171450</xdr:rowOff>
    </xdr:to>
    <xdr:cxnSp macro="">
      <xdr:nvCxnSpPr>
        <xdr:cNvPr id="400774" name="AutoShape 60">
          <a:extLst>
            <a:ext uri="{FF2B5EF4-FFF2-40B4-BE49-F238E27FC236}">
              <a16:creationId xmlns:a16="http://schemas.microsoft.com/office/drawing/2014/main" id="{00000000-0008-0000-0200-0000861D0600}"/>
            </a:ext>
          </a:extLst>
        </xdr:cNvPr>
        <xdr:cNvCxnSpPr>
          <a:cxnSpLocks noChangeShapeType="1"/>
          <a:stCxn id="236551" idx="2"/>
          <a:endCxn id="236601" idx="0"/>
        </xdr:cNvCxnSpPr>
      </xdr:nvCxnSpPr>
      <xdr:spPr bwMode="auto">
        <a:xfrm rot="5400000">
          <a:off x="9996487" y="7510463"/>
          <a:ext cx="161925" cy="0"/>
        </a:xfrm>
        <a:prstGeom prst="straightConnector1">
          <a:avLst/>
        </a:prstGeom>
        <a:noFill/>
        <a:ln w="9525">
          <a:solidFill>
            <a:srgbClr val="000000"/>
          </a:solidFill>
          <a:round/>
          <a:headEnd/>
          <a:tailEnd type="triangle" w="med" len="med"/>
        </a:ln>
      </xdr:spPr>
    </xdr:cxnSp>
    <xdr:clientData/>
  </xdr:twoCellAnchor>
  <xdr:twoCellAnchor>
    <xdr:from>
      <xdr:col>14</xdr:col>
      <xdr:colOff>219075</xdr:colOff>
      <xdr:row>46</xdr:row>
      <xdr:rowOff>0</xdr:rowOff>
    </xdr:from>
    <xdr:to>
      <xdr:col>18</xdr:col>
      <xdr:colOff>219075</xdr:colOff>
      <xdr:row>52</xdr:row>
      <xdr:rowOff>0</xdr:rowOff>
    </xdr:to>
    <xdr:sp macro="" textlink="">
      <xdr:nvSpPr>
        <xdr:cNvPr id="236605" name="AutoShape 61">
          <a:extLst>
            <a:ext uri="{FF2B5EF4-FFF2-40B4-BE49-F238E27FC236}">
              <a16:creationId xmlns:a16="http://schemas.microsoft.com/office/drawing/2014/main" id="{00000000-0008-0000-0200-00003D9C0300}"/>
            </a:ext>
          </a:extLst>
        </xdr:cNvPr>
        <xdr:cNvSpPr>
          <a:spLocks noChangeArrowheads="1"/>
        </xdr:cNvSpPr>
      </xdr:nvSpPr>
      <xdr:spPr bwMode="auto">
        <a:xfrm flipV="1">
          <a:off x="6219825" y="8324850"/>
          <a:ext cx="1714500" cy="1085850"/>
        </a:xfrm>
        <a:prstGeom prst="flowChartDecision">
          <a:avLst/>
        </a:prstGeom>
        <a:solidFill>
          <a:srgbClr val="FFFFFF"/>
        </a:solidFill>
        <a:ln w="28575">
          <a:solidFill>
            <a:srgbClr val="0000FF"/>
          </a:solidFill>
          <a:miter lim="800000"/>
          <a:headEnd/>
          <a:tailEnd/>
        </a:ln>
      </xdr:spPr>
      <xdr:txBody>
        <a:bodyPr vertOverflow="clip" wrap="square" lIns="0" tIns="0" rIns="0" bIns="0" anchor="ctr" upright="1"/>
        <a:lstStyle/>
        <a:p>
          <a:pPr algn="ctr" rtl="0">
            <a:defRPr sz="1000"/>
          </a:pPr>
          <a:r>
            <a:rPr lang="en-MY" sz="700" b="0" i="0" u="none" strike="noStrike" baseline="0">
              <a:solidFill>
                <a:srgbClr val="000000"/>
              </a:solidFill>
              <a:latin typeface="Arial Narrow"/>
            </a:rPr>
            <a:t>FOLLOW UP PHC -  RESULT IMPROVEMENT TO HEALTHY</a:t>
          </a:r>
        </a:p>
      </xdr:txBody>
    </xdr:sp>
    <xdr:clientData/>
  </xdr:twoCellAnchor>
  <xdr:twoCellAnchor>
    <xdr:from>
      <xdr:col>16</xdr:col>
      <xdr:colOff>0</xdr:colOff>
      <xdr:row>53</xdr:row>
      <xdr:rowOff>0</xdr:rowOff>
    </xdr:from>
    <xdr:to>
      <xdr:col>17</xdr:col>
      <xdr:colOff>0</xdr:colOff>
      <xdr:row>54</xdr:row>
      <xdr:rowOff>0</xdr:rowOff>
    </xdr:to>
    <xdr:sp macro="" textlink="">
      <xdr:nvSpPr>
        <xdr:cNvPr id="236606" name="AutoShape 62">
          <a:extLst>
            <a:ext uri="{FF2B5EF4-FFF2-40B4-BE49-F238E27FC236}">
              <a16:creationId xmlns:a16="http://schemas.microsoft.com/office/drawing/2014/main" id="{00000000-0008-0000-0200-00003E9C0300}"/>
            </a:ext>
          </a:extLst>
        </xdr:cNvPr>
        <xdr:cNvSpPr>
          <a:spLocks noChangeArrowheads="1"/>
        </xdr:cNvSpPr>
      </xdr:nvSpPr>
      <xdr:spPr bwMode="auto">
        <a:xfrm>
          <a:off x="6858000" y="9591675"/>
          <a:ext cx="428625" cy="180975"/>
        </a:xfrm>
        <a:prstGeom prst="flowChartAlternateProcess">
          <a:avLst/>
        </a:prstGeom>
        <a:solidFill>
          <a:srgbClr val="95FB8D"/>
        </a:solidFill>
        <a:ln w="19050">
          <a:solidFill>
            <a:srgbClr val="0000FF"/>
          </a:solidFill>
          <a:miter lim="800000"/>
          <a:headEnd/>
          <a:tailEnd/>
        </a:ln>
      </xdr:spPr>
      <xdr:txBody>
        <a:bodyPr vertOverflow="clip" wrap="square" lIns="27432" tIns="22860" rIns="27432" bIns="22860" anchor="ctr" upright="1"/>
        <a:lstStyle/>
        <a:p>
          <a:pPr algn="ctr" rtl="0">
            <a:defRPr sz="1000"/>
          </a:pPr>
          <a:r>
            <a:rPr lang="en-MY" sz="900" b="1" i="0" u="none" strike="noStrike" baseline="0">
              <a:solidFill>
                <a:srgbClr val="000000"/>
              </a:solidFill>
              <a:latin typeface="Arial"/>
              <a:cs typeface="Arial"/>
            </a:rPr>
            <a:t>YES</a:t>
          </a:r>
        </a:p>
      </xdr:txBody>
    </xdr:sp>
    <xdr:clientData/>
  </xdr:twoCellAnchor>
  <xdr:twoCellAnchor>
    <xdr:from>
      <xdr:col>13</xdr:col>
      <xdr:colOff>0</xdr:colOff>
      <xdr:row>48</xdr:row>
      <xdr:rowOff>85725</xdr:rowOff>
    </xdr:from>
    <xdr:to>
      <xdr:col>14</xdr:col>
      <xdr:colOff>0</xdr:colOff>
      <xdr:row>49</xdr:row>
      <xdr:rowOff>85725</xdr:rowOff>
    </xdr:to>
    <xdr:sp macro="" textlink="">
      <xdr:nvSpPr>
        <xdr:cNvPr id="236607" name="AutoShape 63">
          <a:extLst>
            <a:ext uri="{FF2B5EF4-FFF2-40B4-BE49-F238E27FC236}">
              <a16:creationId xmlns:a16="http://schemas.microsoft.com/office/drawing/2014/main" id="{00000000-0008-0000-0200-00003F9C0300}"/>
            </a:ext>
          </a:extLst>
        </xdr:cNvPr>
        <xdr:cNvSpPr>
          <a:spLocks noChangeArrowheads="1"/>
        </xdr:cNvSpPr>
      </xdr:nvSpPr>
      <xdr:spPr bwMode="auto">
        <a:xfrm>
          <a:off x="5572125" y="8772525"/>
          <a:ext cx="428625" cy="180975"/>
        </a:xfrm>
        <a:prstGeom prst="flowChartAlternateProcess">
          <a:avLst/>
        </a:prstGeom>
        <a:solidFill>
          <a:srgbClr val="FF0000"/>
        </a:solidFill>
        <a:ln w="19050">
          <a:solidFill>
            <a:srgbClr val="969696"/>
          </a:solidFill>
          <a:miter lim="800000"/>
          <a:headEnd/>
          <a:tailEnd/>
        </a:ln>
      </xdr:spPr>
      <xdr:txBody>
        <a:bodyPr vertOverflow="clip" wrap="square" lIns="27432" tIns="22860" rIns="27432" bIns="22860" anchor="ctr" upright="1"/>
        <a:lstStyle/>
        <a:p>
          <a:pPr algn="ctr" rtl="0">
            <a:defRPr sz="1000"/>
          </a:pPr>
          <a:r>
            <a:rPr lang="en-MY" sz="900" b="1" i="0" u="none" strike="noStrike" baseline="0">
              <a:solidFill>
                <a:srgbClr val="000000"/>
              </a:solidFill>
              <a:latin typeface="Arial"/>
              <a:cs typeface="Arial"/>
            </a:rPr>
            <a:t>NO</a:t>
          </a:r>
        </a:p>
      </xdr:txBody>
    </xdr:sp>
    <xdr:clientData/>
  </xdr:twoCellAnchor>
  <xdr:twoCellAnchor>
    <xdr:from>
      <xdr:col>14</xdr:col>
      <xdr:colOff>9525</xdr:colOff>
      <xdr:row>49</xdr:row>
      <xdr:rowOff>0</xdr:rowOff>
    </xdr:from>
    <xdr:to>
      <xdr:col>14</xdr:col>
      <xdr:colOff>209550</xdr:colOff>
      <xdr:row>49</xdr:row>
      <xdr:rowOff>0</xdr:rowOff>
    </xdr:to>
    <xdr:cxnSp macro="">
      <xdr:nvCxnSpPr>
        <xdr:cNvPr id="400778" name="AutoShape 64">
          <a:extLst>
            <a:ext uri="{FF2B5EF4-FFF2-40B4-BE49-F238E27FC236}">
              <a16:creationId xmlns:a16="http://schemas.microsoft.com/office/drawing/2014/main" id="{00000000-0008-0000-0200-00008A1D0600}"/>
            </a:ext>
          </a:extLst>
        </xdr:cNvPr>
        <xdr:cNvCxnSpPr>
          <a:cxnSpLocks noChangeShapeType="1"/>
          <a:stCxn id="236605" idx="1"/>
          <a:endCxn id="236607" idx="3"/>
        </xdr:cNvCxnSpPr>
      </xdr:nvCxnSpPr>
      <xdr:spPr bwMode="auto">
        <a:xfrm rot="10800000">
          <a:off x="6010275" y="8867775"/>
          <a:ext cx="200025" cy="0"/>
        </a:xfrm>
        <a:prstGeom prst="straightConnector1">
          <a:avLst/>
        </a:prstGeom>
        <a:noFill/>
        <a:ln w="9525">
          <a:solidFill>
            <a:srgbClr val="000000"/>
          </a:solidFill>
          <a:round/>
          <a:headEnd/>
          <a:tailEnd type="triangle" w="med" len="med"/>
        </a:ln>
      </xdr:spPr>
    </xdr:cxnSp>
    <xdr:clientData/>
  </xdr:twoCellAnchor>
  <xdr:twoCellAnchor>
    <xdr:from>
      <xdr:col>13</xdr:col>
      <xdr:colOff>219075</xdr:colOff>
      <xdr:row>43</xdr:row>
      <xdr:rowOff>0</xdr:rowOff>
    </xdr:from>
    <xdr:to>
      <xdr:col>14</xdr:col>
      <xdr:colOff>419100</xdr:colOff>
      <xdr:row>48</xdr:row>
      <xdr:rowOff>76200</xdr:rowOff>
    </xdr:to>
    <xdr:cxnSp macro="">
      <xdr:nvCxnSpPr>
        <xdr:cNvPr id="400779" name="AutoShape 65">
          <a:extLst>
            <a:ext uri="{FF2B5EF4-FFF2-40B4-BE49-F238E27FC236}">
              <a16:creationId xmlns:a16="http://schemas.microsoft.com/office/drawing/2014/main" id="{00000000-0008-0000-0200-00008B1D0600}"/>
            </a:ext>
          </a:extLst>
        </xdr:cNvPr>
        <xdr:cNvCxnSpPr>
          <a:cxnSpLocks noChangeShapeType="1"/>
          <a:stCxn id="236607" idx="0"/>
          <a:endCxn id="236610" idx="1"/>
        </xdr:cNvCxnSpPr>
      </xdr:nvCxnSpPr>
      <xdr:spPr bwMode="auto">
        <a:xfrm rot="-5400000">
          <a:off x="5614987" y="7958138"/>
          <a:ext cx="981075" cy="628650"/>
        </a:xfrm>
        <a:prstGeom prst="bentConnector2">
          <a:avLst/>
        </a:prstGeom>
        <a:noFill/>
        <a:ln w="9525">
          <a:solidFill>
            <a:srgbClr val="000000"/>
          </a:solidFill>
          <a:miter lim="800000"/>
          <a:headEnd/>
          <a:tailEnd type="triangle" w="med" len="med"/>
        </a:ln>
      </xdr:spPr>
    </xdr:cxnSp>
    <xdr:clientData/>
  </xdr:twoCellAnchor>
  <xdr:twoCellAnchor>
    <xdr:from>
      <xdr:col>15</xdr:col>
      <xdr:colOff>0</xdr:colOff>
      <xdr:row>42</xdr:row>
      <xdr:rowOff>0</xdr:rowOff>
    </xdr:from>
    <xdr:to>
      <xdr:col>18</xdr:col>
      <xdr:colOff>0</xdr:colOff>
      <xdr:row>44</xdr:row>
      <xdr:rowOff>0</xdr:rowOff>
    </xdr:to>
    <xdr:sp macro="" textlink="">
      <xdr:nvSpPr>
        <xdr:cNvPr id="236610" name="AutoShape 66">
          <a:extLst>
            <a:ext uri="{FF2B5EF4-FFF2-40B4-BE49-F238E27FC236}">
              <a16:creationId xmlns:a16="http://schemas.microsoft.com/office/drawing/2014/main" id="{00000000-0008-0000-0200-0000429C0300}"/>
            </a:ext>
          </a:extLst>
        </xdr:cNvPr>
        <xdr:cNvSpPr>
          <a:spLocks noChangeArrowheads="1"/>
        </xdr:cNvSpPr>
      </xdr:nvSpPr>
      <xdr:spPr bwMode="auto">
        <a:xfrm>
          <a:off x="6429375" y="7600950"/>
          <a:ext cx="1285875" cy="361950"/>
        </a:xfrm>
        <a:prstGeom prst="flowChartProcess">
          <a:avLst/>
        </a:prstGeom>
        <a:solidFill>
          <a:srgbClr val="97FFFF"/>
        </a:solidFill>
        <a:ln w="15875">
          <a:solidFill>
            <a:srgbClr val="0000FF"/>
          </a:solidFill>
          <a:miter lim="800000"/>
          <a:headEnd/>
          <a:tailEnd/>
        </a:ln>
      </xdr:spPr>
      <xdr:txBody>
        <a:bodyPr vertOverflow="clip" wrap="square" lIns="27432" tIns="22860" rIns="27432" bIns="22860" anchor="ctr" upright="1"/>
        <a:lstStyle/>
        <a:p>
          <a:pPr algn="ctr" rtl="0">
            <a:defRPr sz="1000"/>
          </a:pPr>
          <a:r>
            <a:rPr lang="en-MY" sz="1000" b="0" i="0" u="none" strike="noStrike" baseline="0">
              <a:solidFill>
                <a:srgbClr val="000000"/>
              </a:solidFill>
              <a:latin typeface="Arial"/>
              <a:cs typeface="Arial"/>
            </a:rPr>
            <a:t>PM ACTION PLAN</a:t>
          </a:r>
        </a:p>
      </xdr:txBody>
    </xdr:sp>
    <xdr:clientData/>
  </xdr:twoCellAnchor>
  <xdr:twoCellAnchor>
    <xdr:from>
      <xdr:col>16</xdr:col>
      <xdr:colOff>219075</xdr:colOff>
      <xdr:row>44</xdr:row>
      <xdr:rowOff>9525</xdr:rowOff>
    </xdr:from>
    <xdr:to>
      <xdr:col>16</xdr:col>
      <xdr:colOff>219075</xdr:colOff>
      <xdr:row>45</xdr:row>
      <xdr:rowOff>171450</xdr:rowOff>
    </xdr:to>
    <xdr:cxnSp macro="">
      <xdr:nvCxnSpPr>
        <xdr:cNvPr id="400781" name="AutoShape 67">
          <a:extLst>
            <a:ext uri="{FF2B5EF4-FFF2-40B4-BE49-F238E27FC236}">
              <a16:creationId xmlns:a16="http://schemas.microsoft.com/office/drawing/2014/main" id="{00000000-0008-0000-0200-00008D1D0600}"/>
            </a:ext>
          </a:extLst>
        </xdr:cNvPr>
        <xdr:cNvCxnSpPr>
          <a:cxnSpLocks noChangeShapeType="1"/>
          <a:stCxn id="236610" idx="2"/>
          <a:endCxn id="236605" idx="2"/>
        </xdr:cNvCxnSpPr>
      </xdr:nvCxnSpPr>
      <xdr:spPr bwMode="auto">
        <a:xfrm rot="5400000">
          <a:off x="6905625" y="8143875"/>
          <a:ext cx="342900" cy="0"/>
        </a:xfrm>
        <a:prstGeom prst="straightConnector1">
          <a:avLst/>
        </a:prstGeom>
        <a:noFill/>
        <a:ln w="9525">
          <a:solidFill>
            <a:srgbClr val="000000"/>
          </a:solidFill>
          <a:round/>
          <a:headEnd/>
          <a:tailEnd type="triangle" w="med" len="med"/>
        </a:ln>
      </xdr:spPr>
    </xdr:cxnSp>
    <xdr:clientData/>
  </xdr:twoCellAnchor>
  <xdr:twoCellAnchor>
    <xdr:from>
      <xdr:col>33</xdr:col>
      <xdr:colOff>0</xdr:colOff>
      <xdr:row>25</xdr:row>
      <xdr:rowOff>0</xdr:rowOff>
    </xdr:from>
    <xdr:to>
      <xdr:col>36</xdr:col>
      <xdr:colOff>0</xdr:colOff>
      <xdr:row>27</xdr:row>
      <xdr:rowOff>0</xdr:rowOff>
    </xdr:to>
    <xdr:sp macro="" textlink="">
      <xdr:nvSpPr>
        <xdr:cNvPr id="236612" name="AutoShape 68">
          <a:extLst>
            <a:ext uri="{FF2B5EF4-FFF2-40B4-BE49-F238E27FC236}">
              <a16:creationId xmlns:a16="http://schemas.microsoft.com/office/drawing/2014/main" id="{00000000-0008-0000-0200-0000449C0300}"/>
            </a:ext>
          </a:extLst>
        </xdr:cNvPr>
        <xdr:cNvSpPr>
          <a:spLocks noChangeArrowheads="1"/>
        </xdr:cNvSpPr>
      </xdr:nvSpPr>
      <xdr:spPr bwMode="auto">
        <a:xfrm>
          <a:off x="14144625" y="4524375"/>
          <a:ext cx="1285875" cy="361950"/>
        </a:xfrm>
        <a:prstGeom prst="flowChartProcess">
          <a:avLst/>
        </a:prstGeom>
        <a:solidFill>
          <a:srgbClr val="FFFFC9"/>
        </a:solidFill>
        <a:ln w="19050">
          <a:solidFill>
            <a:srgbClr val="000080"/>
          </a:solidFill>
          <a:miter lim="800000"/>
          <a:headEnd/>
          <a:tailEnd/>
        </a:ln>
      </xdr:spPr>
      <xdr:txBody>
        <a:bodyPr vertOverflow="clip" wrap="square" lIns="27432" tIns="18288" rIns="27432" bIns="18288" anchor="ctr" upright="1"/>
        <a:lstStyle/>
        <a:p>
          <a:pPr algn="ctr" rtl="0">
            <a:defRPr sz="1000"/>
          </a:pPr>
          <a:r>
            <a:rPr lang="en-MY" sz="1000" b="1" i="0" u="none" strike="noStrike" baseline="0">
              <a:solidFill>
                <a:srgbClr val="000000"/>
              </a:solidFill>
              <a:latin typeface="Arial"/>
              <a:cs typeface="Arial"/>
            </a:rPr>
            <a:t>Database</a:t>
          </a:r>
        </a:p>
      </xdr:txBody>
    </xdr:sp>
    <xdr:clientData/>
  </xdr:twoCellAnchor>
  <xdr:twoCellAnchor>
    <xdr:from>
      <xdr:col>33</xdr:col>
      <xdr:colOff>0</xdr:colOff>
      <xdr:row>28</xdr:row>
      <xdr:rowOff>0</xdr:rowOff>
    </xdr:from>
    <xdr:to>
      <xdr:col>36</xdr:col>
      <xdr:colOff>0</xdr:colOff>
      <xdr:row>30</xdr:row>
      <xdr:rowOff>0</xdr:rowOff>
    </xdr:to>
    <xdr:sp macro="" textlink="">
      <xdr:nvSpPr>
        <xdr:cNvPr id="236613" name="AutoShape 69">
          <a:extLst>
            <a:ext uri="{FF2B5EF4-FFF2-40B4-BE49-F238E27FC236}">
              <a16:creationId xmlns:a16="http://schemas.microsoft.com/office/drawing/2014/main" id="{00000000-0008-0000-0200-0000459C0300}"/>
            </a:ext>
          </a:extLst>
        </xdr:cNvPr>
        <xdr:cNvSpPr>
          <a:spLocks noChangeArrowheads="1"/>
        </xdr:cNvSpPr>
      </xdr:nvSpPr>
      <xdr:spPr bwMode="auto">
        <a:xfrm>
          <a:off x="14144625" y="5067300"/>
          <a:ext cx="1285875" cy="361950"/>
        </a:xfrm>
        <a:prstGeom prst="flowChartProcess">
          <a:avLst/>
        </a:prstGeom>
        <a:solidFill>
          <a:srgbClr val="FFFFC9"/>
        </a:solidFill>
        <a:ln w="19050">
          <a:solidFill>
            <a:srgbClr val="000080"/>
          </a:solidFill>
          <a:miter lim="800000"/>
          <a:headEnd/>
          <a:tailEnd/>
        </a:ln>
      </xdr:spPr>
      <xdr:txBody>
        <a:bodyPr vertOverflow="clip" wrap="square" lIns="27432" tIns="18288" rIns="27432" bIns="18288" anchor="ctr" upright="1"/>
        <a:lstStyle/>
        <a:p>
          <a:pPr algn="ctr" rtl="0">
            <a:defRPr sz="1000"/>
          </a:pPr>
          <a:r>
            <a:rPr lang="en-MY" sz="1000" b="1" i="0" u="none" strike="noStrike" baseline="0">
              <a:solidFill>
                <a:srgbClr val="000000"/>
              </a:solidFill>
              <a:latin typeface="Arial"/>
              <a:cs typeface="Arial"/>
            </a:rPr>
            <a:t>Analysis</a:t>
          </a:r>
        </a:p>
      </xdr:txBody>
    </xdr:sp>
    <xdr:clientData/>
  </xdr:twoCellAnchor>
  <xdr:twoCellAnchor>
    <xdr:from>
      <xdr:col>33</xdr:col>
      <xdr:colOff>0</xdr:colOff>
      <xdr:row>31</xdr:row>
      <xdr:rowOff>0</xdr:rowOff>
    </xdr:from>
    <xdr:to>
      <xdr:col>36</xdr:col>
      <xdr:colOff>0</xdr:colOff>
      <xdr:row>33</xdr:row>
      <xdr:rowOff>0</xdr:rowOff>
    </xdr:to>
    <xdr:sp macro="" textlink="">
      <xdr:nvSpPr>
        <xdr:cNvPr id="236614" name="AutoShape 70">
          <a:extLst>
            <a:ext uri="{FF2B5EF4-FFF2-40B4-BE49-F238E27FC236}">
              <a16:creationId xmlns:a16="http://schemas.microsoft.com/office/drawing/2014/main" id="{00000000-0008-0000-0200-0000469C0300}"/>
            </a:ext>
          </a:extLst>
        </xdr:cNvPr>
        <xdr:cNvSpPr>
          <a:spLocks noChangeArrowheads="1"/>
        </xdr:cNvSpPr>
      </xdr:nvSpPr>
      <xdr:spPr bwMode="auto">
        <a:xfrm>
          <a:off x="14144625" y="5610225"/>
          <a:ext cx="1285875" cy="361950"/>
        </a:xfrm>
        <a:prstGeom prst="flowChartProcess">
          <a:avLst/>
        </a:prstGeom>
        <a:solidFill>
          <a:srgbClr val="FFFFC9"/>
        </a:solidFill>
        <a:ln w="19050">
          <a:solidFill>
            <a:srgbClr val="000080"/>
          </a:solidFill>
          <a:miter lim="800000"/>
          <a:headEnd/>
          <a:tailEnd/>
        </a:ln>
      </xdr:spPr>
      <xdr:txBody>
        <a:bodyPr vertOverflow="clip" wrap="square" lIns="27432" tIns="18288" rIns="27432" bIns="18288" anchor="ctr" upright="1"/>
        <a:lstStyle/>
        <a:p>
          <a:pPr algn="ctr" rtl="0">
            <a:defRPr sz="1000"/>
          </a:pPr>
          <a:r>
            <a:rPr lang="en-MY" sz="1000" b="1" i="0" u="none" strike="noStrike" baseline="0">
              <a:solidFill>
                <a:srgbClr val="000000"/>
              </a:solidFill>
              <a:latin typeface="Arial"/>
              <a:cs typeface="Arial"/>
            </a:rPr>
            <a:t>Lessons Learnt</a:t>
          </a:r>
        </a:p>
      </xdr:txBody>
    </xdr:sp>
    <xdr:clientData/>
  </xdr:twoCellAnchor>
  <xdr:twoCellAnchor>
    <xdr:from>
      <xdr:col>34</xdr:col>
      <xdr:colOff>219075</xdr:colOff>
      <xdr:row>23</xdr:row>
      <xdr:rowOff>9525</xdr:rowOff>
    </xdr:from>
    <xdr:to>
      <xdr:col>34</xdr:col>
      <xdr:colOff>219075</xdr:colOff>
      <xdr:row>24</xdr:row>
      <xdr:rowOff>171450</xdr:rowOff>
    </xdr:to>
    <xdr:cxnSp macro="">
      <xdr:nvCxnSpPr>
        <xdr:cNvPr id="400785" name="AutoShape 71">
          <a:extLst>
            <a:ext uri="{FF2B5EF4-FFF2-40B4-BE49-F238E27FC236}">
              <a16:creationId xmlns:a16="http://schemas.microsoft.com/office/drawing/2014/main" id="{00000000-0008-0000-0200-0000911D0600}"/>
            </a:ext>
          </a:extLst>
        </xdr:cNvPr>
        <xdr:cNvCxnSpPr>
          <a:cxnSpLocks noChangeShapeType="1"/>
          <a:stCxn id="236581" idx="2"/>
          <a:endCxn id="236612" idx="0"/>
        </xdr:cNvCxnSpPr>
      </xdr:nvCxnSpPr>
      <xdr:spPr bwMode="auto">
        <a:xfrm rot="5400000">
          <a:off x="14620875" y="4343400"/>
          <a:ext cx="342900" cy="0"/>
        </a:xfrm>
        <a:prstGeom prst="straightConnector1">
          <a:avLst/>
        </a:prstGeom>
        <a:noFill/>
        <a:ln w="6350">
          <a:solidFill>
            <a:srgbClr val="000000"/>
          </a:solidFill>
          <a:round/>
          <a:headEnd/>
          <a:tailEnd type="triangle" w="med" len="med"/>
        </a:ln>
      </xdr:spPr>
    </xdr:cxnSp>
    <xdr:clientData/>
  </xdr:twoCellAnchor>
  <xdr:twoCellAnchor>
    <xdr:from>
      <xdr:col>34</xdr:col>
      <xdr:colOff>219075</xdr:colOff>
      <xdr:row>27</xdr:row>
      <xdr:rowOff>9525</xdr:rowOff>
    </xdr:from>
    <xdr:to>
      <xdr:col>34</xdr:col>
      <xdr:colOff>219075</xdr:colOff>
      <xdr:row>27</xdr:row>
      <xdr:rowOff>171450</xdr:rowOff>
    </xdr:to>
    <xdr:cxnSp macro="">
      <xdr:nvCxnSpPr>
        <xdr:cNvPr id="400786" name="AutoShape 72">
          <a:extLst>
            <a:ext uri="{FF2B5EF4-FFF2-40B4-BE49-F238E27FC236}">
              <a16:creationId xmlns:a16="http://schemas.microsoft.com/office/drawing/2014/main" id="{00000000-0008-0000-0200-0000921D0600}"/>
            </a:ext>
          </a:extLst>
        </xdr:cNvPr>
        <xdr:cNvCxnSpPr>
          <a:cxnSpLocks noChangeShapeType="1"/>
          <a:stCxn id="236612" idx="2"/>
          <a:endCxn id="236613" idx="0"/>
        </xdr:cNvCxnSpPr>
      </xdr:nvCxnSpPr>
      <xdr:spPr bwMode="auto">
        <a:xfrm rot="5400000">
          <a:off x="14711362" y="4976813"/>
          <a:ext cx="161925" cy="0"/>
        </a:xfrm>
        <a:prstGeom prst="straightConnector1">
          <a:avLst/>
        </a:prstGeom>
        <a:noFill/>
        <a:ln w="6350">
          <a:solidFill>
            <a:srgbClr val="000000"/>
          </a:solidFill>
          <a:round/>
          <a:headEnd/>
          <a:tailEnd type="triangle" w="med" len="med"/>
        </a:ln>
      </xdr:spPr>
    </xdr:cxnSp>
    <xdr:clientData/>
  </xdr:twoCellAnchor>
  <xdr:twoCellAnchor>
    <xdr:from>
      <xdr:col>34</xdr:col>
      <xdr:colOff>219075</xdr:colOff>
      <xdr:row>30</xdr:row>
      <xdr:rowOff>9525</xdr:rowOff>
    </xdr:from>
    <xdr:to>
      <xdr:col>34</xdr:col>
      <xdr:colOff>219075</xdr:colOff>
      <xdr:row>30</xdr:row>
      <xdr:rowOff>171450</xdr:rowOff>
    </xdr:to>
    <xdr:cxnSp macro="">
      <xdr:nvCxnSpPr>
        <xdr:cNvPr id="400787" name="AutoShape 73">
          <a:extLst>
            <a:ext uri="{FF2B5EF4-FFF2-40B4-BE49-F238E27FC236}">
              <a16:creationId xmlns:a16="http://schemas.microsoft.com/office/drawing/2014/main" id="{00000000-0008-0000-0200-0000931D0600}"/>
            </a:ext>
          </a:extLst>
        </xdr:cNvPr>
        <xdr:cNvCxnSpPr>
          <a:cxnSpLocks noChangeShapeType="1"/>
          <a:stCxn id="236613" idx="2"/>
          <a:endCxn id="236614" idx="0"/>
        </xdr:cNvCxnSpPr>
      </xdr:nvCxnSpPr>
      <xdr:spPr bwMode="auto">
        <a:xfrm rot="5400000">
          <a:off x="14711362" y="5519738"/>
          <a:ext cx="161925" cy="0"/>
        </a:xfrm>
        <a:prstGeom prst="straightConnector1">
          <a:avLst/>
        </a:prstGeom>
        <a:noFill/>
        <a:ln w="6350">
          <a:solidFill>
            <a:srgbClr val="000000"/>
          </a:solidFill>
          <a:round/>
          <a:headEnd/>
          <a:tailEnd type="triangle" w="med" len="med"/>
        </a:ln>
      </xdr:spPr>
    </xdr:cxnSp>
    <xdr:clientData/>
  </xdr:twoCellAnchor>
  <xdr:twoCellAnchor>
    <xdr:from>
      <xdr:col>1</xdr:col>
      <xdr:colOff>0</xdr:colOff>
      <xdr:row>20</xdr:row>
      <xdr:rowOff>0</xdr:rowOff>
    </xdr:from>
    <xdr:to>
      <xdr:col>4</xdr:col>
      <xdr:colOff>0</xdr:colOff>
      <xdr:row>23</xdr:row>
      <xdr:rowOff>0</xdr:rowOff>
    </xdr:to>
    <xdr:sp macro="" textlink="">
      <xdr:nvSpPr>
        <xdr:cNvPr id="236618" name="AutoShape 74">
          <a:extLst>
            <a:ext uri="{FF2B5EF4-FFF2-40B4-BE49-F238E27FC236}">
              <a16:creationId xmlns:a16="http://schemas.microsoft.com/office/drawing/2014/main" id="{00000000-0008-0000-0200-00004A9C0300}"/>
            </a:ext>
          </a:extLst>
        </xdr:cNvPr>
        <xdr:cNvSpPr>
          <a:spLocks noChangeArrowheads="1"/>
        </xdr:cNvSpPr>
      </xdr:nvSpPr>
      <xdr:spPr bwMode="auto">
        <a:xfrm>
          <a:off x="428625" y="3619500"/>
          <a:ext cx="1285875" cy="542925"/>
        </a:xfrm>
        <a:prstGeom prst="flowChartProcess">
          <a:avLst/>
        </a:prstGeom>
        <a:solidFill>
          <a:srgbClr val="97FFFF"/>
        </a:solidFill>
        <a:ln w="19050">
          <a:solidFill>
            <a:srgbClr val="000080"/>
          </a:solidFill>
          <a:miter lim="800000"/>
          <a:headEnd/>
          <a:tailEnd/>
        </a:ln>
      </xdr:spPr>
      <xdr:txBody>
        <a:bodyPr vertOverflow="clip" wrap="square" lIns="27432" tIns="18288" rIns="27432" bIns="18288" anchor="ctr" upright="1"/>
        <a:lstStyle/>
        <a:p>
          <a:pPr algn="ctr" rtl="0">
            <a:defRPr sz="1000"/>
          </a:pPr>
          <a:r>
            <a:rPr lang="en-MY" sz="1100" b="1" i="0" u="none" strike="noStrike" baseline="0">
              <a:solidFill>
                <a:srgbClr val="000000"/>
              </a:solidFill>
              <a:latin typeface="Arial"/>
              <a:cs typeface="Arial"/>
            </a:rPr>
            <a:t>PROJECT MANAGER</a:t>
          </a:r>
        </a:p>
      </xdr:txBody>
    </xdr:sp>
    <xdr:clientData/>
  </xdr:twoCellAnchor>
  <xdr:twoCellAnchor>
    <xdr:from>
      <xdr:col>2</xdr:col>
      <xdr:colOff>219075</xdr:colOff>
      <xdr:row>16</xdr:row>
      <xdr:rowOff>104775</xdr:rowOff>
    </xdr:from>
    <xdr:to>
      <xdr:col>18</xdr:col>
      <xdr:colOff>0</xdr:colOff>
      <xdr:row>19</xdr:row>
      <xdr:rowOff>171450</xdr:rowOff>
    </xdr:to>
    <xdr:cxnSp macro="">
      <xdr:nvCxnSpPr>
        <xdr:cNvPr id="400789" name="AutoShape 75">
          <a:extLst>
            <a:ext uri="{FF2B5EF4-FFF2-40B4-BE49-F238E27FC236}">
              <a16:creationId xmlns:a16="http://schemas.microsoft.com/office/drawing/2014/main" id="{00000000-0008-0000-0200-0000951D0600}"/>
            </a:ext>
          </a:extLst>
        </xdr:cNvPr>
        <xdr:cNvCxnSpPr>
          <a:cxnSpLocks noChangeShapeType="1"/>
          <a:stCxn id="236576" idx="2"/>
          <a:endCxn id="236618" idx="0"/>
        </xdr:cNvCxnSpPr>
      </xdr:nvCxnSpPr>
      <xdr:spPr bwMode="auto">
        <a:xfrm rot="5400000">
          <a:off x="4090988" y="-14288"/>
          <a:ext cx="609600" cy="6638925"/>
        </a:xfrm>
        <a:prstGeom prst="bentConnector3">
          <a:avLst>
            <a:gd name="adj1" fmla="val 56250"/>
          </a:avLst>
        </a:prstGeom>
        <a:noFill/>
        <a:ln w="9525">
          <a:solidFill>
            <a:srgbClr val="000000"/>
          </a:solidFill>
          <a:miter lim="800000"/>
          <a:headEnd/>
          <a:tailEnd type="triangle" w="med" len="med"/>
        </a:ln>
      </xdr:spPr>
    </xdr:cxnSp>
    <xdr:clientData/>
  </xdr:twoCellAnchor>
  <xdr:twoCellAnchor>
    <xdr:from>
      <xdr:col>28</xdr:col>
      <xdr:colOff>38100</xdr:colOff>
      <xdr:row>49</xdr:row>
      <xdr:rowOff>0</xdr:rowOff>
    </xdr:from>
    <xdr:to>
      <xdr:col>28</xdr:col>
      <xdr:colOff>228600</xdr:colOff>
      <xdr:row>49</xdr:row>
      <xdr:rowOff>0</xdr:rowOff>
    </xdr:to>
    <xdr:cxnSp macro="">
      <xdr:nvCxnSpPr>
        <xdr:cNvPr id="400790" name="AutoShape 76">
          <a:extLst>
            <a:ext uri="{FF2B5EF4-FFF2-40B4-BE49-F238E27FC236}">
              <a16:creationId xmlns:a16="http://schemas.microsoft.com/office/drawing/2014/main" id="{00000000-0008-0000-0200-0000961D0600}"/>
            </a:ext>
          </a:extLst>
        </xdr:cNvPr>
        <xdr:cNvCxnSpPr>
          <a:cxnSpLocks noChangeShapeType="1"/>
          <a:stCxn id="236577" idx="1"/>
          <a:endCxn id="236556" idx="3"/>
        </xdr:cNvCxnSpPr>
      </xdr:nvCxnSpPr>
      <xdr:spPr bwMode="auto">
        <a:xfrm rot="10800000">
          <a:off x="12039600" y="8867775"/>
          <a:ext cx="190500" cy="0"/>
        </a:xfrm>
        <a:prstGeom prst="straightConnector1">
          <a:avLst/>
        </a:prstGeom>
        <a:noFill/>
        <a:ln w="9525">
          <a:solidFill>
            <a:srgbClr val="000000"/>
          </a:solidFill>
          <a:round/>
          <a:headEnd/>
          <a:tailEnd type="triangle" w="med" len="med"/>
        </a:ln>
      </xdr:spPr>
    </xdr:cxnSp>
    <xdr:clientData/>
  </xdr:twoCellAnchor>
  <xdr:twoCellAnchor>
    <xdr:from>
      <xdr:col>1</xdr:col>
      <xdr:colOff>0</xdr:colOff>
      <xdr:row>25</xdr:row>
      <xdr:rowOff>0</xdr:rowOff>
    </xdr:from>
    <xdr:to>
      <xdr:col>4</xdr:col>
      <xdr:colOff>0</xdr:colOff>
      <xdr:row>27</xdr:row>
      <xdr:rowOff>0</xdr:rowOff>
    </xdr:to>
    <xdr:sp macro="" textlink="">
      <xdr:nvSpPr>
        <xdr:cNvPr id="236621" name="AutoShape 77">
          <a:extLst>
            <a:ext uri="{FF2B5EF4-FFF2-40B4-BE49-F238E27FC236}">
              <a16:creationId xmlns:a16="http://schemas.microsoft.com/office/drawing/2014/main" id="{00000000-0008-0000-0200-00004D9C0300}"/>
            </a:ext>
          </a:extLst>
        </xdr:cNvPr>
        <xdr:cNvSpPr>
          <a:spLocks noChangeArrowheads="1"/>
        </xdr:cNvSpPr>
      </xdr:nvSpPr>
      <xdr:spPr bwMode="auto">
        <a:xfrm>
          <a:off x="428625" y="4524375"/>
          <a:ext cx="1285875" cy="361950"/>
        </a:xfrm>
        <a:prstGeom prst="flowChartProcess">
          <a:avLst/>
        </a:prstGeom>
        <a:solidFill>
          <a:srgbClr val="FFFFC9"/>
        </a:solidFill>
        <a:ln w="19050">
          <a:solidFill>
            <a:srgbClr val="000080"/>
          </a:solidFill>
          <a:miter lim="800000"/>
          <a:headEnd/>
          <a:tailEnd/>
        </a:ln>
      </xdr:spPr>
      <xdr:txBody>
        <a:bodyPr vertOverflow="clip" wrap="square" lIns="27432" tIns="18288" rIns="27432" bIns="18288" anchor="ctr" upright="1"/>
        <a:lstStyle/>
        <a:p>
          <a:pPr algn="ctr" rtl="0">
            <a:defRPr sz="1000"/>
          </a:pPr>
          <a:r>
            <a:rPr lang="en-MY" sz="1000" b="1" i="0" u="none" strike="noStrike" baseline="0">
              <a:solidFill>
                <a:srgbClr val="000000"/>
              </a:solidFill>
              <a:latin typeface="Arial"/>
              <a:cs typeface="Arial"/>
            </a:rPr>
            <a:t>Project Record</a:t>
          </a:r>
        </a:p>
      </xdr:txBody>
    </xdr:sp>
    <xdr:clientData/>
  </xdr:twoCellAnchor>
  <xdr:twoCellAnchor>
    <xdr:from>
      <xdr:col>2</xdr:col>
      <xdr:colOff>219075</xdr:colOff>
      <xdr:row>23</xdr:row>
      <xdr:rowOff>9525</xdr:rowOff>
    </xdr:from>
    <xdr:to>
      <xdr:col>2</xdr:col>
      <xdr:colOff>219075</xdr:colOff>
      <xdr:row>24</xdr:row>
      <xdr:rowOff>171450</xdr:rowOff>
    </xdr:to>
    <xdr:cxnSp macro="">
      <xdr:nvCxnSpPr>
        <xdr:cNvPr id="400792" name="AutoShape 78">
          <a:extLst>
            <a:ext uri="{FF2B5EF4-FFF2-40B4-BE49-F238E27FC236}">
              <a16:creationId xmlns:a16="http://schemas.microsoft.com/office/drawing/2014/main" id="{00000000-0008-0000-0200-0000981D0600}"/>
            </a:ext>
          </a:extLst>
        </xdr:cNvPr>
        <xdr:cNvCxnSpPr>
          <a:cxnSpLocks noChangeShapeType="1"/>
          <a:stCxn id="236618" idx="2"/>
          <a:endCxn id="236621" idx="0"/>
        </xdr:cNvCxnSpPr>
      </xdr:nvCxnSpPr>
      <xdr:spPr bwMode="auto">
        <a:xfrm rot="5400000">
          <a:off x="904875" y="4343400"/>
          <a:ext cx="342900" cy="0"/>
        </a:xfrm>
        <a:prstGeom prst="straightConnector1">
          <a:avLst/>
        </a:prstGeom>
        <a:noFill/>
        <a:ln w="6350">
          <a:solidFill>
            <a:srgbClr val="000000"/>
          </a:solidFill>
          <a:round/>
          <a:headEnd/>
          <a:tailEnd type="triangle" w="med" len="med"/>
        </a:ln>
      </xdr:spPr>
    </xdr:cxnSp>
    <xdr:clientData/>
  </xdr:twoCellAnchor>
  <xdr:twoCellAnchor>
    <xdr:from>
      <xdr:col>14</xdr:col>
      <xdr:colOff>0</xdr:colOff>
      <xdr:row>55</xdr:row>
      <xdr:rowOff>0</xdr:rowOff>
    </xdr:from>
    <xdr:to>
      <xdr:col>19</xdr:col>
      <xdr:colOff>0</xdr:colOff>
      <xdr:row>58</xdr:row>
      <xdr:rowOff>0</xdr:rowOff>
    </xdr:to>
    <xdr:sp macro="" textlink="">
      <xdr:nvSpPr>
        <xdr:cNvPr id="236623" name="AutoShape 79">
          <a:extLst>
            <a:ext uri="{FF2B5EF4-FFF2-40B4-BE49-F238E27FC236}">
              <a16:creationId xmlns:a16="http://schemas.microsoft.com/office/drawing/2014/main" id="{00000000-0008-0000-0200-00004F9C0300}"/>
            </a:ext>
          </a:extLst>
        </xdr:cNvPr>
        <xdr:cNvSpPr>
          <a:spLocks noChangeArrowheads="1"/>
        </xdr:cNvSpPr>
      </xdr:nvSpPr>
      <xdr:spPr bwMode="auto">
        <a:xfrm>
          <a:off x="6000750" y="9953625"/>
          <a:ext cx="2143125" cy="542925"/>
        </a:xfrm>
        <a:prstGeom prst="flowChartTerminator">
          <a:avLst/>
        </a:prstGeom>
        <a:solidFill>
          <a:srgbClr val="FFFFFF"/>
        </a:solidFill>
        <a:ln w="19050">
          <a:solidFill>
            <a:srgbClr val="0000FF"/>
          </a:solidFill>
          <a:miter lim="800000"/>
          <a:headEnd/>
          <a:tailEnd/>
        </a:ln>
      </xdr:spPr>
      <xdr:txBody>
        <a:bodyPr vertOverflow="clip" wrap="square" lIns="27432" tIns="18288" rIns="27432" bIns="18288" anchor="ctr" upright="1"/>
        <a:lstStyle/>
        <a:p>
          <a:pPr algn="ctr" rtl="0">
            <a:defRPr sz="1000"/>
          </a:pPr>
          <a:r>
            <a:rPr lang="en-MY" sz="1000" b="1" i="0" u="none" strike="noStrike" baseline="0">
              <a:solidFill>
                <a:srgbClr val="000000"/>
              </a:solidFill>
              <a:latin typeface="Arial"/>
              <a:cs typeface="Arial"/>
            </a:rPr>
            <a:t>PROJECT IS DECLARED HEALTHY &amp; DEMOBILISED</a:t>
          </a:r>
        </a:p>
      </xdr:txBody>
    </xdr:sp>
    <xdr:clientData/>
  </xdr:twoCellAnchor>
  <xdr:twoCellAnchor>
    <xdr:from>
      <xdr:col>16</xdr:col>
      <xdr:colOff>219075</xdr:colOff>
      <xdr:row>54</xdr:row>
      <xdr:rowOff>9525</xdr:rowOff>
    </xdr:from>
    <xdr:to>
      <xdr:col>16</xdr:col>
      <xdr:colOff>219075</xdr:colOff>
      <xdr:row>54</xdr:row>
      <xdr:rowOff>171450</xdr:rowOff>
    </xdr:to>
    <xdr:cxnSp macro="">
      <xdr:nvCxnSpPr>
        <xdr:cNvPr id="400794" name="AutoShape 80">
          <a:extLst>
            <a:ext uri="{FF2B5EF4-FFF2-40B4-BE49-F238E27FC236}">
              <a16:creationId xmlns:a16="http://schemas.microsoft.com/office/drawing/2014/main" id="{00000000-0008-0000-0200-00009A1D0600}"/>
            </a:ext>
          </a:extLst>
        </xdr:cNvPr>
        <xdr:cNvCxnSpPr>
          <a:cxnSpLocks noChangeShapeType="1"/>
          <a:stCxn id="236606" idx="2"/>
          <a:endCxn id="236623" idx="0"/>
        </xdr:cNvCxnSpPr>
      </xdr:nvCxnSpPr>
      <xdr:spPr bwMode="auto">
        <a:xfrm rot="5400000">
          <a:off x="6996112" y="9863138"/>
          <a:ext cx="161925" cy="0"/>
        </a:xfrm>
        <a:prstGeom prst="straightConnector1">
          <a:avLst/>
        </a:prstGeom>
        <a:noFill/>
        <a:ln w="9525">
          <a:solidFill>
            <a:srgbClr val="000000"/>
          </a:solidFill>
          <a:round/>
          <a:headEnd/>
          <a:tailEnd type="triangle" w="med" len="med"/>
        </a:ln>
      </xdr:spPr>
    </xdr:cxnSp>
    <xdr:clientData/>
  </xdr:twoCellAnchor>
  <xdr:twoCellAnchor editAs="oneCell">
    <xdr:from>
      <xdr:col>8</xdr:col>
      <xdr:colOff>0</xdr:colOff>
      <xdr:row>55</xdr:row>
      <xdr:rowOff>0</xdr:rowOff>
    </xdr:from>
    <xdr:to>
      <xdr:col>13</xdr:col>
      <xdr:colOff>0</xdr:colOff>
      <xdr:row>58</xdr:row>
      <xdr:rowOff>0</xdr:rowOff>
    </xdr:to>
    <xdr:sp macro="" textlink="">
      <xdr:nvSpPr>
        <xdr:cNvPr id="236625" name="AutoShape 81">
          <a:extLst>
            <a:ext uri="{FF2B5EF4-FFF2-40B4-BE49-F238E27FC236}">
              <a16:creationId xmlns:a16="http://schemas.microsoft.com/office/drawing/2014/main" id="{00000000-0008-0000-0200-0000519C0300}"/>
            </a:ext>
          </a:extLst>
        </xdr:cNvPr>
        <xdr:cNvSpPr>
          <a:spLocks noChangeArrowheads="1"/>
        </xdr:cNvSpPr>
      </xdr:nvSpPr>
      <xdr:spPr bwMode="auto">
        <a:xfrm>
          <a:off x="3429000" y="9953625"/>
          <a:ext cx="2143125" cy="542925"/>
        </a:xfrm>
        <a:prstGeom prst="flowChartTerminator">
          <a:avLst/>
        </a:prstGeom>
        <a:solidFill>
          <a:srgbClr val="FFFFFF"/>
        </a:solidFill>
        <a:ln w="19050">
          <a:solidFill>
            <a:srgbClr val="0000FF"/>
          </a:solidFill>
          <a:miter lim="800000"/>
          <a:headEnd/>
          <a:tailEnd/>
        </a:ln>
      </xdr:spPr>
      <xdr:txBody>
        <a:bodyPr vertOverflow="clip" wrap="square" lIns="0" tIns="0" rIns="0" bIns="0" anchor="ctr" upright="1"/>
        <a:lstStyle/>
        <a:p>
          <a:pPr algn="ctr" rtl="0">
            <a:defRPr sz="1000"/>
          </a:pPr>
          <a:r>
            <a:rPr lang="en-MY" sz="1000" b="1" i="0" u="none" strike="noStrike" baseline="0">
              <a:solidFill>
                <a:srgbClr val="000000"/>
              </a:solidFill>
              <a:latin typeface="Arial"/>
              <a:cs typeface="Arial"/>
            </a:rPr>
            <a:t>PROJECT PROCEED &amp; EXTRACT LESSONS LEARNT</a:t>
          </a:r>
        </a:p>
      </xdr:txBody>
    </xdr:sp>
    <xdr:clientData/>
  </xdr:twoCellAnchor>
  <xdr:twoCellAnchor>
    <xdr:from>
      <xdr:col>18</xdr:col>
      <xdr:colOff>0</xdr:colOff>
      <xdr:row>16</xdr:row>
      <xdr:rowOff>104775</xdr:rowOff>
    </xdr:from>
    <xdr:to>
      <xdr:col>18</xdr:col>
      <xdr:colOff>0</xdr:colOff>
      <xdr:row>19</xdr:row>
      <xdr:rowOff>171450</xdr:rowOff>
    </xdr:to>
    <xdr:cxnSp macro="">
      <xdr:nvCxnSpPr>
        <xdr:cNvPr id="400796" name="AutoShape 82">
          <a:extLst>
            <a:ext uri="{FF2B5EF4-FFF2-40B4-BE49-F238E27FC236}">
              <a16:creationId xmlns:a16="http://schemas.microsoft.com/office/drawing/2014/main" id="{00000000-0008-0000-0200-00009C1D0600}"/>
            </a:ext>
          </a:extLst>
        </xdr:cNvPr>
        <xdr:cNvCxnSpPr>
          <a:cxnSpLocks noChangeShapeType="1"/>
          <a:stCxn id="236576" idx="2"/>
          <a:endCxn id="236550" idx="0"/>
        </xdr:cNvCxnSpPr>
      </xdr:nvCxnSpPr>
      <xdr:spPr bwMode="auto">
        <a:xfrm rot="5400000">
          <a:off x="7410450" y="3305175"/>
          <a:ext cx="609600" cy="0"/>
        </a:xfrm>
        <a:prstGeom prst="straightConnector1">
          <a:avLst/>
        </a:prstGeom>
        <a:noFill/>
        <a:ln w="9525">
          <a:solidFill>
            <a:srgbClr val="000000"/>
          </a:solidFill>
          <a:round/>
          <a:headEnd/>
          <a:tailEnd type="triangle" w="med" len="med"/>
        </a:ln>
      </xdr:spPr>
    </xdr:cxnSp>
    <xdr:clientData/>
  </xdr:twoCellAnchor>
  <xdr:twoCellAnchor editAs="absolute">
    <xdr:from>
      <xdr:col>38</xdr:col>
      <xdr:colOff>57150</xdr:colOff>
      <xdr:row>38</xdr:row>
      <xdr:rowOff>152400</xdr:rowOff>
    </xdr:from>
    <xdr:to>
      <xdr:col>43</xdr:col>
      <xdr:colOff>419100</xdr:colOff>
      <xdr:row>43</xdr:row>
      <xdr:rowOff>104775</xdr:rowOff>
    </xdr:to>
    <xdr:sp macro="" textlink="">
      <xdr:nvSpPr>
        <xdr:cNvPr id="236627" name="AutoShape 83" descr="Oak">
          <a:hlinkClick xmlns:r="http://schemas.openxmlformats.org/officeDocument/2006/relationships" r:id="rId1"/>
          <a:extLst>
            <a:ext uri="{FF2B5EF4-FFF2-40B4-BE49-F238E27FC236}">
              <a16:creationId xmlns:a16="http://schemas.microsoft.com/office/drawing/2014/main" id="{00000000-0008-0000-0200-0000539C0300}"/>
            </a:ext>
          </a:extLst>
        </xdr:cNvPr>
        <xdr:cNvSpPr>
          <a:spLocks noChangeArrowheads="1"/>
        </xdr:cNvSpPr>
      </xdr:nvSpPr>
      <xdr:spPr bwMode="auto">
        <a:xfrm>
          <a:off x="16344900" y="7029450"/>
          <a:ext cx="2505075" cy="857250"/>
        </a:xfrm>
        <a:prstGeom prst="plaque">
          <a:avLst>
            <a:gd name="adj" fmla="val 16667"/>
          </a:avLst>
        </a:prstGeom>
        <a:blipFill dpi="0" rotWithShape="1">
          <a:blip xmlns:r="http://schemas.openxmlformats.org/officeDocument/2006/relationships" r:embed="rId2" cstate="print">
            <a:alphaModFix amt="90000"/>
          </a:blip>
          <a:srcRect/>
          <a:tile tx="0" ty="0" sx="100000" sy="100000" flip="none" algn="tl"/>
        </a:blipFill>
        <a:ln w="57150" cmpd="thickThin" algn="ctr">
          <a:solidFill>
            <a:srgbClr val="003300"/>
          </a:solidFill>
          <a:miter lim="800000"/>
          <a:headEnd/>
          <a:tailEnd/>
        </a:ln>
        <a:effectLst/>
        <a:extLst/>
      </xdr:spPr>
      <xdr:txBody>
        <a:bodyPr vertOverflow="clip" wrap="square" lIns="45720" tIns="27432" rIns="45720" bIns="27432" anchor="ctr" upright="1"/>
        <a:lstStyle/>
        <a:p>
          <a:pPr algn="ctr" rtl="0">
            <a:defRPr sz="1000"/>
          </a:pPr>
          <a:r>
            <a:rPr lang="en-MY" sz="1600" b="1" i="0" u="none" strike="noStrike" baseline="0">
              <a:solidFill>
                <a:srgbClr val="000000"/>
              </a:solidFill>
              <a:latin typeface="Arial Rounded MT Bold"/>
            </a:rPr>
            <a:t>GO BACK TO INTRODUCTION</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134937</xdr:colOff>
      <xdr:row>1</xdr:row>
      <xdr:rowOff>39689</xdr:rowOff>
    </xdr:from>
    <xdr:to>
      <xdr:col>9</xdr:col>
      <xdr:colOff>317500</xdr:colOff>
      <xdr:row>3</xdr:row>
      <xdr:rowOff>39963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714875" y="333377"/>
          <a:ext cx="1119188" cy="2701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3514725</xdr:colOff>
      <xdr:row>0</xdr:row>
      <xdr:rowOff>0</xdr:rowOff>
    </xdr:from>
    <xdr:to>
      <xdr:col>12</xdr:col>
      <xdr:colOff>0</xdr:colOff>
      <xdr:row>0</xdr:row>
      <xdr:rowOff>0</xdr:rowOff>
    </xdr:to>
    <xdr:graphicFrame macro="">
      <xdr:nvGraphicFramePr>
        <xdr:cNvPr id="8407" name="Chart 2">
          <a:extLst>
            <a:ext uri="{FF2B5EF4-FFF2-40B4-BE49-F238E27FC236}">
              <a16:creationId xmlns:a16="http://schemas.microsoft.com/office/drawing/2014/main" id="{00000000-0008-0000-0400-0000D7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123825</xdr:colOff>
      <xdr:row>0</xdr:row>
      <xdr:rowOff>0</xdr:rowOff>
    </xdr:from>
    <xdr:to>
      <xdr:col>13</xdr:col>
      <xdr:colOff>1657350</xdr:colOff>
      <xdr:row>0</xdr:row>
      <xdr:rowOff>0</xdr:rowOff>
    </xdr:to>
    <xdr:graphicFrame macro="">
      <xdr:nvGraphicFramePr>
        <xdr:cNvPr id="8408" name="Chart 3">
          <a:extLst>
            <a:ext uri="{FF2B5EF4-FFF2-40B4-BE49-F238E27FC236}">
              <a16:creationId xmlns:a16="http://schemas.microsoft.com/office/drawing/2014/main" id="{00000000-0008-0000-0400-0000D8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192</xdr:row>
      <xdr:rowOff>41275</xdr:rowOff>
    </xdr:from>
    <xdr:to>
      <xdr:col>14</xdr:col>
      <xdr:colOff>2743200</xdr:colOff>
      <xdr:row>200</xdr:row>
      <xdr:rowOff>352425</xdr:rowOff>
    </xdr:to>
    <xdr:graphicFrame macro="">
      <xdr:nvGraphicFramePr>
        <xdr:cNvPr id="8409" name="Chart 8">
          <a:extLst>
            <a:ext uri="{FF2B5EF4-FFF2-40B4-BE49-F238E27FC236}">
              <a16:creationId xmlns:a16="http://schemas.microsoft.com/office/drawing/2014/main" id="{00000000-0008-0000-0400-0000D9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76200</xdr:colOff>
      <xdr:row>176</xdr:row>
      <xdr:rowOff>266700</xdr:rowOff>
    </xdr:from>
    <xdr:to>
      <xdr:col>14</xdr:col>
      <xdr:colOff>2762250</xdr:colOff>
      <xdr:row>191</xdr:row>
      <xdr:rowOff>371475</xdr:rowOff>
    </xdr:to>
    <xdr:graphicFrame macro="">
      <xdr:nvGraphicFramePr>
        <xdr:cNvPr id="8410" name="Chart 9">
          <a:extLst>
            <a:ext uri="{FF2B5EF4-FFF2-40B4-BE49-F238E27FC236}">
              <a16:creationId xmlns:a16="http://schemas.microsoft.com/office/drawing/2014/main" id="{00000000-0008-0000-0400-0000DA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1009650</xdr:colOff>
      <xdr:row>1</xdr:row>
      <xdr:rowOff>38100</xdr:rowOff>
    </xdr:from>
    <xdr:to>
      <xdr:col>12</xdr:col>
      <xdr:colOff>1885950</xdr:colOff>
      <xdr:row>4</xdr:row>
      <xdr:rowOff>9525</xdr:rowOff>
    </xdr:to>
    <xdr:pic>
      <xdr:nvPicPr>
        <xdr:cNvPr id="8413" name="Picture 18" descr="logo_JKR">
          <a:extLst>
            <a:ext uri="{FF2B5EF4-FFF2-40B4-BE49-F238E27FC236}">
              <a16:creationId xmlns:a16="http://schemas.microsoft.com/office/drawing/2014/main" id="{00000000-0008-0000-0400-0000DD2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1182350" y="542925"/>
          <a:ext cx="876300" cy="638175"/>
        </a:xfrm>
        <a:prstGeom prst="rect">
          <a:avLst/>
        </a:prstGeom>
        <a:noFill/>
        <a:ln w="9525">
          <a:noFill/>
          <a:miter lim="800000"/>
          <a:headEnd/>
          <a:tailEnd/>
        </a:ln>
      </xdr:spPr>
    </xdr:pic>
    <xdr:clientData/>
  </xdr:twoCellAnchor>
  <xdr:twoCellAnchor editAs="oneCell">
    <xdr:from>
      <xdr:col>14</xdr:col>
      <xdr:colOff>0</xdr:colOff>
      <xdr:row>2</xdr:row>
      <xdr:rowOff>0</xdr:rowOff>
    </xdr:from>
    <xdr:to>
      <xdr:col>14</xdr:col>
      <xdr:colOff>2834628</xdr:colOff>
      <xdr:row>5</xdr:row>
      <xdr:rowOff>0</xdr:rowOff>
    </xdr:to>
    <xdr:pic>
      <xdr:nvPicPr>
        <xdr:cNvPr id="9" name="Picture 8">
          <a:extLst>
            <a:ext uri="{FF2B5EF4-FFF2-40B4-BE49-F238E27FC236}">
              <a16:creationId xmlns:a16="http://schemas.microsoft.com/office/drawing/2014/main" id="{70F671F9-EA2A-479C-BBFC-8573F5DB490F}"/>
            </a:ext>
          </a:extLst>
        </xdr:cNvPr>
        <xdr:cNvPicPr>
          <a:picLocks noChangeAspect="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3636625" y="571500"/>
          <a:ext cx="2834628" cy="682625"/>
        </a:xfrm>
        <a:prstGeom prst="rect">
          <a:avLst/>
        </a:prstGeom>
      </xdr:spPr>
    </xdr:pic>
    <xdr:clientData/>
  </xdr:twoCellAnchor>
</xdr:wsDr>
</file>

<file path=xl/drawings/drawing6.xml><?xml version="1.0" encoding="utf-8"?>
<c:userShapes xmlns:c="http://schemas.openxmlformats.org/drawingml/2006/chart">
  <cdr:relSizeAnchor xmlns:cdr="http://schemas.openxmlformats.org/drawingml/2006/chartDrawing">
    <cdr:from>
      <cdr:x>0.51631</cdr:x>
      <cdr:y>0.54684</cdr:y>
    </cdr:from>
    <cdr:to>
      <cdr:x>0.52026</cdr:x>
      <cdr:y>0.56114</cdr:y>
    </cdr:to>
    <cdr:sp macro="" textlink="">
      <cdr:nvSpPr>
        <cdr:cNvPr id="91137" name="Text Box 1">
          <a:extLst xmlns:a="http://schemas.openxmlformats.org/drawingml/2006/main">
            <a:ext uri="{FF2B5EF4-FFF2-40B4-BE49-F238E27FC236}">
              <a16:creationId xmlns:a16="http://schemas.microsoft.com/office/drawing/2014/main" id="{F537C49E-55A7-4458-B2ED-674A1CA5CC78}"/>
            </a:ext>
          </a:extLst>
        </cdr:cNvPr>
        <cdr:cNvSpPr txBox="1">
          <a:spLocks xmlns:a="http://schemas.openxmlformats.org/drawingml/2006/main" noChangeArrowheads="1"/>
        </cdr:cNvSpPr>
      </cdr:nvSpPr>
      <cdr:spPr bwMode="auto">
        <a:xfrm xmlns:a="http://schemas.openxmlformats.org/drawingml/2006/main">
          <a:off x="4193156" y="3779480"/>
          <a:ext cx="32080" cy="9875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en-MY" sz="1200" b="0" i="0" u="none" strike="noStrike" baseline="0">
              <a:solidFill>
                <a:srgbClr val="000000"/>
              </a:solidFill>
              <a:latin typeface="Arial"/>
              <a:cs typeface="Arial"/>
            </a:rPr>
            <a:t>`</a:t>
          </a: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16</xdr:col>
      <xdr:colOff>342900</xdr:colOff>
      <xdr:row>2</xdr:row>
      <xdr:rowOff>28576</xdr:rowOff>
    </xdr:from>
    <xdr:to>
      <xdr:col>19</xdr:col>
      <xdr:colOff>571500</xdr:colOff>
      <xdr:row>2</xdr:row>
      <xdr:rowOff>375746</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8734425" y="542926"/>
          <a:ext cx="1438275" cy="347170"/>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blipFill dpi="0" rotWithShape="1">
          <a:blip xmlns:r="http://schemas.openxmlformats.org/officeDocument/2006/relationships" r:embed="rId1">
            <a:alphaModFix amt="70000"/>
          </a:blip>
          <a:srcRect/>
          <a:tile tx="0" ty="0" sx="100000" sy="100000" flip="none" algn="tl"/>
        </a:blipFill>
        <a:ln w="19050" cap="flat" cmpd="sng" algn="ctr">
          <a:solidFill>
            <a:srgbClr val="38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blipFill dpi="0" rotWithShape="1">
          <a:blip xmlns:r="http://schemas.openxmlformats.org/officeDocument/2006/relationships" r:embed="rId1">
            <a:alphaModFix amt="70000"/>
          </a:blip>
          <a:srcRect/>
          <a:tile tx="0" ty="0" sx="100000" sy="100000" flip="none" algn="tl"/>
        </a:blipFill>
        <a:ln w="19050" cap="flat" cmpd="sng" algn="ctr">
          <a:solidFill>
            <a:srgbClr val="38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40"/>
  <sheetViews>
    <sheetView showGridLines="0" topLeftCell="A10" zoomScale="92" workbookViewId="0">
      <selection activeCell="K19" sqref="K19"/>
    </sheetView>
  </sheetViews>
  <sheetFormatPr defaultColWidth="7.42578125" defaultRowHeight="12.75" x14ac:dyDescent="0.2"/>
  <cols>
    <col min="1" max="10" width="7.42578125" customWidth="1"/>
    <col min="11" max="11" width="27.42578125" bestFit="1" customWidth="1"/>
  </cols>
  <sheetData>
    <row r="1" spans="1:10" ht="23.25" x14ac:dyDescent="0.2">
      <c r="A1" s="24"/>
      <c r="B1" s="24"/>
      <c r="C1" s="21"/>
      <c r="D1" s="21"/>
      <c r="E1" s="21" t="s">
        <v>0</v>
      </c>
      <c r="F1" s="21"/>
      <c r="G1" s="21"/>
      <c r="H1" s="21"/>
      <c r="I1" s="21"/>
      <c r="J1" s="21"/>
    </row>
    <row r="2" spans="1:10" ht="12" customHeight="1" x14ac:dyDescent="0.2">
      <c r="A2" s="78"/>
      <c r="B2" s="78"/>
      <c r="C2" s="79"/>
      <c r="D2" s="79"/>
      <c r="E2" s="79"/>
      <c r="F2" s="79"/>
      <c r="G2" s="79"/>
      <c r="H2" s="79"/>
      <c r="I2" s="79"/>
      <c r="J2" s="79"/>
    </row>
    <row r="3" spans="1:10" ht="15.75" x14ac:dyDescent="0.2">
      <c r="A3" s="76" t="s">
        <v>61</v>
      </c>
      <c r="B3" s="44"/>
      <c r="C3" s="44"/>
      <c r="D3" s="44"/>
      <c r="E3" s="44"/>
      <c r="F3" s="44"/>
      <c r="G3" s="44"/>
      <c r="H3" s="44"/>
      <c r="I3" s="44"/>
      <c r="J3" s="44"/>
    </row>
    <row r="4" spans="1:10" ht="15.75" x14ac:dyDescent="0.2">
      <c r="A4" s="76"/>
      <c r="B4" s="44"/>
      <c r="C4" s="44"/>
      <c r="D4" s="44"/>
      <c r="E4" s="44"/>
      <c r="F4" s="44"/>
      <c r="G4" s="44"/>
      <c r="H4" s="44"/>
      <c r="I4" s="44"/>
      <c r="J4" s="44"/>
    </row>
    <row r="5" spans="1:10" x14ac:dyDescent="0.2">
      <c r="A5" s="44"/>
      <c r="B5" s="44"/>
      <c r="C5" s="44"/>
      <c r="D5" s="44"/>
      <c r="E5" s="44"/>
      <c r="F5" s="44"/>
      <c r="G5" s="44"/>
      <c r="H5" s="44"/>
      <c r="I5" s="44"/>
      <c r="J5" s="44"/>
    </row>
    <row r="6" spans="1:10" x14ac:dyDescent="0.2">
      <c r="A6" s="44"/>
      <c r="B6" s="44"/>
      <c r="C6" s="44"/>
      <c r="D6" s="44"/>
      <c r="E6" s="44"/>
      <c r="F6" s="44"/>
      <c r="G6" s="44"/>
      <c r="H6" s="44"/>
      <c r="I6" s="44"/>
      <c r="J6" s="44"/>
    </row>
    <row r="7" spans="1:10" x14ac:dyDescent="0.2">
      <c r="A7" s="44"/>
      <c r="B7" s="44"/>
      <c r="C7" s="44"/>
      <c r="D7" s="44"/>
      <c r="E7" s="44"/>
      <c r="F7" s="44"/>
      <c r="G7" s="44"/>
      <c r="H7" s="44"/>
      <c r="I7" s="44"/>
      <c r="J7" s="44"/>
    </row>
    <row r="8" spans="1:10" x14ac:dyDescent="0.2">
      <c r="A8" s="44"/>
      <c r="B8" s="44"/>
      <c r="C8" s="44"/>
      <c r="D8" s="44"/>
      <c r="E8" s="44"/>
      <c r="F8" s="44"/>
      <c r="G8" s="44"/>
      <c r="H8" s="44"/>
      <c r="I8" s="44"/>
      <c r="J8" s="44"/>
    </row>
    <row r="9" spans="1:10" x14ac:dyDescent="0.2">
      <c r="A9" s="44"/>
      <c r="B9" s="44"/>
      <c r="C9" s="44"/>
      <c r="D9" s="44"/>
      <c r="E9" s="44"/>
      <c r="F9" s="44"/>
      <c r="G9" s="44"/>
      <c r="H9" s="44"/>
      <c r="I9" s="44"/>
      <c r="J9" s="44"/>
    </row>
    <row r="10" spans="1:10" x14ac:dyDescent="0.2">
      <c r="A10" s="44"/>
      <c r="B10" s="44"/>
      <c r="C10" s="44"/>
      <c r="D10" s="44"/>
      <c r="E10" s="44"/>
      <c r="F10" s="44"/>
      <c r="G10" s="44"/>
      <c r="H10" s="44"/>
      <c r="I10" s="44"/>
      <c r="J10" s="44"/>
    </row>
    <row r="11" spans="1:10" x14ac:dyDescent="0.2">
      <c r="A11" s="44"/>
      <c r="B11" s="44"/>
      <c r="C11" s="44"/>
      <c r="D11" s="44"/>
      <c r="E11" s="44"/>
      <c r="F11" s="44"/>
      <c r="G11" s="44"/>
      <c r="H11" s="44"/>
      <c r="I11" s="44"/>
      <c r="J11" s="44"/>
    </row>
    <row r="12" spans="1:10" x14ac:dyDescent="0.2">
      <c r="A12" s="44"/>
      <c r="B12" s="44"/>
      <c r="C12" s="44"/>
      <c r="D12" s="44"/>
      <c r="E12" s="44"/>
      <c r="F12" s="44"/>
      <c r="G12" s="44"/>
      <c r="H12" s="44"/>
      <c r="I12" s="44"/>
      <c r="J12" s="44"/>
    </row>
    <row r="13" spans="1:10" x14ac:dyDescent="0.2">
      <c r="A13" s="44"/>
      <c r="B13" s="44"/>
      <c r="C13" s="44"/>
      <c r="D13" s="44"/>
      <c r="E13" s="44"/>
      <c r="F13" s="44"/>
      <c r="G13" s="44"/>
      <c r="H13" s="44"/>
      <c r="I13" s="44"/>
      <c r="J13" s="44"/>
    </row>
    <row r="14" spans="1:10" x14ac:dyDescent="0.2">
      <c r="A14" s="44"/>
      <c r="B14" s="44"/>
      <c r="C14" s="44"/>
      <c r="D14" s="44"/>
      <c r="E14" s="44"/>
      <c r="F14" s="44"/>
      <c r="G14" s="44"/>
      <c r="H14" s="44"/>
      <c r="I14" s="44"/>
      <c r="J14" s="44"/>
    </row>
    <row r="15" spans="1:10" x14ac:dyDescent="0.2">
      <c r="A15" s="44"/>
      <c r="B15" s="44"/>
      <c r="C15" s="44"/>
      <c r="D15" s="44"/>
      <c r="E15" s="44"/>
      <c r="F15" s="44"/>
      <c r="G15" s="44"/>
      <c r="H15" s="44"/>
      <c r="I15" s="44"/>
      <c r="J15" s="44"/>
    </row>
    <row r="16" spans="1:10" x14ac:dyDescent="0.2">
      <c r="A16" s="44"/>
      <c r="B16" s="44"/>
      <c r="C16" s="44"/>
      <c r="D16" s="44"/>
      <c r="E16" s="44"/>
      <c r="F16" s="44"/>
      <c r="G16" s="44"/>
      <c r="H16" s="44"/>
      <c r="I16" s="44"/>
      <c r="J16" s="44"/>
    </row>
    <row r="17" spans="1:13" x14ac:dyDescent="0.2">
      <c r="A17" s="44"/>
      <c r="B17" s="44"/>
      <c r="C17" s="44"/>
      <c r="D17" s="44"/>
      <c r="E17" s="44"/>
      <c r="F17" s="44"/>
      <c r="G17" s="44"/>
      <c r="H17" s="44"/>
      <c r="I17" s="44"/>
      <c r="J17" s="44"/>
    </row>
    <row r="18" spans="1:13" x14ac:dyDescent="0.2">
      <c r="A18" s="44"/>
      <c r="B18" s="44"/>
      <c r="C18" s="44"/>
      <c r="D18" s="44"/>
      <c r="E18" s="44"/>
      <c r="F18" s="44"/>
      <c r="G18" s="44"/>
      <c r="H18" s="44"/>
      <c r="I18" s="44"/>
      <c r="J18" s="44"/>
    </row>
    <row r="19" spans="1:13" x14ac:dyDescent="0.2">
      <c r="A19" s="44"/>
      <c r="B19" s="44"/>
      <c r="C19" s="44"/>
      <c r="D19" s="44"/>
      <c r="E19" s="44"/>
      <c r="F19" s="44"/>
      <c r="G19" s="44"/>
      <c r="H19" s="44"/>
      <c r="I19" s="44"/>
      <c r="J19" s="44"/>
    </row>
    <row r="20" spans="1:13" x14ac:dyDescent="0.2">
      <c r="A20" s="44"/>
      <c r="B20" s="44"/>
      <c r="C20" s="44"/>
      <c r="D20" s="44"/>
      <c r="E20" s="44"/>
      <c r="F20" s="44"/>
      <c r="G20" s="44"/>
      <c r="H20" s="44"/>
      <c r="I20" s="44"/>
      <c r="J20" s="44"/>
    </row>
    <row r="21" spans="1:13" x14ac:dyDescent="0.2">
      <c r="A21" s="44"/>
      <c r="B21" s="44"/>
      <c r="C21" s="44"/>
      <c r="D21" s="44"/>
      <c r="E21" s="44"/>
      <c r="F21" s="44"/>
      <c r="G21" s="44"/>
      <c r="H21" s="44"/>
      <c r="I21" s="44"/>
      <c r="J21" s="44"/>
    </row>
    <row r="22" spans="1:13" x14ac:dyDescent="0.2">
      <c r="A22" s="44"/>
      <c r="B22" s="44"/>
      <c r="C22" s="44"/>
      <c r="D22" s="44"/>
      <c r="E22" s="44"/>
      <c r="F22" s="44"/>
      <c r="G22" s="44"/>
      <c r="H22" s="44"/>
      <c r="I22" s="44"/>
      <c r="J22" s="44"/>
    </row>
    <row r="23" spans="1:13" x14ac:dyDescent="0.2">
      <c r="A23" s="44"/>
      <c r="B23" s="44"/>
      <c r="C23" s="44"/>
      <c r="D23" s="44"/>
      <c r="E23" s="44"/>
      <c r="F23" s="44"/>
      <c r="G23" s="44"/>
      <c r="H23" s="44"/>
      <c r="I23" s="44"/>
      <c r="J23" s="44"/>
    </row>
    <row r="24" spans="1:13" x14ac:dyDescent="0.2">
      <c r="A24" s="44"/>
      <c r="B24" s="44"/>
      <c r="C24" s="44"/>
      <c r="D24" s="44"/>
      <c r="E24" s="44"/>
      <c r="F24" s="44"/>
      <c r="G24" s="44"/>
      <c r="H24" s="44"/>
      <c r="I24" s="44"/>
      <c r="J24" s="44"/>
    </row>
    <row r="25" spans="1:13" x14ac:dyDescent="0.2">
      <c r="A25" s="44"/>
      <c r="B25" s="44"/>
      <c r="C25" s="44"/>
      <c r="D25" s="44"/>
      <c r="E25" s="44"/>
      <c r="F25" s="44"/>
      <c r="G25" s="44"/>
      <c r="H25" s="44"/>
      <c r="I25" s="44"/>
      <c r="J25" s="44"/>
    </row>
    <row r="26" spans="1:13" ht="15.75" x14ac:dyDescent="0.25">
      <c r="A26" s="44"/>
      <c r="B26" s="44"/>
      <c r="C26" s="44"/>
      <c r="D26" s="44"/>
      <c r="E26" s="44"/>
      <c r="F26" s="44"/>
      <c r="G26" s="77"/>
      <c r="H26" s="44"/>
      <c r="I26" s="44"/>
      <c r="J26" s="44"/>
      <c r="K26" s="82" t="s">
        <v>70</v>
      </c>
      <c r="L26" s="83"/>
      <c r="M26" s="80"/>
    </row>
    <row r="27" spans="1:13" x14ac:dyDescent="0.2">
      <c r="A27" s="44"/>
      <c r="B27" s="44"/>
      <c r="C27" s="44"/>
      <c r="D27" s="44"/>
      <c r="E27" s="44"/>
      <c r="F27" s="44"/>
      <c r="G27" s="44"/>
      <c r="H27" s="44"/>
      <c r="I27" s="44"/>
      <c r="J27" s="44"/>
    </row>
    <row r="28" spans="1:13" x14ac:dyDescent="0.2">
      <c r="A28" s="44"/>
      <c r="B28" s="44"/>
      <c r="C28" s="44"/>
      <c r="D28" s="44"/>
      <c r="E28" s="44"/>
      <c r="F28" s="44"/>
      <c r="G28" s="44"/>
      <c r="H28" s="44"/>
      <c r="I28" s="44"/>
      <c r="J28" s="44"/>
      <c r="K28" s="682"/>
      <c r="L28" s="95"/>
      <c r="M28" s="81"/>
    </row>
    <row r="29" spans="1:13" x14ac:dyDescent="0.2">
      <c r="A29" s="44"/>
      <c r="B29" s="44"/>
      <c r="C29" s="44"/>
      <c r="D29" s="44"/>
      <c r="E29" s="44"/>
      <c r="F29" s="44"/>
      <c r="G29" s="44"/>
      <c r="H29" s="44"/>
      <c r="I29" s="44"/>
      <c r="J29" s="44"/>
      <c r="K29" s="682"/>
      <c r="L29" s="95"/>
      <c r="M29" s="81"/>
    </row>
    <row r="30" spans="1:13" x14ac:dyDescent="0.2">
      <c r="A30" s="44"/>
      <c r="B30" s="44"/>
      <c r="C30" s="44"/>
      <c r="D30" s="44"/>
      <c r="E30" s="44"/>
      <c r="F30" s="44"/>
      <c r="G30" s="44"/>
      <c r="H30" s="44"/>
      <c r="I30" s="44"/>
      <c r="J30" s="44"/>
    </row>
    <row r="31" spans="1:13" x14ac:dyDescent="0.2">
      <c r="A31" s="44"/>
      <c r="B31" s="44"/>
      <c r="C31" s="44"/>
      <c r="D31" s="44"/>
      <c r="E31" s="44"/>
      <c r="F31" s="44"/>
      <c r="G31" s="44"/>
      <c r="H31" s="44"/>
      <c r="I31" s="44"/>
      <c r="J31" s="44"/>
    </row>
    <row r="32" spans="1:13" x14ac:dyDescent="0.2">
      <c r="A32" s="44"/>
      <c r="B32" s="44"/>
      <c r="C32" s="44"/>
      <c r="D32" s="44"/>
      <c r="E32" s="44"/>
      <c r="F32" s="44"/>
      <c r="G32" s="44"/>
      <c r="H32" s="44"/>
      <c r="I32" s="44"/>
      <c r="J32" s="44"/>
    </row>
    <row r="33" spans="1:10" x14ac:dyDescent="0.2">
      <c r="A33" s="44"/>
      <c r="B33" s="44"/>
      <c r="C33" s="44"/>
      <c r="D33" s="44"/>
      <c r="E33" s="44"/>
      <c r="F33" s="44"/>
      <c r="G33" s="44"/>
      <c r="H33" s="44"/>
      <c r="I33" s="44"/>
      <c r="J33" s="44"/>
    </row>
    <row r="34" spans="1:10" x14ac:dyDescent="0.2">
      <c r="A34" s="44"/>
      <c r="B34" s="44"/>
      <c r="C34" s="44"/>
      <c r="D34" s="44"/>
      <c r="E34" s="44"/>
      <c r="F34" s="44"/>
      <c r="G34" s="44"/>
      <c r="H34" s="44"/>
      <c r="I34" s="44"/>
      <c r="J34" s="44"/>
    </row>
    <row r="35" spans="1:10" x14ac:dyDescent="0.2">
      <c r="A35" s="44"/>
      <c r="B35" s="44"/>
      <c r="C35" s="44"/>
      <c r="D35" s="44"/>
      <c r="E35" s="44"/>
      <c r="F35" s="44"/>
      <c r="G35" s="44"/>
      <c r="H35" s="44"/>
      <c r="I35" s="44"/>
      <c r="J35" s="44"/>
    </row>
    <row r="36" spans="1:10" x14ac:dyDescent="0.2">
      <c r="A36" s="44"/>
      <c r="B36" s="44"/>
      <c r="C36" s="44"/>
      <c r="D36" s="44"/>
      <c r="E36" s="44"/>
      <c r="F36" s="44"/>
      <c r="G36" s="44"/>
      <c r="H36" s="44"/>
      <c r="I36" s="44"/>
      <c r="J36" s="44"/>
    </row>
    <row r="37" spans="1:10" x14ac:dyDescent="0.2">
      <c r="A37" s="44"/>
      <c r="B37" s="44"/>
      <c r="C37" s="44"/>
      <c r="D37" s="44"/>
      <c r="E37" s="44"/>
      <c r="F37" s="44"/>
      <c r="G37" s="44"/>
      <c r="H37" s="44"/>
      <c r="I37" s="44"/>
      <c r="J37" s="44"/>
    </row>
    <row r="38" spans="1:10" x14ac:dyDescent="0.2">
      <c r="A38" s="44"/>
      <c r="B38" s="44"/>
      <c r="C38" s="44"/>
      <c r="D38" s="44"/>
      <c r="E38" s="44"/>
      <c r="F38" s="44"/>
      <c r="G38" s="44"/>
      <c r="H38" s="44"/>
      <c r="I38" s="44"/>
      <c r="J38" s="44"/>
    </row>
    <row r="39" spans="1:10" x14ac:dyDescent="0.2">
      <c r="A39" s="44"/>
      <c r="B39" s="44"/>
      <c r="C39" s="44"/>
      <c r="D39" s="44"/>
      <c r="E39" s="44"/>
      <c r="F39" s="44"/>
      <c r="G39" s="44"/>
      <c r="H39" s="44"/>
      <c r="I39" s="44"/>
      <c r="J39" s="44"/>
    </row>
    <row r="40" spans="1:10" x14ac:dyDescent="0.2">
      <c r="A40" s="44"/>
      <c r="B40" s="44"/>
      <c r="C40" s="44"/>
      <c r="D40" s="44"/>
      <c r="E40" s="44"/>
      <c r="F40" s="44"/>
      <c r="G40" s="44"/>
      <c r="H40" s="44"/>
      <c r="I40" s="44"/>
      <c r="J40" s="44"/>
    </row>
  </sheetData>
  <mergeCells count="1">
    <mergeCell ref="K28:K29"/>
  </mergeCells>
  <phoneticPr fontId="4" type="noConversion"/>
  <printOptions horizontalCentered="1"/>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AG110"/>
  <sheetViews>
    <sheetView showGridLines="0" topLeftCell="A10" zoomScale="72" zoomScaleNormal="75" zoomScaleSheetLayoutView="75" workbookViewId="0">
      <selection activeCell="F25" sqref="F25:F26"/>
    </sheetView>
  </sheetViews>
  <sheetFormatPr defaultRowHeight="15.75" x14ac:dyDescent="0.25"/>
  <cols>
    <col min="1" max="1" width="2.7109375" customWidth="1"/>
    <col min="2" max="2" width="5.140625" customWidth="1"/>
    <col min="3" max="3" width="97.140625" customWidth="1"/>
    <col min="4" max="4" width="3" customWidth="1"/>
    <col min="5" max="5" width="5" customWidth="1"/>
    <col min="6" max="6" width="96.42578125" style="29" customWidth="1"/>
    <col min="7" max="7" width="2.140625" customWidth="1"/>
  </cols>
  <sheetData>
    <row r="1" spans="1:33" ht="23.25" x14ac:dyDescent="0.2">
      <c r="A1" s="51"/>
      <c r="B1" s="694" t="s">
        <v>0</v>
      </c>
      <c r="C1" s="694"/>
      <c r="D1" s="49"/>
      <c r="E1" s="49"/>
      <c r="F1" s="50"/>
      <c r="G1" s="49"/>
      <c r="H1" s="21"/>
      <c r="I1" s="21"/>
      <c r="J1" s="21"/>
      <c r="K1" s="21"/>
      <c r="L1" s="25"/>
      <c r="M1" s="10"/>
      <c r="N1" s="10"/>
      <c r="O1" s="10"/>
      <c r="P1" s="10"/>
      <c r="Q1" s="10"/>
      <c r="R1" s="10"/>
      <c r="S1" s="10"/>
      <c r="T1" s="10"/>
      <c r="U1" s="10"/>
      <c r="V1" s="10"/>
      <c r="W1" s="10"/>
      <c r="X1" s="10"/>
      <c r="Y1" s="10"/>
      <c r="Z1" s="10"/>
      <c r="AA1" s="10"/>
      <c r="AB1" s="10"/>
      <c r="AC1" s="10"/>
      <c r="AD1" s="10"/>
      <c r="AE1" s="10"/>
      <c r="AF1" s="10"/>
      <c r="AG1" s="10"/>
    </row>
    <row r="2" spans="1:33" x14ac:dyDescent="0.25">
      <c r="A2" s="51"/>
      <c r="B2" s="32" t="s">
        <v>10</v>
      </c>
      <c r="C2" s="33"/>
      <c r="D2" s="51"/>
      <c r="E2" s="44"/>
      <c r="F2" s="53"/>
      <c r="G2" s="51"/>
      <c r="H2" s="25"/>
      <c r="I2" s="25"/>
      <c r="J2" s="25"/>
      <c r="K2" s="25"/>
      <c r="L2" s="25"/>
    </row>
    <row r="3" spans="1:33" s="5" customFormat="1" x14ac:dyDescent="0.25">
      <c r="A3" s="52"/>
      <c r="B3" s="34" t="s">
        <v>11</v>
      </c>
      <c r="C3" s="35"/>
      <c r="D3" s="52"/>
      <c r="E3" s="54" t="s">
        <v>23</v>
      </c>
      <c r="F3" s="55"/>
      <c r="G3" s="52"/>
      <c r="H3" s="26"/>
      <c r="I3" s="26"/>
      <c r="J3" s="26"/>
      <c r="K3" s="26"/>
      <c r="L3" s="26"/>
    </row>
    <row r="4" spans="1:33" ht="34.5" customHeight="1" x14ac:dyDescent="0.2">
      <c r="A4" s="51"/>
      <c r="B4" s="687" t="s">
        <v>5</v>
      </c>
      <c r="C4" s="695" t="s">
        <v>68</v>
      </c>
      <c r="D4" s="51"/>
      <c r="E4" s="56" t="s">
        <v>5</v>
      </c>
      <c r="F4" s="57" t="s">
        <v>62</v>
      </c>
      <c r="G4" s="51"/>
      <c r="H4" s="25"/>
      <c r="I4" s="25"/>
      <c r="J4" s="25"/>
      <c r="K4" s="25"/>
      <c r="L4" s="25"/>
    </row>
    <row r="5" spans="1:33" ht="33.75" customHeight="1" x14ac:dyDescent="0.2">
      <c r="A5" s="51"/>
      <c r="B5" s="697"/>
      <c r="C5" s="696"/>
      <c r="D5" s="51"/>
      <c r="E5" s="688" t="s">
        <v>5</v>
      </c>
      <c r="F5" s="684" t="s">
        <v>51</v>
      </c>
      <c r="G5" s="51"/>
      <c r="H5" s="25"/>
      <c r="I5" s="25"/>
      <c r="J5" s="25"/>
      <c r="K5" s="25"/>
      <c r="L5" s="25"/>
    </row>
    <row r="6" spans="1:33" ht="23.25" customHeight="1" x14ac:dyDescent="0.2">
      <c r="A6" s="51"/>
      <c r="B6" s="686" t="s">
        <v>5</v>
      </c>
      <c r="C6" s="698" t="s">
        <v>63</v>
      </c>
      <c r="D6" s="51"/>
      <c r="E6" s="689"/>
      <c r="F6" s="685"/>
      <c r="G6" s="51"/>
      <c r="H6" s="25"/>
      <c r="I6" s="25"/>
      <c r="J6" s="25"/>
      <c r="K6" s="25"/>
      <c r="L6" s="25"/>
    </row>
    <row r="7" spans="1:33" ht="27" customHeight="1" x14ac:dyDescent="0.2">
      <c r="A7" s="51"/>
      <c r="B7" s="697"/>
      <c r="C7" s="695"/>
      <c r="D7" s="51"/>
      <c r="E7" s="688" t="s">
        <v>5</v>
      </c>
      <c r="F7" s="684" t="s">
        <v>69</v>
      </c>
      <c r="G7" s="51"/>
      <c r="H7" s="25"/>
      <c r="I7" s="25"/>
      <c r="J7" s="25"/>
      <c r="K7" s="25"/>
      <c r="L7" s="25"/>
    </row>
    <row r="8" spans="1:33" ht="57.75" customHeight="1" x14ac:dyDescent="0.2">
      <c r="A8" s="51"/>
      <c r="B8" s="686" t="s">
        <v>5</v>
      </c>
      <c r="C8" s="698" t="s">
        <v>50</v>
      </c>
      <c r="D8" s="51"/>
      <c r="E8" s="689"/>
      <c r="F8" s="685"/>
      <c r="G8" s="51"/>
      <c r="H8" s="25"/>
      <c r="I8" s="25"/>
      <c r="J8" s="25"/>
      <c r="K8" s="25"/>
      <c r="L8" s="25"/>
    </row>
    <row r="9" spans="1:33" ht="15.75" customHeight="1" x14ac:dyDescent="0.2">
      <c r="A9" s="51"/>
      <c r="B9" s="687"/>
      <c r="C9" s="699"/>
      <c r="D9" s="51"/>
      <c r="E9" s="688" t="s">
        <v>5</v>
      </c>
      <c r="F9" s="684" t="s">
        <v>24</v>
      </c>
      <c r="G9" s="51"/>
      <c r="H9" s="25"/>
      <c r="I9" s="25"/>
      <c r="J9" s="25"/>
      <c r="K9" s="25"/>
      <c r="L9" s="25"/>
    </row>
    <row r="10" spans="1:33" ht="24" customHeight="1" x14ac:dyDescent="0.2">
      <c r="A10" s="51"/>
      <c r="B10" s="36" t="s">
        <v>5</v>
      </c>
      <c r="C10" s="37" t="s">
        <v>64</v>
      </c>
      <c r="D10" s="51"/>
      <c r="E10" s="689"/>
      <c r="F10" s="685"/>
      <c r="G10" s="51"/>
      <c r="H10" s="25"/>
      <c r="I10" s="25"/>
      <c r="J10" s="25"/>
      <c r="K10" s="25"/>
      <c r="L10" s="25"/>
    </row>
    <row r="11" spans="1:33" ht="34.5" customHeight="1" x14ac:dyDescent="0.2">
      <c r="A11" s="51"/>
      <c r="B11" s="36" t="s">
        <v>5</v>
      </c>
      <c r="C11" s="37" t="s">
        <v>65</v>
      </c>
      <c r="D11" s="51"/>
      <c r="E11" s="58" t="s">
        <v>5</v>
      </c>
      <c r="F11" s="59" t="s">
        <v>52</v>
      </c>
      <c r="G11" s="51"/>
      <c r="H11" s="25"/>
      <c r="I11" s="25"/>
      <c r="J11" s="25"/>
      <c r="K11" s="25"/>
      <c r="L11" s="25"/>
    </row>
    <row r="12" spans="1:33" ht="34.5" customHeight="1" x14ac:dyDescent="0.2">
      <c r="A12" s="51"/>
      <c r="B12" s="36" t="s">
        <v>5</v>
      </c>
      <c r="C12" s="62" t="s">
        <v>75</v>
      </c>
      <c r="D12" s="51"/>
      <c r="E12" s="93"/>
      <c r="F12" s="94"/>
      <c r="G12" s="51"/>
      <c r="H12" s="25"/>
      <c r="I12" s="25"/>
      <c r="J12" s="25"/>
      <c r="K12" s="25"/>
      <c r="L12" s="25"/>
    </row>
    <row r="13" spans="1:33" ht="10.5" customHeight="1" x14ac:dyDescent="0.25">
      <c r="A13" s="51"/>
      <c r="B13" s="38"/>
      <c r="C13" s="37"/>
      <c r="D13" s="51"/>
      <c r="E13" s="44"/>
      <c r="F13" s="53"/>
      <c r="G13" s="51"/>
      <c r="H13" s="25"/>
      <c r="I13" s="25"/>
      <c r="J13" s="25"/>
      <c r="K13" s="25"/>
      <c r="L13" s="25"/>
    </row>
    <row r="14" spans="1:33" x14ac:dyDescent="0.2">
      <c r="A14" s="51"/>
      <c r="B14" s="38" t="s">
        <v>19</v>
      </c>
      <c r="C14" s="62"/>
      <c r="D14" s="51"/>
      <c r="E14" s="54" t="s">
        <v>22</v>
      </c>
      <c r="F14" s="42"/>
      <c r="G14" s="51"/>
      <c r="H14" s="25"/>
      <c r="I14" s="25"/>
      <c r="J14" s="25"/>
      <c r="K14" s="25"/>
      <c r="L14" s="25"/>
    </row>
    <row r="15" spans="1:33" ht="34.5" customHeight="1" x14ac:dyDescent="0.2">
      <c r="A15" s="51"/>
      <c r="B15" s="36" t="s">
        <v>5</v>
      </c>
      <c r="C15" s="62" t="s">
        <v>20</v>
      </c>
      <c r="D15" s="51"/>
      <c r="E15" s="693" t="s">
        <v>5</v>
      </c>
      <c r="F15" s="691" t="s">
        <v>60</v>
      </c>
      <c r="G15" s="51"/>
      <c r="H15" s="25"/>
      <c r="I15" s="25"/>
      <c r="J15" s="25"/>
      <c r="K15" s="25"/>
      <c r="L15" s="25"/>
    </row>
    <row r="16" spans="1:33" ht="34.5" customHeight="1" x14ac:dyDescent="0.2">
      <c r="A16" s="51"/>
      <c r="B16" s="36" t="s">
        <v>5</v>
      </c>
      <c r="C16" s="62" t="s">
        <v>46</v>
      </c>
      <c r="D16" s="51"/>
      <c r="E16" s="693"/>
      <c r="F16" s="691"/>
      <c r="G16" s="51"/>
      <c r="H16" s="25"/>
      <c r="I16" s="25"/>
      <c r="J16" s="25"/>
      <c r="K16" s="25"/>
      <c r="L16" s="25"/>
    </row>
    <row r="17" spans="1:12" ht="15.75" customHeight="1" x14ac:dyDescent="0.2">
      <c r="A17" s="51"/>
      <c r="B17" s="690" t="s">
        <v>5</v>
      </c>
      <c r="C17" s="692" t="s">
        <v>47</v>
      </c>
      <c r="D17" s="51"/>
      <c r="E17" s="693"/>
      <c r="F17" s="691"/>
      <c r="G17" s="51"/>
      <c r="H17" s="25"/>
      <c r="I17" s="25"/>
      <c r="J17" s="25"/>
      <c r="K17" s="25"/>
      <c r="L17" s="25"/>
    </row>
    <row r="18" spans="1:12" ht="37.5" customHeight="1" x14ac:dyDescent="0.2">
      <c r="A18" s="51"/>
      <c r="B18" s="690"/>
      <c r="C18" s="692"/>
      <c r="D18" s="51"/>
      <c r="E18" s="60" t="s">
        <v>5</v>
      </c>
      <c r="F18" s="691" t="s">
        <v>9</v>
      </c>
      <c r="G18" s="51"/>
      <c r="H18" s="25"/>
      <c r="I18" s="25"/>
      <c r="J18" s="25"/>
      <c r="K18" s="25"/>
      <c r="L18" s="25"/>
    </row>
    <row r="19" spans="1:12" ht="15.75" customHeight="1" x14ac:dyDescent="0.2">
      <c r="A19" s="51"/>
      <c r="B19" s="36" t="s">
        <v>5</v>
      </c>
      <c r="C19" s="62" t="s">
        <v>21</v>
      </c>
      <c r="D19" s="51"/>
      <c r="E19" s="44"/>
      <c r="F19" s="691"/>
      <c r="G19" s="51"/>
      <c r="H19" s="25"/>
      <c r="I19" s="25"/>
      <c r="J19" s="25"/>
      <c r="K19" s="25"/>
      <c r="L19" s="25"/>
    </row>
    <row r="20" spans="1:12" x14ac:dyDescent="0.2">
      <c r="A20" s="51"/>
      <c r="B20" s="36"/>
      <c r="C20" s="62"/>
      <c r="D20" s="51"/>
      <c r="E20" s="60" t="s">
        <v>5</v>
      </c>
      <c r="F20" s="691" t="s">
        <v>16</v>
      </c>
      <c r="G20" s="51"/>
      <c r="H20" s="25"/>
      <c r="I20" s="25"/>
      <c r="J20" s="25"/>
      <c r="K20" s="25"/>
      <c r="L20" s="25"/>
    </row>
    <row r="21" spans="1:12" x14ac:dyDescent="0.2">
      <c r="A21" s="51"/>
      <c r="B21" s="40" t="s">
        <v>14</v>
      </c>
      <c r="C21" s="39"/>
      <c r="D21" s="51"/>
      <c r="E21" s="60"/>
      <c r="F21" s="691"/>
      <c r="G21" s="51"/>
      <c r="H21" s="25"/>
      <c r="I21" s="25"/>
      <c r="J21" s="25"/>
      <c r="K21" s="25"/>
      <c r="L21" s="25"/>
    </row>
    <row r="22" spans="1:12" ht="31.5" x14ac:dyDescent="0.25">
      <c r="A22" s="51"/>
      <c r="B22" s="36" t="s">
        <v>5</v>
      </c>
      <c r="C22" s="41" t="s">
        <v>66</v>
      </c>
      <c r="D22" s="51"/>
      <c r="E22" s="61" t="s">
        <v>57</v>
      </c>
      <c r="F22" s="61"/>
      <c r="G22" s="51"/>
      <c r="H22" s="25"/>
      <c r="I22" s="25"/>
      <c r="J22" s="25"/>
      <c r="K22" s="25"/>
      <c r="L22" s="25"/>
    </row>
    <row r="23" spans="1:12" x14ac:dyDescent="0.25">
      <c r="A23" s="51"/>
      <c r="B23" s="36" t="s">
        <v>5</v>
      </c>
      <c r="C23" s="41" t="s">
        <v>15</v>
      </c>
      <c r="D23" s="51"/>
      <c r="E23" s="44"/>
      <c r="F23" s="53"/>
      <c r="G23" s="51"/>
      <c r="H23" s="25"/>
      <c r="I23" s="25"/>
      <c r="J23" s="25"/>
      <c r="K23" s="25"/>
      <c r="L23" s="25"/>
    </row>
    <row r="24" spans="1:12" ht="20.25" x14ac:dyDescent="0.3">
      <c r="A24" s="51"/>
      <c r="B24" s="36" t="s">
        <v>5</v>
      </c>
      <c r="C24" s="41" t="s">
        <v>67</v>
      </c>
      <c r="D24" s="51"/>
      <c r="E24" s="44"/>
      <c r="F24" s="69"/>
      <c r="G24" s="51"/>
      <c r="H24" s="25"/>
      <c r="I24" s="25"/>
      <c r="J24" s="25"/>
      <c r="K24" s="25"/>
      <c r="L24" s="25"/>
    </row>
    <row r="25" spans="1:12" ht="31.5" x14ac:dyDescent="0.3">
      <c r="A25" s="51"/>
      <c r="B25" s="36" t="s">
        <v>5</v>
      </c>
      <c r="C25" s="42" t="s">
        <v>8</v>
      </c>
      <c r="D25" s="51"/>
      <c r="E25" s="44"/>
      <c r="F25" s="683"/>
      <c r="G25" s="85"/>
      <c r="H25" s="86"/>
      <c r="I25" s="84"/>
      <c r="J25" s="25"/>
      <c r="K25" s="25"/>
      <c r="L25" s="25"/>
    </row>
    <row r="26" spans="1:12" ht="31.5" x14ac:dyDescent="0.3">
      <c r="A26" s="51"/>
      <c r="B26" s="36" t="s">
        <v>5</v>
      </c>
      <c r="C26" s="41" t="s">
        <v>7</v>
      </c>
      <c r="D26" s="51"/>
      <c r="E26" s="44"/>
      <c r="F26" s="683"/>
      <c r="G26" s="85"/>
      <c r="H26" s="86"/>
      <c r="I26" s="84"/>
      <c r="J26" s="25"/>
      <c r="K26" s="25"/>
      <c r="L26" s="25"/>
    </row>
    <row r="27" spans="1:12" ht="31.5" x14ac:dyDescent="0.25">
      <c r="A27" s="51"/>
      <c r="B27" s="36" t="s">
        <v>5</v>
      </c>
      <c r="C27" s="43" t="s">
        <v>37</v>
      </c>
      <c r="D27" s="51"/>
      <c r="E27" s="44"/>
      <c r="F27" s="53"/>
      <c r="G27" s="51"/>
      <c r="H27" s="25"/>
      <c r="I27" s="25"/>
      <c r="J27" s="25"/>
      <c r="K27" s="25"/>
      <c r="L27" s="25"/>
    </row>
    <row r="28" spans="1:12" x14ac:dyDescent="0.25">
      <c r="A28" s="51"/>
      <c r="B28" s="44"/>
      <c r="C28" s="44"/>
      <c r="D28" s="51"/>
      <c r="E28" s="44"/>
      <c r="F28" s="53"/>
      <c r="G28" s="51"/>
      <c r="H28" s="25"/>
      <c r="I28" s="25"/>
      <c r="J28" s="25"/>
      <c r="K28" s="25"/>
      <c r="L28" s="25"/>
    </row>
    <row r="29" spans="1:12" x14ac:dyDescent="0.25">
      <c r="A29" s="51"/>
      <c r="B29" s="64"/>
      <c r="C29" s="65"/>
      <c r="D29" s="51"/>
      <c r="E29" s="51"/>
      <c r="F29" s="63"/>
      <c r="G29" s="51"/>
      <c r="H29" s="25"/>
      <c r="I29" s="25"/>
      <c r="J29" s="25"/>
      <c r="K29" s="25"/>
      <c r="L29" s="25"/>
    </row>
    <row r="30" spans="1:12" x14ac:dyDescent="0.25">
      <c r="A30" s="66"/>
      <c r="B30" s="66"/>
      <c r="C30" s="48"/>
      <c r="D30" s="66"/>
      <c r="E30" s="48"/>
      <c r="F30" s="31"/>
      <c r="G30" s="25"/>
      <c r="H30" s="25"/>
      <c r="I30" s="25"/>
      <c r="J30" s="25"/>
      <c r="K30" s="25"/>
      <c r="L30" s="25"/>
    </row>
    <row r="31" spans="1:12" x14ac:dyDescent="0.25">
      <c r="A31" s="66"/>
      <c r="B31" s="45"/>
      <c r="C31" s="31"/>
      <c r="D31" s="45"/>
      <c r="E31" s="31"/>
      <c r="F31" s="31"/>
      <c r="G31" s="25"/>
      <c r="H31" s="25"/>
      <c r="I31" s="25"/>
      <c r="J31" s="25"/>
      <c r="K31" s="25"/>
      <c r="L31" s="25"/>
    </row>
    <row r="32" spans="1:12" x14ac:dyDescent="0.25">
      <c r="A32" s="66"/>
      <c r="B32" s="45"/>
      <c r="C32" s="47"/>
      <c r="D32" s="45"/>
      <c r="E32" s="47"/>
      <c r="F32" s="31"/>
      <c r="G32" s="25"/>
      <c r="H32" s="25"/>
      <c r="I32" s="25"/>
      <c r="J32" s="25"/>
      <c r="K32" s="25"/>
      <c r="L32" s="25"/>
    </row>
    <row r="33" spans="1:12" x14ac:dyDescent="0.25">
      <c r="A33" s="66"/>
      <c r="B33" s="45"/>
      <c r="C33" s="67"/>
      <c r="D33" s="45"/>
      <c r="E33" s="67"/>
      <c r="F33" s="31"/>
      <c r="G33" s="25"/>
      <c r="H33" s="25"/>
      <c r="I33" s="25"/>
      <c r="J33" s="25"/>
      <c r="K33" s="25"/>
      <c r="L33" s="25"/>
    </row>
    <row r="34" spans="1:12" x14ac:dyDescent="0.25">
      <c r="A34" s="66"/>
      <c r="B34" s="45"/>
      <c r="C34" s="47"/>
      <c r="D34" s="45"/>
      <c r="E34" s="47"/>
      <c r="F34" s="31"/>
      <c r="G34" s="25"/>
      <c r="H34" s="25"/>
      <c r="I34" s="25"/>
      <c r="J34" s="25"/>
      <c r="K34" s="25"/>
      <c r="L34" s="25"/>
    </row>
    <row r="35" spans="1:12" x14ac:dyDescent="0.25">
      <c r="A35" s="66"/>
      <c r="B35" s="45"/>
      <c r="C35" s="47"/>
      <c r="D35" s="45"/>
      <c r="E35" s="47"/>
      <c r="F35" s="31"/>
      <c r="G35" s="25"/>
      <c r="H35" s="25"/>
      <c r="I35" s="25"/>
      <c r="J35" s="25"/>
      <c r="K35" s="25"/>
      <c r="L35" s="25"/>
    </row>
    <row r="36" spans="1:12" x14ac:dyDescent="0.25">
      <c r="A36" s="66"/>
      <c r="B36" s="68"/>
      <c r="C36" s="47"/>
      <c r="D36" s="68"/>
      <c r="E36" s="47"/>
      <c r="F36" s="31"/>
      <c r="G36" s="25"/>
      <c r="H36" s="25"/>
      <c r="I36" s="25"/>
      <c r="J36" s="25"/>
      <c r="K36" s="25"/>
      <c r="L36" s="25"/>
    </row>
    <row r="37" spans="1:12" x14ac:dyDescent="0.25">
      <c r="A37" s="66"/>
      <c r="B37" s="46"/>
      <c r="C37" s="47"/>
      <c r="D37" s="46"/>
      <c r="E37" s="47"/>
      <c r="F37" s="31"/>
      <c r="G37" s="25"/>
      <c r="H37" s="25"/>
      <c r="I37" s="25"/>
      <c r="J37" s="25"/>
      <c r="K37" s="25"/>
      <c r="L37" s="25"/>
    </row>
    <row r="38" spans="1:12" x14ac:dyDescent="0.25">
      <c r="A38" s="66"/>
      <c r="B38" s="45"/>
      <c r="C38" s="47"/>
      <c r="D38" s="45"/>
      <c r="E38" s="47"/>
      <c r="F38" s="31"/>
      <c r="G38" s="25"/>
      <c r="H38" s="25"/>
      <c r="I38" s="25"/>
      <c r="J38" s="25"/>
      <c r="K38" s="25"/>
      <c r="L38" s="25"/>
    </row>
    <row r="39" spans="1:12" x14ac:dyDescent="0.25">
      <c r="A39" s="66"/>
      <c r="B39" s="45"/>
      <c r="C39" s="47"/>
      <c r="D39" s="45"/>
      <c r="E39" s="47"/>
      <c r="F39" s="31"/>
      <c r="G39" s="25"/>
      <c r="H39" s="25"/>
      <c r="I39" s="25"/>
      <c r="J39" s="25"/>
      <c r="K39" s="25"/>
      <c r="L39" s="25"/>
    </row>
    <row r="40" spans="1:12" x14ac:dyDescent="0.25">
      <c r="A40" s="66"/>
      <c r="B40" s="45"/>
      <c r="C40" s="47"/>
      <c r="D40" s="45"/>
      <c r="E40" s="47"/>
      <c r="F40" s="31"/>
      <c r="G40" s="25"/>
      <c r="H40" s="25"/>
      <c r="I40" s="25"/>
      <c r="J40" s="25"/>
      <c r="K40" s="25"/>
      <c r="L40" s="25"/>
    </row>
    <row r="41" spans="1:12" x14ac:dyDescent="0.25">
      <c r="A41" s="66"/>
      <c r="B41" s="31"/>
      <c r="C41" s="31"/>
      <c r="D41" s="31"/>
      <c r="E41" s="31"/>
      <c r="F41" s="31"/>
      <c r="G41" s="25"/>
      <c r="H41" s="25"/>
      <c r="I41" s="25"/>
      <c r="J41" s="25"/>
      <c r="K41" s="25"/>
      <c r="L41" s="25"/>
    </row>
    <row r="42" spans="1:12" x14ac:dyDescent="0.25">
      <c r="A42" s="66"/>
      <c r="B42" s="31"/>
      <c r="C42" s="31"/>
      <c r="D42" s="31"/>
      <c r="E42" s="31"/>
      <c r="F42" s="31"/>
      <c r="G42" s="25"/>
      <c r="H42" s="25"/>
      <c r="I42" s="25"/>
      <c r="J42" s="25"/>
      <c r="K42" s="25"/>
      <c r="L42" s="25"/>
    </row>
    <row r="43" spans="1:12" x14ac:dyDescent="0.25">
      <c r="A43" s="66"/>
      <c r="B43" s="31"/>
      <c r="C43" s="31"/>
      <c r="D43" s="31"/>
      <c r="E43" s="31"/>
      <c r="F43" s="31"/>
      <c r="G43" s="25"/>
      <c r="H43" s="25"/>
      <c r="I43" s="25"/>
      <c r="J43" s="25"/>
      <c r="K43" s="25"/>
      <c r="L43" s="25"/>
    </row>
    <row r="44" spans="1:12" x14ac:dyDescent="0.25">
      <c r="A44" s="66"/>
      <c r="B44" s="31"/>
      <c r="C44" s="31"/>
      <c r="D44" s="31"/>
      <c r="E44" s="31"/>
      <c r="F44" s="31"/>
      <c r="G44" s="25"/>
      <c r="H44" s="25"/>
      <c r="I44" s="25"/>
      <c r="J44" s="25"/>
      <c r="K44" s="25"/>
      <c r="L44" s="25"/>
    </row>
    <row r="45" spans="1:12" x14ac:dyDescent="0.25">
      <c r="A45" s="66"/>
      <c r="B45" s="31"/>
      <c r="C45" s="31"/>
      <c r="D45" s="25"/>
      <c r="E45" s="25"/>
      <c r="F45" s="31"/>
      <c r="G45" s="25"/>
      <c r="H45" s="25"/>
      <c r="I45" s="25"/>
      <c r="J45" s="25"/>
      <c r="K45" s="25"/>
      <c r="L45" s="25"/>
    </row>
    <row r="46" spans="1:12" x14ac:dyDescent="0.25">
      <c r="A46" s="66"/>
      <c r="B46" s="31"/>
      <c r="C46" s="31"/>
      <c r="D46" s="25"/>
      <c r="E46" s="25"/>
      <c r="F46" s="31"/>
      <c r="G46" s="25"/>
      <c r="H46" s="25"/>
      <c r="I46" s="25"/>
      <c r="J46" s="25"/>
      <c r="K46" s="25"/>
      <c r="L46" s="25"/>
    </row>
    <row r="47" spans="1:12" x14ac:dyDescent="0.25">
      <c r="A47" s="66"/>
      <c r="B47" s="31"/>
      <c r="C47" s="31"/>
      <c r="D47" s="25"/>
      <c r="E47" s="25"/>
      <c r="F47" s="31"/>
      <c r="G47" s="25"/>
      <c r="H47" s="25"/>
      <c r="I47" s="25"/>
      <c r="J47" s="25"/>
      <c r="K47" s="25"/>
      <c r="L47" s="25"/>
    </row>
    <row r="48" spans="1:12" x14ac:dyDescent="0.25">
      <c r="B48" s="29"/>
      <c r="C48" s="29"/>
      <c r="E48" s="10"/>
      <c r="F48" s="30"/>
    </row>
    <row r="49" spans="2:6" x14ac:dyDescent="0.25">
      <c r="B49" s="29"/>
      <c r="C49" s="29"/>
      <c r="E49" s="10"/>
      <c r="F49" s="30"/>
    </row>
    <row r="50" spans="2:6" x14ac:dyDescent="0.25">
      <c r="B50" s="29"/>
      <c r="C50" s="29"/>
      <c r="E50" s="10"/>
      <c r="F50" s="30"/>
    </row>
    <row r="51" spans="2:6" ht="17.25" x14ac:dyDescent="0.3">
      <c r="B51" s="28"/>
      <c r="C51" s="28"/>
    </row>
    <row r="52" spans="2:6" ht="17.25" x14ac:dyDescent="0.3">
      <c r="B52" s="28"/>
      <c r="C52" s="28"/>
    </row>
    <row r="53" spans="2:6" ht="17.25" x14ac:dyDescent="0.3">
      <c r="B53" s="28"/>
      <c r="C53" s="28"/>
    </row>
    <row r="54" spans="2:6" ht="17.25" x14ac:dyDescent="0.3">
      <c r="B54" s="28"/>
      <c r="C54" s="28"/>
    </row>
    <row r="55" spans="2:6" ht="17.25" x14ac:dyDescent="0.3">
      <c r="B55" s="28"/>
      <c r="C55" s="28"/>
    </row>
    <row r="56" spans="2:6" ht="17.25" x14ac:dyDescent="0.3">
      <c r="B56" s="28"/>
      <c r="C56" s="28"/>
    </row>
    <row r="57" spans="2:6" ht="17.25" x14ac:dyDescent="0.3">
      <c r="B57" s="27"/>
      <c r="C57" s="28"/>
    </row>
    <row r="58" spans="2:6" ht="17.25" x14ac:dyDescent="0.3">
      <c r="B58" s="27"/>
      <c r="C58" s="28"/>
    </row>
    <row r="59" spans="2:6" ht="17.25" x14ac:dyDescent="0.3">
      <c r="B59" s="28"/>
      <c r="C59" s="28"/>
    </row>
    <row r="60" spans="2:6" ht="17.25" x14ac:dyDescent="0.3">
      <c r="B60" s="27"/>
      <c r="C60" s="28"/>
    </row>
    <row r="61" spans="2:6" ht="17.25" x14ac:dyDescent="0.3">
      <c r="B61" s="27"/>
      <c r="C61" s="28"/>
    </row>
    <row r="62" spans="2:6" ht="17.25" x14ac:dyDescent="0.3">
      <c r="B62" s="28"/>
      <c r="C62" s="28"/>
    </row>
    <row r="63" spans="2:6" ht="17.25" x14ac:dyDescent="0.3">
      <c r="B63" s="28"/>
      <c r="C63" s="28"/>
    </row>
    <row r="64" spans="2:6" ht="17.25" x14ac:dyDescent="0.3">
      <c r="B64" s="28"/>
      <c r="C64" s="28"/>
    </row>
    <row r="65" spans="2:3" ht="17.25" x14ac:dyDescent="0.3">
      <c r="B65" s="28"/>
      <c r="C65" s="28"/>
    </row>
    <row r="66" spans="2:3" ht="17.25" x14ac:dyDescent="0.3">
      <c r="B66" s="28"/>
      <c r="C66" s="28"/>
    </row>
    <row r="67" spans="2:3" ht="17.25" x14ac:dyDescent="0.3">
      <c r="B67" s="28"/>
      <c r="C67" s="28"/>
    </row>
    <row r="68" spans="2:3" ht="17.25" x14ac:dyDescent="0.3">
      <c r="B68" s="28"/>
      <c r="C68" s="28"/>
    </row>
    <row r="69" spans="2:3" ht="17.25" x14ac:dyDescent="0.3">
      <c r="B69" s="28"/>
      <c r="C69" s="28"/>
    </row>
    <row r="70" spans="2:3" ht="17.25" x14ac:dyDescent="0.3">
      <c r="B70" s="28"/>
      <c r="C70" s="28"/>
    </row>
    <row r="71" spans="2:3" ht="17.25" x14ac:dyDescent="0.3">
      <c r="B71" s="28"/>
      <c r="C71" s="28"/>
    </row>
    <row r="72" spans="2:3" ht="17.25" x14ac:dyDescent="0.3">
      <c r="B72" s="28"/>
      <c r="C72" s="28"/>
    </row>
    <row r="73" spans="2:3" ht="17.25" x14ac:dyDescent="0.3">
      <c r="B73" s="28"/>
      <c r="C73" s="28"/>
    </row>
    <row r="74" spans="2:3" ht="17.25" x14ac:dyDescent="0.3">
      <c r="B74" s="28"/>
      <c r="C74" s="28"/>
    </row>
    <row r="75" spans="2:3" ht="17.25" x14ac:dyDescent="0.3">
      <c r="B75" s="28"/>
      <c r="C75" s="28"/>
    </row>
    <row r="76" spans="2:3" ht="17.25" x14ac:dyDescent="0.3">
      <c r="B76" s="28"/>
      <c r="C76" s="28"/>
    </row>
    <row r="77" spans="2:3" ht="17.25" x14ac:dyDescent="0.3">
      <c r="B77" s="28"/>
      <c r="C77" s="28"/>
    </row>
    <row r="78" spans="2:3" ht="17.25" x14ac:dyDescent="0.3">
      <c r="B78" s="28"/>
      <c r="C78" s="28"/>
    </row>
    <row r="79" spans="2:3" ht="17.25" x14ac:dyDescent="0.3">
      <c r="B79" s="28"/>
      <c r="C79" s="28"/>
    </row>
    <row r="80" spans="2:3" ht="17.25" x14ac:dyDescent="0.3">
      <c r="B80" s="28"/>
      <c r="C80" s="28"/>
    </row>
    <row r="81" spans="2:3" ht="17.25" x14ac:dyDescent="0.3">
      <c r="B81" s="28"/>
      <c r="C81" s="28"/>
    </row>
    <row r="82" spans="2:3" ht="17.25" x14ac:dyDescent="0.3">
      <c r="B82" s="28"/>
      <c r="C82" s="28"/>
    </row>
    <row r="83" spans="2:3" ht="17.25" x14ac:dyDescent="0.3">
      <c r="B83" s="28"/>
      <c r="C83" s="28"/>
    </row>
    <row r="84" spans="2:3" ht="17.25" x14ac:dyDescent="0.3">
      <c r="B84" s="28"/>
      <c r="C84" s="28"/>
    </row>
    <row r="85" spans="2:3" ht="17.25" x14ac:dyDescent="0.3">
      <c r="B85" s="28"/>
      <c r="C85" s="28"/>
    </row>
    <row r="86" spans="2:3" ht="17.25" x14ac:dyDescent="0.3">
      <c r="B86" s="28"/>
      <c r="C86" s="28"/>
    </row>
    <row r="87" spans="2:3" ht="17.25" x14ac:dyDescent="0.3">
      <c r="B87" s="28"/>
      <c r="C87" s="28"/>
    </row>
    <row r="88" spans="2:3" ht="17.25" x14ac:dyDescent="0.3">
      <c r="B88" s="28"/>
      <c r="C88" s="28"/>
    </row>
    <row r="89" spans="2:3" ht="17.25" x14ac:dyDescent="0.3">
      <c r="B89" s="28"/>
      <c r="C89" s="28"/>
    </row>
    <row r="90" spans="2:3" ht="17.25" x14ac:dyDescent="0.3">
      <c r="B90" s="28"/>
      <c r="C90" s="28"/>
    </row>
    <row r="91" spans="2:3" ht="17.25" x14ac:dyDescent="0.3">
      <c r="B91" s="28"/>
      <c r="C91" s="28"/>
    </row>
    <row r="92" spans="2:3" ht="17.25" x14ac:dyDescent="0.3">
      <c r="B92" s="28"/>
      <c r="C92" s="28"/>
    </row>
    <row r="93" spans="2:3" ht="17.25" x14ac:dyDescent="0.3">
      <c r="B93" s="28"/>
      <c r="C93" s="28"/>
    </row>
    <row r="94" spans="2:3" ht="17.25" x14ac:dyDescent="0.3">
      <c r="B94" s="28"/>
      <c r="C94" s="28"/>
    </row>
    <row r="95" spans="2:3" ht="17.25" x14ac:dyDescent="0.3">
      <c r="B95" s="28"/>
      <c r="C95" s="28"/>
    </row>
    <row r="96" spans="2:3" ht="17.25" x14ac:dyDescent="0.3">
      <c r="B96" s="28"/>
      <c r="C96" s="28"/>
    </row>
    <row r="97" spans="2:3" ht="17.25" x14ac:dyDescent="0.3">
      <c r="B97" s="28"/>
      <c r="C97" s="28"/>
    </row>
    <row r="98" spans="2:3" ht="17.25" x14ac:dyDescent="0.3">
      <c r="B98" s="28"/>
      <c r="C98" s="28"/>
    </row>
    <row r="99" spans="2:3" ht="17.25" x14ac:dyDescent="0.3">
      <c r="B99" s="28"/>
      <c r="C99" s="28"/>
    </row>
    <row r="100" spans="2:3" ht="17.25" x14ac:dyDescent="0.3">
      <c r="B100" s="28"/>
      <c r="C100" s="28"/>
    </row>
    <row r="101" spans="2:3" ht="17.25" x14ac:dyDescent="0.3">
      <c r="B101" s="28"/>
      <c r="C101" s="28"/>
    </row>
    <row r="102" spans="2:3" ht="17.25" x14ac:dyDescent="0.3">
      <c r="B102" s="28"/>
      <c r="C102" s="28"/>
    </row>
    <row r="103" spans="2:3" ht="17.25" x14ac:dyDescent="0.3">
      <c r="B103" s="28"/>
      <c r="C103" s="28"/>
    </row>
    <row r="104" spans="2:3" ht="17.25" x14ac:dyDescent="0.3">
      <c r="B104" s="28"/>
      <c r="C104" s="28"/>
    </row>
    <row r="105" spans="2:3" ht="17.25" x14ac:dyDescent="0.3">
      <c r="B105" s="28"/>
      <c r="C105" s="28"/>
    </row>
    <row r="106" spans="2:3" ht="17.25" x14ac:dyDescent="0.3">
      <c r="B106" s="28"/>
      <c r="C106" s="28"/>
    </row>
    <row r="107" spans="2:3" ht="17.25" x14ac:dyDescent="0.3">
      <c r="B107" s="28"/>
      <c r="C107" s="28"/>
    </row>
    <row r="108" spans="2:3" ht="17.25" x14ac:dyDescent="0.3">
      <c r="B108" s="28"/>
      <c r="C108" s="28"/>
    </row>
    <row r="109" spans="2:3" ht="17.25" x14ac:dyDescent="0.3">
      <c r="B109" s="28"/>
      <c r="C109" s="28"/>
    </row>
    <row r="110" spans="2:3" ht="17.25" x14ac:dyDescent="0.3">
      <c r="B110" s="28"/>
      <c r="C110" s="28"/>
    </row>
  </sheetData>
  <mergeCells count="20">
    <mergeCell ref="F5:F6"/>
    <mergeCell ref="E5:E6"/>
    <mergeCell ref="C6:C7"/>
    <mergeCell ref="F7:F8"/>
    <mergeCell ref="E7:E8"/>
    <mergeCell ref="B1:C1"/>
    <mergeCell ref="C4:C5"/>
    <mergeCell ref="B4:B5"/>
    <mergeCell ref="C8:C9"/>
    <mergeCell ref="B6:B7"/>
    <mergeCell ref="F25:F26"/>
    <mergeCell ref="F9:F10"/>
    <mergeCell ref="B8:B9"/>
    <mergeCell ref="E9:E10"/>
    <mergeCell ref="B17:B18"/>
    <mergeCell ref="F18:F19"/>
    <mergeCell ref="F20:F21"/>
    <mergeCell ref="C17:C18"/>
    <mergeCell ref="F15:F17"/>
    <mergeCell ref="E15:E17"/>
  </mergeCells>
  <phoneticPr fontId="4" type="noConversion"/>
  <pageMargins left="0.75" right="0.75" top="0.75" bottom="0.75" header="0.5" footer="0.5"/>
  <pageSetup paperSize="9" scale="64" orientation="landscape" r:id="rId1"/>
  <headerFooter alignWithMargins="0">
    <oddFooter>&amp;L&amp;"Arial,Italic"&amp;8&amp;F&amp;C&amp;"Arial,Italic"&amp;8&amp;D&amp;R&amp;"Arial,Italic"&amp;8&amp;A  -  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59"/>
  <sheetViews>
    <sheetView zoomScale="50" workbookViewId="0">
      <selection activeCell="AP26" sqref="AP26"/>
    </sheetView>
  </sheetViews>
  <sheetFormatPr defaultColWidth="6.42578125" defaultRowHeight="14.25" customHeight="1" x14ac:dyDescent="0.2"/>
  <cols>
    <col min="1" max="10" width="6.42578125" style="10" customWidth="1"/>
    <col min="11" max="21" width="6.42578125" style="16" customWidth="1"/>
    <col min="22" max="16384" width="6.42578125" style="10"/>
  </cols>
  <sheetData>
    <row r="1" spans="1:37" ht="14.25" customHeight="1" x14ac:dyDescent="0.2">
      <c r="A1" s="25"/>
      <c r="B1" s="25"/>
      <c r="C1" s="25"/>
      <c r="D1" s="25"/>
      <c r="E1" s="25"/>
      <c r="F1" s="25"/>
      <c r="G1" s="25"/>
      <c r="H1" s="25"/>
      <c r="I1" s="25"/>
      <c r="J1" s="25"/>
      <c r="K1" s="88"/>
      <c r="L1" s="88"/>
      <c r="M1" s="88"/>
      <c r="N1" s="88"/>
      <c r="O1" s="88"/>
      <c r="P1" s="88"/>
      <c r="Q1" s="88"/>
      <c r="R1" s="88"/>
      <c r="S1" s="88"/>
      <c r="T1" s="88"/>
      <c r="U1" s="88"/>
      <c r="V1" s="88"/>
      <c r="W1" s="88"/>
      <c r="X1" s="25"/>
      <c r="Y1" s="25"/>
      <c r="Z1" s="25"/>
      <c r="AA1" s="25"/>
      <c r="AB1" s="25"/>
      <c r="AC1" s="25"/>
      <c r="AD1" s="25"/>
      <c r="AE1" s="25"/>
      <c r="AF1" s="25"/>
      <c r="AG1" s="25"/>
      <c r="AH1" s="25"/>
      <c r="AI1" s="25"/>
      <c r="AJ1" s="25"/>
      <c r="AK1" s="25"/>
    </row>
    <row r="2" spans="1:37" ht="14.25" customHeight="1" x14ac:dyDescent="0.2">
      <c r="A2" s="25"/>
      <c r="B2" s="25"/>
      <c r="C2" s="25"/>
      <c r="D2" s="25"/>
      <c r="E2" s="25"/>
      <c r="F2" s="25"/>
      <c r="G2" s="25"/>
      <c r="H2" s="25"/>
      <c r="I2" s="25"/>
      <c r="J2" s="25"/>
      <c r="K2" s="89"/>
      <c r="L2" s="89"/>
      <c r="M2" s="89"/>
      <c r="N2" s="89"/>
      <c r="O2" s="89"/>
      <c r="P2" s="89"/>
      <c r="Q2" s="89"/>
      <c r="R2" s="89"/>
      <c r="S2" s="89"/>
      <c r="T2" s="89"/>
      <c r="U2" s="89"/>
      <c r="V2" s="25"/>
      <c r="W2" s="25"/>
      <c r="X2" s="25"/>
      <c r="Y2" s="25"/>
      <c r="Z2" s="25"/>
      <c r="AA2" s="25"/>
      <c r="AB2" s="25"/>
      <c r="AC2" s="25"/>
      <c r="AD2" s="25"/>
      <c r="AE2" s="25"/>
      <c r="AF2" s="25"/>
      <c r="AG2" s="25"/>
      <c r="AH2" s="25"/>
      <c r="AI2" s="25"/>
      <c r="AJ2" s="25"/>
      <c r="AK2" s="25"/>
    </row>
    <row r="3" spans="1:37" ht="14.25" customHeight="1" x14ac:dyDescent="0.2">
      <c r="A3" s="25"/>
      <c r="B3" s="25"/>
      <c r="C3" s="25"/>
      <c r="D3" s="25"/>
      <c r="E3" s="25"/>
      <c r="F3" s="25"/>
      <c r="G3" s="25"/>
      <c r="H3" s="25"/>
      <c r="I3" s="25"/>
      <c r="J3" s="25"/>
      <c r="K3" s="89"/>
      <c r="L3" s="89"/>
      <c r="M3" s="89"/>
      <c r="N3" s="89"/>
      <c r="O3" s="89"/>
      <c r="P3" s="89"/>
      <c r="Q3" s="89"/>
      <c r="R3" s="89"/>
      <c r="S3" s="89"/>
      <c r="T3" s="89"/>
      <c r="U3" s="89"/>
      <c r="V3" s="25"/>
      <c r="W3" s="25"/>
      <c r="X3" s="25"/>
      <c r="Y3" s="25"/>
      <c r="Z3" s="25"/>
      <c r="AA3" s="25"/>
      <c r="AB3" s="25"/>
      <c r="AC3" s="25"/>
      <c r="AD3" s="25"/>
      <c r="AE3" s="25"/>
      <c r="AF3" s="25"/>
      <c r="AG3" s="25"/>
      <c r="AH3" s="25"/>
      <c r="AI3" s="25"/>
      <c r="AJ3" s="25"/>
      <c r="AK3" s="25"/>
    </row>
    <row r="4" spans="1:37" ht="14.25" customHeight="1" x14ac:dyDescent="0.2">
      <c r="A4" s="25"/>
      <c r="B4" s="25"/>
      <c r="C4" s="25"/>
      <c r="D4" s="25"/>
      <c r="E4" s="25"/>
      <c r="F4" s="25"/>
      <c r="G4" s="25"/>
      <c r="H4" s="25"/>
      <c r="I4" s="25"/>
      <c r="J4" s="25"/>
      <c r="K4" s="89"/>
      <c r="L4" s="89"/>
      <c r="M4" s="89"/>
      <c r="N4" s="89"/>
      <c r="O4" s="89"/>
      <c r="P4" s="89"/>
      <c r="Q4" s="89"/>
      <c r="R4" s="89"/>
      <c r="S4" s="89"/>
      <c r="T4" s="89"/>
      <c r="U4" s="89"/>
      <c r="V4" s="25"/>
      <c r="W4" s="25"/>
      <c r="X4" s="25"/>
      <c r="Y4" s="25"/>
      <c r="Z4" s="25"/>
      <c r="AA4" s="25"/>
      <c r="AB4" s="25"/>
      <c r="AC4" s="25"/>
      <c r="AD4" s="25"/>
      <c r="AE4" s="25"/>
      <c r="AF4" s="25"/>
      <c r="AG4" s="25"/>
      <c r="AH4" s="25"/>
      <c r="AI4" s="25"/>
      <c r="AJ4" s="25"/>
      <c r="AK4" s="25"/>
    </row>
    <row r="5" spans="1:37" ht="14.25" customHeight="1" x14ac:dyDescent="0.2">
      <c r="A5" s="25"/>
      <c r="B5" s="25"/>
      <c r="C5" s="25"/>
      <c r="D5" s="25"/>
      <c r="E5" s="25"/>
      <c r="F5" s="25"/>
      <c r="G5" s="25"/>
      <c r="H5" s="25"/>
      <c r="I5" s="25"/>
      <c r="J5" s="25"/>
      <c r="K5" s="89"/>
      <c r="L5" s="89"/>
      <c r="M5" s="89"/>
      <c r="N5" s="89"/>
      <c r="O5" s="89"/>
      <c r="P5" s="89"/>
      <c r="Q5" s="89"/>
      <c r="R5" s="89"/>
      <c r="S5" s="89"/>
      <c r="T5" s="89"/>
      <c r="U5" s="89"/>
      <c r="V5" s="25"/>
      <c r="W5" s="25"/>
      <c r="X5" s="25"/>
      <c r="Y5" s="25"/>
      <c r="Z5" s="25"/>
      <c r="AA5" s="25"/>
      <c r="AB5" s="25"/>
      <c r="AC5" s="25"/>
      <c r="AD5" s="25"/>
      <c r="AE5" s="25"/>
      <c r="AF5" s="25"/>
      <c r="AG5" s="25"/>
      <c r="AH5" s="25"/>
      <c r="AI5" s="25"/>
      <c r="AJ5" s="25"/>
      <c r="AK5" s="25"/>
    </row>
    <row r="6" spans="1:37" ht="14.25" customHeight="1" x14ac:dyDescent="0.2">
      <c r="A6" s="25"/>
      <c r="B6" s="25"/>
      <c r="C6" s="25"/>
      <c r="D6" s="25"/>
      <c r="E6" s="25"/>
      <c r="F6" s="25"/>
      <c r="G6" s="25"/>
      <c r="H6" s="25"/>
      <c r="I6" s="25"/>
      <c r="J6" s="25"/>
      <c r="K6" s="89"/>
      <c r="L6" s="89"/>
      <c r="M6" s="89"/>
      <c r="N6" s="89"/>
      <c r="O6" s="89"/>
      <c r="P6" s="89"/>
      <c r="Q6" s="89"/>
      <c r="R6" s="89"/>
      <c r="S6" s="89"/>
      <c r="T6" s="89"/>
      <c r="U6" s="89"/>
      <c r="V6" s="25"/>
      <c r="W6" s="25"/>
      <c r="X6" s="25"/>
      <c r="Y6" s="25"/>
      <c r="Z6" s="25"/>
      <c r="AA6" s="25"/>
      <c r="AB6" s="25"/>
      <c r="AC6" s="25"/>
      <c r="AD6" s="25"/>
      <c r="AE6" s="25"/>
      <c r="AF6" s="25"/>
      <c r="AG6" s="25"/>
      <c r="AH6" s="25"/>
      <c r="AI6" s="25"/>
      <c r="AJ6" s="25"/>
      <c r="AK6" s="25"/>
    </row>
    <row r="7" spans="1:37" ht="14.25" customHeight="1" x14ac:dyDescent="0.2">
      <c r="A7" s="25"/>
      <c r="B7" s="25"/>
      <c r="C7" s="25"/>
      <c r="D7" s="25"/>
      <c r="E7" s="25"/>
      <c r="F7" s="25"/>
      <c r="G7" s="25"/>
      <c r="H7" s="25"/>
      <c r="I7" s="25"/>
      <c r="J7" s="25"/>
      <c r="K7" s="89"/>
      <c r="L7" s="89"/>
      <c r="M7" s="89"/>
      <c r="N7" s="89"/>
      <c r="O7" s="89"/>
      <c r="P7" s="89"/>
      <c r="Q7" s="89"/>
      <c r="R7" s="89"/>
      <c r="S7" s="89"/>
      <c r="T7" s="89"/>
      <c r="U7" s="89"/>
      <c r="V7" s="25"/>
      <c r="W7" s="25"/>
      <c r="X7" s="25"/>
      <c r="Y7" s="25"/>
      <c r="Z7" s="25"/>
      <c r="AA7" s="25"/>
      <c r="AB7" s="25"/>
      <c r="AC7" s="25"/>
      <c r="AD7" s="25"/>
      <c r="AE7" s="25"/>
      <c r="AF7" s="25"/>
      <c r="AG7" s="25"/>
      <c r="AH7" s="25"/>
      <c r="AI7" s="25"/>
      <c r="AJ7" s="25"/>
      <c r="AK7" s="25"/>
    </row>
    <row r="8" spans="1:37" ht="14.25" customHeight="1" x14ac:dyDescent="0.2">
      <c r="A8" s="25"/>
      <c r="B8" s="25"/>
      <c r="C8" s="25"/>
      <c r="D8" s="25"/>
      <c r="E8" s="25"/>
      <c r="F8" s="25"/>
      <c r="G8" s="25"/>
      <c r="H8" s="25"/>
      <c r="I8" s="25"/>
      <c r="J8" s="25"/>
      <c r="K8" s="89"/>
      <c r="L8" s="89"/>
      <c r="M8" s="89"/>
      <c r="N8" s="89"/>
      <c r="O8" s="89"/>
      <c r="P8" s="89"/>
      <c r="Q8" s="89"/>
      <c r="R8" s="89"/>
      <c r="S8" s="89"/>
      <c r="T8" s="89"/>
      <c r="U8" s="89"/>
      <c r="V8" s="25"/>
      <c r="W8" s="25"/>
      <c r="X8" s="25"/>
      <c r="Y8" s="25"/>
      <c r="Z8" s="25"/>
      <c r="AA8" s="25"/>
      <c r="AB8" s="25"/>
      <c r="AC8" s="25"/>
      <c r="AD8" s="25"/>
      <c r="AE8" s="25"/>
      <c r="AF8" s="25"/>
      <c r="AG8" s="25"/>
      <c r="AH8" s="25"/>
      <c r="AI8" s="25"/>
      <c r="AJ8" s="25"/>
      <c r="AK8" s="25"/>
    </row>
    <row r="9" spans="1:37" ht="14.25" customHeight="1" x14ac:dyDescent="0.2">
      <c r="A9" s="25"/>
      <c r="B9" s="25"/>
      <c r="C9" s="25"/>
      <c r="D9" s="25"/>
      <c r="E9" s="25"/>
      <c r="F9" s="25"/>
      <c r="G9" s="25"/>
      <c r="H9" s="25"/>
      <c r="I9" s="25"/>
      <c r="J9" s="25"/>
      <c r="K9" s="89"/>
      <c r="L9" s="89"/>
      <c r="M9" s="89"/>
      <c r="N9" s="89"/>
      <c r="O9" s="89"/>
      <c r="P9" s="89"/>
      <c r="Q9" s="89"/>
      <c r="R9" s="89"/>
      <c r="S9" s="89"/>
      <c r="T9" s="89"/>
      <c r="U9" s="89"/>
      <c r="V9" s="25"/>
      <c r="W9" s="25"/>
      <c r="X9" s="25"/>
      <c r="Y9" s="25"/>
      <c r="Z9" s="25"/>
      <c r="AA9" s="25"/>
      <c r="AB9" s="25"/>
      <c r="AC9" s="25"/>
      <c r="AD9" s="25"/>
      <c r="AE9" s="25"/>
      <c r="AF9" s="25"/>
      <c r="AG9" s="25"/>
      <c r="AH9" s="25"/>
      <c r="AI9" s="25"/>
      <c r="AJ9" s="25"/>
      <c r="AK9" s="25"/>
    </row>
    <row r="10" spans="1:37" ht="14.25" customHeight="1" x14ac:dyDescent="0.2">
      <c r="A10" s="25"/>
      <c r="B10" s="25"/>
      <c r="C10" s="25"/>
      <c r="D10" s="25"/>
      <c r="E10" s="25"/>
      <c r="F10" s="25"/>
      <c r="G10" s="25"/>
      <c r="H10" s="25"/>
      <c r="I10" s="25"/>
      <c r="J10" s="25"/>
      <c r="K10" s="89"/>
      <c r="L10" s="89"/>
      <c r="M10" s="89"/>
      <c r="N10" s="89"/>
      <c r="O10" s="89"/>
      <c r="P10" s="89"/>
      <c r="Q10" s="89"/>
      <c r="R10" s="700"/>
      <c r="S10" s="700"/>
      <c r="T10" s="700"/>
      <c r="U10" s="700"/>
      <c r="V10" s="90"/>
      <c r="W10" s="90"/>
      <c r="X10" s="25"/>
      <c r="Y10" s="25"/>
      <c r="Z10" s="25"/>
      <c r="AA10" s="25"/>
      <c r="AB10" s="25"/>
      <c r="AC10" s="25"/>
      <c r="AD10" s="25"/>
      <c r="AE10" s="25"/>
      <c r="AF10" s="25"/>
      <c r="AG10" s="25"/>
      <c r="AH10" s="25"/>
      <c r="AI10" s="25"/>
      <c r="AJ10" s="25"/>
      <c r="AK10" s="25"/>
    </row>
    <row r="11" spans="1:37" ht="14.25" customHeight="1" x14ac:dyDescent="0.2">
      <c r="A11" s="25"/>
      <c r="B11" s="25"/>
      <c r="C11" s="25"/>
      <c r="D11" s="25"/>
      <c r="E11" s="25"/>
      <c r="F11" s="25"/>
      <c r="G11" s="25"/>
      <c r="H11" s="25"/>
      <c r="I11" s="25"/>
      <c r="J11" s="25"/>
      <c r="K11" s="89"/>
      <c r="L11" s="89"/>
      <c r="M11" s="89"/>
      <c r="N11" s="89"/>
      <c r="O11" s="89"/>
      <c r="P11" s="89"/>
      <c r="Q11" s="89"/>
      <c r="R11" s="87"/>
      <c r="S11" s="87"/>
      <c r="T11" s="87"/>
      <c r="U11" s="87"/>
      <c r="V11" s="90"/>
      <c r="W11" s="90"/>
      <c r="X11" s="25"/>
      <c r="Y11" s="25"/>
      <c r="Z11" s="25"/>
      <c r="AA11" s="25"/>
      <c r="AB11" s="25"/>
      <c r="AC11" s="25"/>
      <c r="AD11" s="25"/>
      <c r="AE11" s="25"/>
      <c r="AF11" s="25"/>
      <c r="AG11" s="25"/>
      <c r="AH11" s="25"/>
      <c r="AI11" s="25"/>
      <c r="AJ11" s="25"/>
      <c r="AK11" s="25"/>
    </row>
    <row r="12" spans="1:37" ht="14.25" customHeight="1" x14ac:dyDescent="0.2">
      <c r="A12" s="25"/>
      <c r="B12" s="25"/>
      <c r="C12" s="25"/>
      <c r="D12" s="25"/>
      <c r="E12" s="25"/>
      <c r="F12" s="25"/>
      <c r="G12" s="25"/>
      <c r="H12" s="25"/>
      <c r="I12" s="25"/>
      <c r="J12" s="25"/>
      <c r="K12" s="89"/>
      <c r="L12" s="89"/>
      <c r="M12" s="89"/>
      <c r="N12" s="89"/>
      <c r="O12" s="89"/>
      <c r="P12" s="89"/>
      <c r="Q12" s="89"/>
      <c r="R12" s="87"/>
      <c r="S12" s="87"/>
      <c r="T12" s="87"/>
      <c r="U12" s="87"/>
      <c r="V12" s="90"/>
      <c r="W12" s="90"/>
      <c r="X12" s="25"/>
      <c r="Y12" s="25"/>
      <c r="Z12" s="25"/>
      <c r="AA12" s="25"/>
      <c r="AB12" s="25"/>
      <c r="AC12" s="25"/>
      <c r="AD12" s="25"/>
      <c r="AE12" s="25"/>
      <c r="AF12" s="25"/>
      <c r="AG12" s="25"/>
      <c r="AH12" s="25"/>
      <c r="AI12" s="25"/>
      <c r="AJ12" s="25"/>
      <c r="AK12" s="25"/>
    </row>
    <row r="13" spans="1:37" ht="14.25" customHeight="1" x14ac:dyDescent="0.2">
      <c r="A13" s="25"/>
      <c r="B13" s="25"/>
      <c r="C13" s="25"/>
      <c r="D13" s="25"/>
      <c r="E13" s="25"/>
      <c r="F13" s="25"/>
      <c r="G13" s="25"/>
      <c r="H13" s="25"/>
      <c r="I13" s="25"/>
      <c r="J13" s="25"/>
      <c r="K13" s="89"/>
      <c r="L13" s="89"/>
      <c r="M13" s="89"/>
      <c r="N13" s="89"/>
      <c r="O13" s="89"/>
      <c r="P13" s="89"/>
      <c r="Q13" s="89"/>
      <c r="R13" s="87"/>
      <c r="S13" s="87"/>
      <c r="T13" s="87"/>
      <c r="U13" s="87"/>
      <c r="V13" s="90"/>
      <c r="W13" s="90"/>
      <c r="X13" s="25"/>
      <c r="Y13" s="25"/>
      <c r="Z13" s="25"/>
      <c r="AA13" s="25"/>
      <c r="AB13" s="25"/>
      <c r="AC13" s="25"/>
      <c r="AD13" s="25"/>
      <c r="AE13" s="25"/>
      <c r="AF13" s="25"/>
      <c r="AG13" s="25"/>
      <c r="AH13" s="25"/>
      <c r="AI13" s="25"/>
      <c r="AJ13" s="25"/>
      <c r="AK13" s="25"/>
    </row>
    <row r="14" spans="1:37" ht="14.25" customHeight="1" x14ac:dyDescent="0.2">
      <c r="A14" s="25"/>
      <c r="B14" s="25"/>
      <c r="C14" s="25"/>
      <c r="D14" s="25"/>
      <c r="E14" s="25"/>
      <c r="F14" s="25"/>
      <c r="G14" s="25"/>
      <c r="H14" s="25"/>
      <c r="I14" s="25"/>
      <c r="J14" s="25"/>
      <c r="K14" s="89"/>
      <c r="L14" s="89"/>
      <c r="M14" s="89"/>
      <c r="N14" s="89"/>
      <c r="O14" s="89"/>
      <c r="P14" s="89"/>
      <c r="Q14" s="89"/>
      <c r="R14" s="87"/>
      <c r="S14" s="87"/>
      <c r="T14" s="87"/>
      <c r="U14" s="87"/>
      <c r="V14" s="90"/>
      <c r="W14" s="90"/>
      <c r="X14" s="25"/>
      <c r="Y14" s="25"/>
      <c r="Z14" s="25"/>
      <c r="AA14" s="25"/>
      <c r="AB14" s="25"/>
      <c r="AC14" s="25"/>
      <c r="AD14" s="25"/>
      <c r="AE14" s="25"/>
      <c r="AF14" s="25"/>
      <c r="AG14" s="25"/>
      <c r="AH14" s="25"/>
      <c r="AI14" s="25"/>
      <c r="AJ14" s="25"/>
      <c r="AK14" s="25"/>
    </row>
    <row r="15" spans="1:37" ht="14.25" customHeight="1" x14ac:dyDescent="0.2">
      <c r="A15" s="25"/>
      <c r="B15" s="25"/>
      <c r="C15" s="25"/>
      <c r="D15" s="25"/>
      <c r="E15" s="25"/>
      <c r="F15" s="25"/>
      <c r="G15" s="25"/>
      <c r="H15" s="25"/>
      <c r="I15" s="25"/>
      <c r="J15" s="25"/>
      <c r="K15" s="89"/>
      <c r="L15" s="89"/>
      <c r="M15" s="89"/>
      <c r="N15" s="89"/>
      <c r="O15" s="89"/>
      <c r="P15" s="89"/>
      <c r="Q15" s="89"/>
      <c r="R15" s="87"/>
      <c r="S15" s="87"/>
      <c r="T15" s="87"/>
      <c r="U15" s="87"/>
      <c r="V15" s="90"/>
      <c r="W15" s="90"/>
      <c r="X15" s="25"/>
      <c r="Y15" s="25"/>
      <c r="Z15" s="25"/>
      <c r="AA15" s="25"/>
      <c r="AB15" s="25"/>
      <c r="AC15" s="25"/>
      <c r="AD15" s="25"/>
      <c r="AE15" s="25"/>
      <c r="AF15" s="25"/>
      <c r="AG15" s="25"/>
      <c r="AH15" s="25"/>
      <c r="AI15" s="25"/>
      <c r="AJ15" s="25"/>
      <c r="AK15" s="25"/>
    </row>
    <row r="16" spans="1:37" ht="14.25" customHeight="1" x14ac:dyDescent="0.2">
      <c r="A16" s="25"/>
      <c r="B16" s="25"/>
      <c r="C16" s="25"/>
      <c r="D16" s="25"/>
      <c r="E16" s="25"/>
      <c r="F16" s="25"/>
      <c r="G16" s="25"/>
      <c r="H16" s="25"/>
      <c r="I16" s="25"/>
      <c r="J16" s="25"/>
      <c r="K16" s="89"/>
      <c r="L16" s="89"/>
      <c r="M16" s="89"/>
      <c r="N16" s="89"/>
      <c r="O16" s="89"/>
      <c r="P16" s="89"/>
      <c r="Q16" s="89"/>
      <c r="R16" s="87"/>
      <c r="S16" s="87"/>
      <c r="T16" s="87"/>
      <c r="U16" s="87"/>
      <c r="V16" s="90"/>
      <c r="W16" s="90"/>
      <c r="X16" s="25"/>
      <c r="Y16" s="25"/>
      <c r="Z16" s="25"/>
      <c r="AA16" s="25"/>
      <c r="AB16" s="25"/>
      <c r="AC16" s="25"/>
      <c r="AD16" s="25"/>
      <c r="AE16" s="25"/>
      <c r="AF16" s="25"/>
      <c r="AG16" s="25"/>
      <c r="AH16" s="25"/>
      <c r="AI16" s="25"/>
      <c r="AJ16" s="25"/>
      <c r="AK16" s="25"/>
    </row>
    <row r="17" spans="1:37" ht="14.25" customHeight="1" x14ac:dyDescent="0.2">
      <c r="A17" s="25"/>
      <c r="B17" s="25"/>
      <c r="C17" s="25"/>
      <c r="D17" s="25"/>
      <c r="E17" s="25"/>
      <c r="F17" s="25"/>
      <c r="G17" s="25"/>
      <c r="H17" s="25"/>
      <c r="I17" s="25"/>
      <c r="J17" s="25"/>
      <c r="K17" s="89"/>
      <c r="L17" s="89"/>
      <c r="M17" s="89"/>
      <c r="N17" s="89"/>
      <c r="O17" s="89"/>
      <c r="P17" s="89"/>
      <c r="Q17" s="89"/>
      <c r="R17" s="87"/>
      <c r="S17" s="87"/>
      <c r="T17" s="87"/>
      <c r="U17" s="87"/>
      <c r="V17" s="90"/>
      <c r="W17" s="90"/>
      <c r="X17" s="25"/>
      <c r="Y17" s="25"/>
      <c r="Z17" s="25"/>
      <c r="AA17" s="25"/>
      <c r="AB17" s="25"/>
      <c r="AC17" s="25"/>
      <c r="AD17" s="25"/>
      <c r="AE17" s="25"/>
      <c r="AF17" s="25"/>
      <c r="AG17" s="25"/>
      <c r="AH17" s="25"/>
      <c r="AI17" s="25"/>
      <c r="AJ17" s="25"/>
      <c r="AK17" s="25"/>
    </row>
    <row r="18" spans="1:37" ht="14.25" customHeight="1" x14ac:dyDescent="0.2">
      <c r="A18" s="25"/>
      <c r="B18" s="25"/>
      <c r="C18" s="25"/>
      <c r="D18" s="25"/>
      <c r="E18" s="25"/>
      <c r="F18" s="25"/>
      <c r="G18" s="25"/>
      <c r="H18" s="25"/>
      <c r="I18" s="25"/>
      <c r="J18" s="25"/>
      <c r="K18" s="89"/>
      <c r="L18" s="89"/>
      <c r="M18" s="89"/>
      <c r="N18" s="89"/>
      <c r="O18" s="89"/>
      <c r="P18" s="89"/>
      <c r="Q18" s="89"/>
      <c r="R18" s="91"/>
      <c r="S18" s="92"/>
      <c r="T18" s="92"/>
      <c r="U18" s="87"/>
      <c r="V18" s="90"/>
      <c r="W18" s="90"/>
      <c r="X18" s="25"/>
      <c r="Y18" s="25"/>
      <c r="Z18" s="25"/>
      <c r="AA18" s="25"/>
      <c r="AB18" s="25"/>
      <c r="AC18" s="25"/>
      <c r="AD18" s="25"/>
      <c r="AE18" s="25"/>
      <c r="AF18" s="25"/>
      <c r="AG18" s="25"/>
      <c r="AH18" s="25"/>
      <c r="AI18" s="25"/>
      <c r="AJ18" s="25"/>
      <c r="AK18" s="25"/>
    </row>
    <row r="19" spans="1:37" ht="14.25" customHeight="1" x14ac:dyDescent="0.2">
      <c r="A19" s="25"/>
      <c r="B19" s="25"/>
      <c r="C19" s="25"/>
      <c r="D19" s="25"/>
      <c r="E19" s="25"/>
      <c r="F19" s="25"/>
      <c r="G19" s="25"/>
      <c r="H19" s="25"/>
      <c r="I19" s="25"/>
      <c r="J19" s="25"/>
      <c r="K19" s="89"/>
      <c r="L19" s="89"/>
      <c r="M19" s="89"/>
      <c r="N19" s="89"/>
      <c r="O19" s="89"/>
      <c r="P19" s="89"/>
      <c r="Q19" s="89"/>
      <c r="R19" s="89"/>
      <c r="S19" s="89"/>
      <c r="T19" s="89"/>
      <c r="U19" s="87"/>
      <c r="V19" s="90"/>
      <c r="W19" s="90"/>
      <c r="X19" s="25"/>
      <c r="Y19" s="25"/>
      <c r="Z19" s="25"/>
      <c r="AA19" s="25"/>
      <c r="AB19" s="25"/>
      <c r="AC19" s="25"/>
      <c r="AD19" s="25"/>
      <c r="AE19" s="25"/>
      <c r="AF19" s="25"/>
      <c r="AG19" s="25"/>
      <c r="AH19" s="25"/>
      <c r="AI19" s="25"/>
      <c r="AJ19" s="25"/>
      <c r="AK19" s="25"/>
    </row>
    <row r="20" spans="1:37" ht="14.25" customHeight="1" x14ac:dyDescent="0.2">
      <c r="A20" s="25"/>
      <c r="B20" s="25"/>
      <c r="C20" s="25"/>
      <c r="D20" s="25"/>
      <c r="E20" s="25"/>
      <c r="F20" s="25"/>
      <c r="G20" s="25"/>
      <c r="H20" s="25"/>
      <c r="I20" s="25"/>
      <c r="J20" s="25"/>
      <c r="K20" s="89"/>
      <c r="L20" s="89"/>
      <c r="M20" s="89"/>
      <c r="N20" s="89"/>
      <c r="O20" s="89"/>
      <c r="P20" s="89"/>
      <c r="Q20" s="89"/>
      <c r="R20" s="89"/>
      <c r="S20" s="89"/>
      <c r="T20" s="89"/>
      <c r="U20" s="87"/>
      <c r="V20" s="90"/>
      <c r="W20" s="90"/>
      <c r="X20" s="25"/>
      <c r="Y20" s="25"/>
      <c r="Z20" s="25"/>
      <c r="AA20" s="25"/>
      <c r="AB20" s="25"/>
      <c r="AC20" s="25"/>
      <c r="AD20" s="25"/>
      <c r="AE20" s="25"/>
      <c r="AF20" s="25"/>
      <c r="AG20" s="25"/>
      <c r="AH20" s="25"/>
      <c r="AI20" s="25"/>
      <c r="AJ20" s="25"/>
      <c r="AK20" s="25"/>
    </row>
    <row r="21" spans="1:37" ht="14.25" customHeight="1" x14ac:dyDescent="0.2">
      <c r="A21" s="25"/>
      <c r="B21" s="25"/>
      <c r="C21" s="25"/>
      <c r="D21" s="25"/>
      <c r="E21" s="25"/>
      <c r="F21" s="25"/>
      <c r="G21" s="25"/>
      <c r="H21" s="25"/>
      <c r="I21" s="25"/>
      <c r="J21" s="25"/>
      <c r="K21" s="89"/>
      <c r="L21" s="89"/>
      <c r="M21" s="89"/>
      <c r="N21" s="89"/>
      <c r="O21" s="89"/>
      <c r="P21" s="89"/>
      <c r="Q21" s="89"/>
      <c r="R21" s="89"/>
      <c r="S21" s="89"/>
      <c r="T21" s="89"/>
      <c r="U21" s="89"/>
      <c r="V21" s="25"/>
      <c r="W21" s="25"/>
      <c r="X21" s="25"/>
      <c r="Y21" s="25"/>
      <c r="Z21" s="25"/>
      <c r="AA21" s="25"/>
      <c r="AB21" s="25"/>
      <c r="AC21" s="25"/>
      <c r="AD21" s="25"/>
      <c r="AE21" s="25"/>
      <c r="AF21" s="25"/>
      <c r="AG21" s="25"/>
      <c r="AH21" s="25"/>
      <c r="AI21" s="25"/>
      <c r="AJ21" s="25"/>
      <c r="AK21" s="25"/>
    </row>
    <row r="22" spans="1:37" ht="14.25" customHeight="1" x14ac:dyDescent="0.2">
      <c r="A22" s="25"/>
      <c r="B22" s="25"/>
      <c r="C22" s="25"/>
      <c r="D22" s="25"/>
      <c r="E22" s="25"/>
      <c r="F22" s="25"/>
      <c r="G22" s="25"/>
      <c r="H22" s="25"/>
      <c r="I22" s="25"/>
      <c r="J22" s="25"/>
      <c r="K22" s="89"/>
      <c r="L22" s="89"/>
      <c r="M22" s="89"/>
      <c r="N22" s="89"/>
      <c r="O22" s="89"/>
      <c r="P22" s="89"/>
      <c r="Q22" s="89"/>
      <c r="R22" s="89"/>
      <c r="S22" s="89"/>
      <c r="T22" s="89"/>
      <c r="U22" s="89"/>
      <c r="V22" s="25"/>
      <c r="W22" s="25"/>
      <c r="X22" s="25"/>
      <c r="Y22" s="25"/>
      <c r="Z22" s="25"/>
      <c r="AA22" s="25"/>
      <c r="AB22" s="25"/>
      <c r="AC22" s="25"/>
      <c r="AD22" s="25"/>
      <c r="AE22" s="25"/>
      <c r="AF22" s="25"/>
      <c r="AG22" s="25"/>
      <c r="AH22" s="25"/>
      <c r="AI22" s="25"/>
      <c r="AJ22" s="25"/>
      <c r="AK22" s="25"/>
    </row>
    <row r="23" spans="1:37" ht="14.25" customHeight="1" x14ac:dyDescent="0.2">
      <c r="A23" s="25"/>
      <c r="B23" s="25"/>
      <c r="C23" s="25"/>
      <c r="D23" s="25"/>
      <c r="E23" s="25"/>
      <c r="F23" s="25"/>
      <c r="G23" s="25"/>
      <c r="H23" s="25"/>
      <c r="I23" s="25"/>
      <c r="J23" s="25"/>
      <c r="K23" s="89"/>
      <c r="L23" s="89"/>
      <c r="M23" s="89"/>
      <c r="N23" s="89"/>
      <c r="O23" s="89"/>
      <c r="P23" s="89"/>
      <c r="Q23" s="89"/>
      <c r="R23" s="89"/>
      <c r="S23" s="89"/>
      <c r="T23" s="89"/>
      <c r="U23" s="89"/>
      <c r="V23" s="25"/>
      <c r="W23" s="25"/>
      <c r="X23" s="25"/>
      <c r="Y23" s="25"/>
      <c r="Z23" s="25"/>
      <c r="AA23" s="25"/>
      <c r="AB23" s="25"/>
      <c r="AC23" s="25"/>
      <c r="AD23" s="25"/>
      <c r="AE23" s="25"/>
      <c r="AF23" s="25"/>
      <c r="AG23" s="25"/>
      <c r="AH23" s="25"/>
      <c r="AI23" s="25"/>
      <c r="AJ23" s="25"/>
      <c r="AK23" s="25"/>
    </row>
    <row r="24" spans="1:37" ht="14.25" customHeight="1" x14ac:dyDescent="0.2">
      <c r="A24" s="25"/>
      <c r="B24" s="25"/>
      <c r="C24" s="25"/>
      <c r="D24" s="25"/>
      <c r="E24" s="25"/>
      <c r="F24" s="25"/>
      <c r="G24" s="25"/>
      <c r="H24" s="25"/>
      <c r="I24" s="25"/>
      <c r="J24" s="25"/>
      <c r="K24" s="89"/>
      <c r="L24" s="89"/>
      <c r="M24" s="89"/>
      <c r="N24" s="89"/>
      <c r="O24" s="89"/>
      <c r="P24" s="89"/>
      <c r="Q24" s="89"/>
      <c r="R24" s="89"/>
      <c r="S24" s="89"/>
      <c r="T24" s="89"/>
      <c r="U24" s="89"/>
      <c r="V24" s="25"/>
      <c r="W24" s="25"/>
      <c r="X24" s="25"/>
      <c r="Y24" s="25"/>
      <c r="Z24" s="25"/>
      <c r="AA24" s="25"/>
      <c r="AB24" s="25"/>
      <c r="AC24" s="25"/>
      <c r="AD24" s="25"/>
      <c r="AE24" s="25"/>
      <c r="AF24" s="25"/>
      <c r="AG24" s="25"/>
      <c r="AH24" s="25"/>
      <c r="AI24" s="25"/>
      <c r="AJ24" s="25"/>
      <c r="AK24" s="25"/>
    </row>
    <row r="25" spans="1:37" ht="14.25" customHeight="1" x14ac:dyDescent="0.2">
      <c r="A25" s="25"/>
      <c r="B25" s="25"/>
      <c r="C25" s="25"/>
      <c r="D25" s="25"/>
      <c r="E25" s="25"/>
      <c r="F25" s="25"/>
      <c r="G25" s="25"/>
      <c r="H25" s="25"/>
      <c r="I25" s="25"/>
      <c r="J25" s="25"/>
      <c r="K25" s="89"/>
      <c r="L25" s="89"/>
      <c r="M25" s="89"/>
      <c r="N25" s="89"/>
      <c r="O25" s="89"/>
      <c r="P25" s="89"/>
      <c r="Q25" s="89"/>
      <c r="R25" s="89"/>
      <c r="S25" s="89"/>
      <c r="T25" s="89"/>
      <c r="U25" s="89"/>
      <c r="V25" s="25"/>
      <c r="W25" s="25"/>
      <c r="X25" s="25"/>
      <c r="Y25" s="25"/>
      <c r="Z25" s="25"/>
      <c r="AA25" s="25"/>
      <c r="AB25" s="25"/>
      <c r="AC25" s="25"/>
      <c r="AD25" s="25"/>
      <c r="AE25" s="25"/>
      <c r="AF25" s="25"/>
      <c r="AG25" s="25"/>
      <c r="AH25" s="25"/>
      <c r="AI25" s="25"/>
      <c r="AJ25" s="25"/>
      <c r="AK25" s="25"/>
    </row>
    <row r="26" spans="1:37" ht="14.25" customHeight="1" x14ac:dyDescent="0.2">
      <c r="A26" s="25"/>
      <c r="B26" s="25"/>
      <c r="C26" s="25"/>
      <c r="D26" s="25"/>
      <c r="E26" s="25"/>
      <c r="F26" s="25"/>
      <c r="G26" s="25"/>
      <c r="H26" s="25"/>
      <c r="I26" s="25"/>
      <c r="J26" s="25"/>
      <c r="K26" s="89"/>
      <c r="L26" s="89"/>
      <c r="M26" s="89"/>
      <c r="N26" s="89"/>
      <c r="O26" s="89"/>
      <c r="P26" s="89"/>
      <c r="Q26" s="89"/>
      <c r="R26" s="89"/>
      <c r="S26" s="89"/>
      <c r="T26" s="89"/>
      <c r="U26" s="89"/>
      <c r="V26" s="25"/>
      <c r="W26" s="25"/>
      <c r="X26" s="25"/>
      <c r="Y26" s="25"/>
      <c r="Z26" s="25"/>
      <c r="AA26" s="25"/>
      <c r="AB26" s="25"/>
      <c r="AC26" s="25"/>
      <c r="AD26" s="25"/>
      <c r="AE26" s="25"/>
      <c r="AF26" s="25"/>
      <c r="AG26" s="25"/>
      <c r="AH26" s="25"/>
      <c r="AI26" s="25"/>
      <c r="AJ26" s="25"/>
      <c r="AK26" s="25"/>
    </row>
    <row r="27" spans="1:37" ht="14.25" customHeight="1" x14ac:dyDescent="0.2">
      <c r="A27" s="25"/>
      <c r="B27" s="25"/>
      <c r="C27" s="25"/>
      <c r="D27" s="25"/>
      <c r="E27" s="25"/>
      <c r="F27" s="25"/>
      <c r="G27" s="25"/>
      <c r="H27" s="25"/>
      <c r="I27" s="25"/>
      <c r="J27" s="25"/>
      <c r="K27" s="89"/>
      <c r="L27" s="89"/>
      <c r="M27" s="89"/>
      <c r="N27" s="89"/>
      <c r="O27" s="89"/>
      <c r="P27" s="89"/>
      <c r="Q27" s="89"/>
      <c r="R27" s="89"/>
      <c r="S27" s="89"/>
      <c r="T27" s="89"/>
      <c r="U27" s="89"/>
      <c r="V27" s="25"/>
      <c r="W27" s="25"/>
      <c r="X27" s="25"/>
      <c r="Y27" s="25"/>
      <c r="Z27" s="25"/>
      <c r="AA27" s="25"/>
      <c r="AB27" s="25"/>
      <c r="AC27" s="25"/>
      <c r="AD27" s="25"/>
      <c r="AE27" s="25"/>
      <c r="AF27" s="25"/>
      <c r="AG27" s="25"/>
      <c r="AH27" s="25"/>
      <c r="AI27" s="25"/>
      <c r="AJ27" s="25"/>
      <c r="AK27" s="25"/>
    </row>
    <row r="28" spans="1:37" ht="14.25" customHeight="1" x14ac:dyDescent="0.2">
      <c r="A28" s="25"/>
      <c r="B28" s="25"/>
      <c r="C28" s="25"/>
      <c r="D28" s="25"/>
      <c r="E28" s="25"/>
      <c r="F28" s="25"/>
      <c r="G28" s="25"/>
      <c r="H28" s="25"/>
      <c r="I28" s="25"/>
      <c r="J28" s="25"/>
      <c r="K28" s="89"/>
      <c r="L28" s="89"/>
      <c r="M28" s="89"/>
      <c r="N28" s="89"/>
      <c r="O28" s="89"/>
      <c r="P28" s="89"/>
      <c r="Q28" s="89"/>
      <c r="R28" s="89"/>
      <c r="S28" s="89"/>
      <c r="T28" s="89"/>
      <c r="U28" s="89"/>
      <c r="V28" s="25"/>
      <c r="W28" s="25"/>
      <c r="X28" s="25"/>
      <c r="Y28" s="25"/>
      <c r="Z28" s="25"/>
      <c r="AA28" s="25"/>
      <c r="AB28" s="25"/>
      <c r="AC28" s="25"/>
      <c r="AD28" s="25"/>
      <c r="AE28" s="25"/>
      <c r="AF28" s="25"/>
      <c r="AG28" s="25"/>
      <c r="AH28" s="25"/>
      <c r="AI28" s="25"/>
      <c r="AJ28" s="25"/>
      <c r="AK28" s="25"/>
    </row>
    <row r="29" spans="1:37" ht="14.25" customHeight="1" x14ac:dyDescent="0.2">
      <c r="A29" s="25"/>
      <c r="B29" s="25"/>
      <c r="C29" s="25"/>
      <c r="D29" s="25"/>
      <c r="E29" s="25"/>
      <c r="F29" s="25"/>
      <c r="G29" s="25"/>
      <c r="H29" s="25"/>
      <c r="I29" s="25"/>
      <c r="J29" s="25"/>
      <c r="K29" s="89"/>
      <c r="L29" s="89"/>
      <c r="M29" s="89"/>
      <c r="N29" s="89"/>
      <c r="O29" s="89"/>
      <c r="P29" s="89"/>
      <c r="Q29" s="89"/>
      <c r="R29" s="89"/>
      <c r="S29" s="89"/>
      <c r="T29" s="89"/>
      <c r="U29" s="89"/>
      <c r="V29" s="25"/>
      <c r="W29" s="25"/>
      <c r="X29" s="25"/>
      <c r="Y29" s="25"/>
      <c r="Z29" s="25"/>
      <c r="AA29" s="25"/>
      <c r="AB29" s="25"/>
      <c r="AC29" s="25"/>
      <c r="AD29" s="25"/>
      <c r="AE29" s="25"/>
      <c r="AF29" s="25"/>
      <c r="AG29" s="25"/>
      <c r="AH29" s="25"/>
      <c r="AI29" s="25"/>
      <c r="AJ29" s="25"/>
      <c r="AK29" s="25"/>
    </row>
    <row r="30" spans="1:37" ht="14.25" customHeight="1" x14ac:dyDescent="0.2">
      <c r="A30" s="25"/>
      <c r="B30" s="25"/>
      <c r="C30" s="25"/>
      <c r="D30" s="25"/>
      <c r="E30" s="25"/>
      <c r="F30" s="25"/>
      <c r="G30" s="25"/>
      <c r="H30" s="25"/>
      <c r="I30" s="25"/>
      <c r="J30" s="25"/>
      <c r="K30" s="89"/>
      <c r="L30" s="89"/>
      <c r="M30" s="89"/>
      <c r="N30" s="89"/>
      <c r="O30" s="89"/>
      <c r="P30" s="89"/>
      <c r="Q30" s="89"/>
      <c r="R30" s="89"/>
      <c r="S30" s="89"/>
      <c r="T30" s="89"/>
      <c r="U30" s="89"/>
      <c r="V30" s="25"/>
      <c r="W30" s="25"/>
      <c r="X30" s="25"/>
      <c r="Y30" s="25"/>
      <c r="Z30" s="25"/>
      <c r="AA30" s="25"/>
      <c r="AB30" s="25"/>
      <c r="AC30" s="25"/>
      <c r="AD30" s="25"/>
      <c r="AE30" s="25"/>
      <c r="AF30" s="25"/>
      <c r="AG30" s="25"/>
      <c r="AH30" s="25"/>
      <c r="AI30" s="25"/>
      <c r="AJ30" s="25"/>
      <c r="AK30" s="25"/>
    </row>
    <row r="31" spans="1:37" ht="14.25" customHeight="1" x14ac:dyDescent="0.2">
      <c r="A31" s="25"/>
      <c r="B31" s="25"/>
      <c r="C31" s="25"/>
      <c r="D31" s="25"/>
      <c r="E31" s="25"/>
      <c r="F31" s="25"/>
      <c r="G31" s="25"/>
      <c r="H31" s="25"/>
      <c r="I31" s="25"/>
      <c r="J31" s="25"/>
      <c r="K31" s="89"/>
      <c r="L31" s="89"/>
      <c r="M31" s="89"/>
      <c r="N31" s="89"/>
      <c r="O31" s="89"/>
      <c r="P31" s="89"/>
      <c r="Q31" s="89"/>
      <c r="R31" s="89"/>
      <c r="S31" s="89"/>
      <c r="T31" s="89"/>
      <c r="U31" s="89"/>
      <c r="V31" s="25"/>
      <c r="W31" s="25"/>
      <c r="X31" s="25"/>
      <c r="Y31" s="25"/>
      <c r="Z31" s="25"/>
      <c r="AA31" s="25"/>
      <c r="AB31" s="25"/>
      <c r="AC31" s="25"/>
      <c r="AD31" s="25"/>
      <c r="AE31" s="25"/>
      <c r="AF31" s="25"/>
      <c r="AG31" s="25"/>
      <c r="AH31" s="25"/>
      <c r="AI31" s="25"/>
      <c r="AJ31" s="25"/>
      <c r="AK31" s="25"/>
    </row>
    <row r="32" spans="1:37" ht="14.25" customHeight="1" x14ac:dyDescent="0.2">
      <c r="A32" s="25"/>
      <c r="B32" s="25"/>
      <c r="C32" s="25"/>
      <c r="D32" s="25"/>
      <c r="E32" s="25"/>
      <c r="F32" s="25"/>
      <c r="G32" s="25"/>
      <c r="H32" s="25"/>
      <c r="I32" s="25"/>
      <c r="J32" s="25"/>
      <c r="K32" s="89"/>
      <c r="L32" s="89"/>
      <c r="M32" s="89"/>
      <c r="N32" s="89"/>
      <c r="O32" s="89"/>
      <c r="P32" s="89"/>
      <c r="Q32" s="89"/>
      <c r="R32" s="89"/>
      <c r="S32" s="89"/>
      <c r="T32" s="89"/>
      <c r="U32" s="89"/>
      <c r="V32" s="25"/>
      <c r="W32" s="25"/>
      <c r="X32" s="25"/>
      <c r="Y32" s="25"/>
      <c r="Z32" s="25"/>
      <c r="AA32" s="25"/>
      <c r="AB32" s="25"/>
      <c r="AC32" s="25"/>
      <c r="AD32" s="25"/>
      <c r="AE32" s="25"/>
      <c r="AF32" s="25"/>
      <c r="AG32" s="25"/>
      <c r="AH32" s="25"/>
      <c r="AI32" s="25"/>
      <c r="AJ32" s="25"/>
      <c r="AK32" s="25"/>
    </row>
    <row r="33" spans="1:37" ht="14.25" customHeight="1" x14ac:dyDescent="0.2">
      <c r="A33" s="25"/>
      <c r="B33" s="25"/>
      <c r="C33" s="25"/>
      <c r="D33" s="25"/>
      <c r="E33" s="25"/>
      <c r="F33" s="25"/>
      <c r="G33" s="25"/>
      <c r="H33" s="25"/>
      <c r="I33" s="25"/>
      <c r="J33" s="25"/>
      <c r="K33" s="89"/>
      <c r="L33" s="89"/>
      <c r="M33" s="89"/>
      <c r="N33" s="89"/>
      <c r="O33" s="89"/>
      <c r="P33" s="89"/>
      <c r="Q33" s="89"/>
      <c r="R33" s="89"/>
      <c r="S33" s="89"/>
      <c r="T33" s="89"/>
      <c r="U33" s="89"/>
      <c r="V33" s="25"/>
      <c r="W33" s="25"/>
      <c r="X33" s="25"/>
      <c r="Y33" s="25"/>
      <c r="Z33" s="25"/>
      <c r="AA33" s="25"/>
      <c r="AB33" s="25"/>
      <c r="AC33" s="25"/>
      <c r="AD33" s="25"/>
      <c r="AE33" s="25"/>
      <c r="AF33" s="25"/>
      <c r="AG33" s="25"/>
      <c r="AH33" s="25"/>
      <c r="AI33" s="25"/>
      <c r="AJ33" s="25"/>
      <c r="AK33" s="25"/>
    </row>
    <row r="34" spans="1:37" ht="14.25" customHeight="1" x14ac:dyDescent="0.2">
      <c r="A34" s="25"/>
      <c r="B34" s="25"/>
      <c r="C34" s="25"/>
      <c r="D34" s="25"/>
      <c r="E34" s="25"/>
      <c r="F34" s="25"/>
      <c r="G34" s="25"/>
      <c r="H34" s="25"/>
      <c r="I34" s="25"/>
      <c r="J34" s="25"/>
      <c r="K34" s="89"/>
      <c r="L34" s="89"/>
      <c r="M34" s="89"/>
      <c r="N34" s="89"/>
      <c r="O34" s="89"/>
      <c r="P34" s="89"/>
      <c r="Q34" s="89"/>
      <c r="R34" s="89"/>
      <c r="S34" s="89"/>
      <c r="T34" s="89"/>
      <c r="U34" s="89"/>
      <c r="V34" s="25"/>
      <c r="W34" s="25"/>
      <c r="X34" s="25"/>
      <c r="Y34" s="25"/>
      <c r="Z34" s="25"/>
      <c r="AA34" s="25"/>
      <c r="AB34" s="25"/>
      <c r="AC34" s="25"/>
      <c r="AD34" s="25"/>
      <c r="AE34" s="25"/>
      <c r="AF34" s="25"/>
      <c r="AG34" s="25"/>
      <c r="AH34" s="25"/>
      <c r="AI34" s="25"/>
      <c r="AJ34" s="25"/>
      <c r="AK34" s="25"/>
    </row>
    <row r="35" spans="1:37" ht="14.25" customHeight="1" x14ac:dyDescent="0.2">
      <c r="A35" s="25"/>
      <c r="B35" s="25"/>
      <c r="C35" s="25"/>
      <c r="D35" s="25"/>
      <c r="E35" s="25"/>
      <c r="F35" s="25"/>
      <c r="G35" s="25"/>
      <c r="H35" s="25"/>
      <c r="I35" s="25"/>
      <c r="J35" s="25"/>
      <c r="K35" s="89"/>
      <c r="L35" s="89"/>
      <c r="M35" s="89"/>
      <c r="N35" s="89"/>
      <c r="O35" s="89"/>
      <c r="P35" s="89"/>
      <c r="Q35" s="89"/>
      <c r="R35" s="89"/>
      <c r="S35" s="89"/>
      <c r="T35" s="89"/>
      <c r="U35" s="89"/>
      <c r="V35" s="25"/>
      <c r="W35" s="25"/>
      <c r="X35" s="25"/>
      <c r="Y35" s="25"/>
      <c r="Z35" s="25"/>
      <c r="AA35" s="25"/>
      <c r="AB35" s="25"/>
      <c r="AC35" s="25"/>
      <c r="AD35" s="25"/>
      <c r="AE35" s="25"/>
      <c r="AF35" s="25"/>
      <c r="AG35" s="25"/>
      <c r="AH35" s="25"/>
      <c r="AI35" s="25"/>
      <c r="AJ35" s="25"/>
      <c r="AK35" s="25"/>
    </row>
    <row r="36" spans="1:37" ht="14.25" customHeight="1" x14ac:dyDescent="0.2">
      <c r="A36" s="25"/>
      <c r="B36" s="25"/>
      <c r="C36" s="25"/>
      <c r="D36" s="25"/>
      <c r="E36" s="25"/>
      <c r="F36" s="25"/>
      <c r="G36" s="25"/>
      <c r="H36" s="25"/>
      <c r="I36" s="25"/>
      <c r="J36" s="25"/>
      <c r="K36" s="89"/>
      <c r="L36" s="89"/>
      <c r="M36" s="89"/>
      <c r="N36" s="89"/>
      <c r="O36" s="89"/>
      <c r="P36" s="89"/>
      <c r="Q36" s="89"/>
      <c r="R36" s="89"/>
      <c r="S36" s="89"/>
      <c r="T36" s="89"/>
      <c r="U36" s="89"/>
      <c r="V36" s="25"/>
      <c r="W36" s="25"/>
      <c r="X36" s="25"/>
      <c r="Y36" s="25"/>
      <c r="Z36" s="25"/>
      <c r="AA36" s="25"/>
      <c r="AB36" s="25"/>
      <c r="AC36" s="25"/>
      <c r="AD36" s="25"/>
      <c r="AE36" s="25"/>
      <c r="AF36" s="25"/>
      <c r="AG36" s="25"/>
      <c r="AH36" s="25"/>
      <c r="AI36" s="25"/>
      <c r="AJ36" s="25"/>
      <c r="AK36" s="25"/>
    </row>
    <row r="37" spans="1:37" ht="14.25" customHeight="1" x14ac:dyDescent="0.2">
      <c r="A37" s="25"/>
      <c r="B37" s="25"/>
      <c r="C37" s="25"/>
      <c r="D37" s="25"/>
      <c r="E37" s="25"/>
      <c r="F37" s="25"/>
      <c r="G37" s="25"/>
      <c r="H37" s="25"/>
      <c r="I37" s="25"/>
      <c r="J37" s="25"/>
      <c r="K37" s="89"/>
      <c r="L37" s="89"/>
      <c r="M37" s="89"/>
      <c r="N37" s="89"/>
      <c r="O37" s="89"/>
      <c r="P37" s="89"/>
      <c r="Q37" s="89"/>
      <c r="R37" s="89"/>
      <c r="S37" s="89"/>
      <c r="T37" s="89"/>
      <c r="U37" s="89"/>
      <c r="V37" s="25"/>
      <c r="W37" s="25"/>
      <c r="X37" s="25"/>
      <c r="Y37" s="25"/>
      <c r="Z37" s="25"/>
      <c r="AA37" s="25"/>
      <c r="AB37" s="25"/>
      <c r="AC37" s="25"/>
      <c r="AD37" s="25"/>
      <c r="AE37" s="25"/>
      <c r="AF37" s="25"/>
      <c r="AG37" s="25"/>
      <c r="AH37" s="25"/>
      <c r="AI37" s="25"/>
      <c r="AJ37" s="25"/>
      <c r="AK37" s="25"/>
    </row>
    <row r="38" spans="1:37" ht="14.25" customHeight="1" x14ac:dyDescent="0.2">
      <c r="A38" s="25"/>
      <c r="B38" s="25"/>
      <c r="C38" s="25"/>
      <c r="D38" s="25"/>
      <c r="E38" s="25"/>
      <c r="F38" s="25"/>
      <c r="G38" s="25"/>
      <c r="H38" s="25"/>
      <c r="I38" s="25"/>
      <c r="J38" s="25"/>
      <c r="K38" s="89"/>
      <c r="L38" s="89"/>
      <c r="M38" s="89"/>
      <c r="N38" s="89"/>
      <c r="O38" s="89"/>
      <c r="P38" s="89"/>
      <c r="Q38" s="89"/>
      <c r="R38" s="89"/>
      <c r="S38" s="89"/>
      <c r="T38" s="89"/>
      <c r="U38" s="89"/>
      <c r="V38" s="25"/>
      <c r="W38" s="25"/>
      <c r="X38" s="25"/>
      <c r="Y38" s="25"/>
      <c r="Z38" s="25"/>
      <c r="AA38" s="25"/>
      <c r="AB38" s="25"/>
      <c r="AC38" s="25"/>
      <c r="AD38" s="25"/>
      <c r="AE38" s="25"/>
      <c r="AF38" s="25"/>
      <c r="AG38" s="25"/>
      <c r="AH38" s="25"/>
      <c r="AI38" s="25"/>
      <c r="AJ38" s="25"/>
      <c r="AK38" s="25"/>
    </row>
    <row r="39" spans="1:37" ht="14.25" customHeight="1" x14ac:dyDescent="0.2">
      <c r="A39" s="25"/>
      <c r="B39" s="25"/>
      <c r="C39" s="25"/>
      <c r="D39" s="25"/>
      <c r="E39" s="25"/>
      <c r="F39" s="25"/>
      <c r="G39" s="25"/>
      <c r="H39" s="25"/>
      <c r="I39" s="25"/>
      <c r="J39" s="25"/>
      <c r="K39" s="89"/>
      <c r="L39" s="89"/>
      <c r="M39" s="89"/>
      <c r="N39" s="89"/>
      <c r="O39" s="89"/>
      <c r="P39" s="89"/>
      <c r="Q39" s="89"/>
      <c r="R39" s="89"/>
      <c r="S39" s="89"/>
      <c r="T39" s="89"/>
      <c r="U39" s="89"/>
      <c r="V39" s="25"/>
      <c r="W39" s="25"/>
      <c r="X39" s="25"/>
      <c r="Y39" s="25"/>
      <c r="Z39" s="25"/>
      <c r="AA39" s="25"/>
      <c r="AB39" s="25"/>
      <c r="AC39" s="25"/>
      <c r="AD39" s="25"/>
      <c r="AE39" s="25"/>
      <c r="AF39" s="25"/>
      <c r="AG39" s="25"/>
      <c r="AH39" s="25"/>
      <c r="AI39" s="25"/>
      <c r="AJ39" s="25"/>
      <c r="AK39" s="25"/>
    </row>
    <row r="40" spans="1:37" ht="14.25" customHeight="1" x14ac:dyDescent="0.2">
      <c r="A40" s="25"/>
      <c r="B40" s="25"/>
      <c r="C40" s="25"/>
      <c r="D40" s="25"/>
      <c r="E40" s="25"/>
      <c r="F40" s="25"/>
      <c r="G40" s="25"/>
      <c r="H40" s="25"/>
      <c r="I40" s="25"/>
      <c r="J40" s="25"/>
      <c r="K40" s="89"/>
      <c r="L40" s="89"/>
      <c r="M40" s="89"/>
      <c r="N40" s="89"/>
      <c r="O40" s="89"/>
      <c r="P40" s="89"/>
      <c r="Q40" s="89"/>
      <c r="R40" s="89"/>
      <c r="S40" s="89"/>
      <c r="T40" s="89"/>
      <c r="U40" s="89"/>
      <c r="V40" s="25"/>
      <c r="W40" s="25"/>
      <c r="X40" s="25"/>
      <c r="Y40" s="25"/>
      <c r="Z40" s="25"/>
      <c r="AA40" s="25"/>
      <c r="AB40" s="25"/>
      <c r="AC40" s="25"/>
      <c r="AD40" s="25"/>
      <c r="AE40" s="25"/>
      <c r="AF40" s="25"/>
      <c r="AG40" s="25"/>
      <c r="AH40" s="25"/>
      <c r="AI40" s="25"/>
      <c r="AJ40" s="25"/>
      <c r="AK40" s="25"/>
    </row>
    <row r="41" spans="1:37" ht="14.25" customHeight="1" x14ac:dyDescent="0.2">
      <c r="A41" s="25"/>
      <c r="B41" s="25"/>
      <c r="C41" s="25"/>
      <c r="D41" s="25"/>
      <c r="E41" s="25"/>
      <c r="F41" s="25"/>
      <c r="G41" s="25"/>
      <c r="H41" s="25"/>
      <c r="I41" s="25"/>
      <c r="J41" s="25"/>
      <c r="K41" s="89"/>
      <c r="L41" s="89"/>
      <c r="M41" s="89"/>
      <c r="N41" s="89"/>
      <c r="O41" s="89"/>
      <c r="P41" s="89"/>
      <c r="Q41" s="89"/>
      <c r="R41" s="89"/>
      <c r="S41" s="89"/>
      <c r="T41" s="89"/>
      <c r="U41" s="89"/>
      <c r="V41" s="25"/>
      <c r="W41" s="25"/>
      <c r="X41" s="25"/>
      <c r="Y41" s="25"/>
      <c r="Z41" s="25"/>
      <c r="AA41" s="25"/>
      <c r="AB41" s="25"/>
      <c r="AC41" s="25"/>
      <c r="AD41" s="25"/>
      <c r="AE41" s="25"/>
      <c r="AF41" s="25"/>
      <c r="AG41" s="25"/>
      <c r="AH41" s="25"/>
      <c r="AI41" s="25"/>
      <c r="AJ41" s="25"/>
      <c r="AK41" s="25"/>
    </row>
    <row r="42" spans="1:37" ht="14.25" customHeight="1" x14ac:dyDescent="0.2">
      <c r="A42" s="25"/>
      <c r="B42" s="25"/>
      <c r="C42" s="25"/>
      <c r="D42" s="25"/>
      <c r="E42" s="25"/>
      <c r="F42" s="25"/>
      <c r="G42" s="25"/>
      <c r="H42" s="25"/>
      <c r="I42" s="25"/>
      <c r="J42" s="25"/>
      <c r="K42" s="89"/>
      <c r="L42" s="89"/>
      <c r="M42" s="89"/>
      <c r="N42" s="89"/>
      <c r="O42" s="89"/>
      <c r="P42" s="89"/>
      <c r="Q42" s="89"/>
      <c r="R42" s="89"/>
      <c r="S42" s="89"/>
      <c r="T42" s="89"/>
      <c r="U42" s="89"/>
      <c r="V42" s="25"/>
      <c r="W42" s="25"/>
      <c r="X42" s="25"/>
      <c r="Y42" s="25"/>
      <c r="Z42" s="25"/>
      <c r="AA42" s="25"/>
      <c r="AB42" s="25"/>
      <c r="AC42" s="25"/>
      <c r="AD42" s="25"/>
      <c r="AE42" s="25"/>
      <c r="AF42" s="25"/>
      <c r="AG42" s="25"/>
      <c r="AH42" s="25"/>
      <c r="AI42" s="25"/>
      <c r="AJ42" s="25"/>
      <c r="AK42" s="25"/>
    </row>
    <row r="43" spans="1:37" ht="14.25" customHeight="1" x14ac:dyDescent="0.2">
      <c r="A43" s="25"/>
      <c r="B43" s="25"/>
      <c r="C43" s="25"/>
      <c r="D43" s="25"/>
      <c r="E43" s="25"/>
      <c r="F43" s="25"/>
      <c r="G43" s="25"/>
      <c r="H43" s="25"/>
      <c r="I43" s="25"/>
      <c r="J43" s="25"/>
      <c r="K43" s="89"/>
      <c r="L43" s="89"/>
      <c r="M43" s="89"/>
      <c r="N43" s="89"/>
      <c r="O43" s="89"/>
      <c r="P43" s="89"/>
      <c r="Q43" s="89"/>
      <c r="R43" s="89"/>
      <c r="S43" s="89"/>
      <c r="T43" s="89"/>
      <c r="U43" s="89"/>
      <c r="V43" s="25"/>
      <c r="W43" s="25"/>
      <c r="X43" s="25"/>
      <c r="Y43" s="25"/>
      <c r="Z43" s="25"/>
      <c r="AA43" s="25"/>
      <c r="AB43" s="25"/>
      <c r="AC43" s="25"/>
      <c r="AD43" s="25"/>
      <c r="AE43" s="25"/>
      <c r="AF43" s="25"/>
      <c r="AG43" s="25"/>
      <c r="AH43" s="25"/>
      <c r="AI43" s="25"/>
      <c r="AJ43" s="25"/>
      <c r="AK43" s="25"/>
    </row>
    <row r="44" spans="1:37" ht="14.25" customHeight="1" x14ac:dyDescent="0.2">
      <c r="A44" s="25"/>
      <c r="B44" s="25"/>
      <c r="C44" s="25"/>
      <c r="D44" s="25"/>
      <c r="E44" s="25"/>
      <c r="F44" s="25"/>
      <c r="G44" s="25"/>
      <c r="H44" s="25"/>
      <c r="I44" s="25"/>
      <c r="J44" s="25"/>
      <c r="K44" s="89"/>
      <c r="L44" s="89"/>
      <c r="M44" s="89"/>
      <c r="N44" s="89"/>
      <c r="O44" s="89"/>
      <c r="P44" s="89"/>
      <c r="Q44" s="89"/>
      <c r="R44" s="89"/>
      <c r="S44" s="89"/>
      <c r="T44" s="89"/>
      <c r="U44" s="89"/>
      <c r="V44" s="25"/>
      <c r="W44" s="25"/>
      <c r="X44" s="25"/>
      <c r="Y44" s="25"/>
      <c r="Z44" s="25"/>
      <c r="AA44" s="25"/>
      <c r="AB44" s="25"/>
      <c r="AC44" s="25"/>
      <c r="AD44" s="25"/>
      <c r="AE44" s="25"/>
      <c r="AF44" s="25"/>
      <c r="AG44" s="25"/>
      <c r="AH44" s="25"/>
      <c r="AI44" s="25"/>
      <c r="AJ44" s="25"/>
      <c r="AK44" s="25"/>
    </row>
    <row r="45" spans="1:37" ht="14.25" customHeight="1" x14ac:dyDescent="0.2">
      <c r="A45" s="25"/>
      <c r="B45" s="25"/>
      <c r="C45" s="25"/>
      <c r="D45" s="25"/>
      <c r="E45" s="25"/>
      <c r="F45" s="25"/>
      <c r="G45" s="25"/>
      <c r="H45" s="25"/>
      <c r="I45" s="25"/>
      <c r="J45" s="25"/>
      <c r="K45" s="89"/>
      <c r="L45" s="89"/>
      <c r="M45" s="89"/>
      <c r="N45" s="89"/>
      <c r="O45" s="89"/>
      <c r="P45" s="89"/>
      <c r="Q45" s="89"/>
      <c r="R45" s="89"/>
      <c r="S45" s="89"/>
      <c r="T45" s="89"/>
      <c r="U45" s="89"/>
      <c r="V45" s="25"/>
      <c r="W45" s="25"/>
      <c r="X45" s="25"/>
      <c r="Y45" s="25"/>
      <c r="Z45" s="25"/>
      <c r="AA45" s="25"/>
      <c r="AB45" s="25"/>
      <c r="AC45" s="25"/>
      <c r="AD45" s="25"/>
      <c r="AE45" s="25"/>
      <c r="AF45" s="25"/>
      <c r="AG45" s="25"/>
      <c r="AH45" s="25"/>
      <c r="AI45" s="25"/>
      <c r="AJ45" s="25"/>
      <c r="AK45" s="25"/>
    </row>
    <row r="46" spans="1:37" ht="14.25" customHeight="1" x14ac:dyDescent="0.2">
      <c r="A46" s="25"/>
      <c r="B46" s="25"/>
      <c r="C46" s="25"/>
      <c r="D46" s="25"/>
      <c r="E46" s="25"/>
      <c r="F46" s="25"/>
      <c r="G46" s="25"/>
      <c r="H46" s="25"/>
      <c r="I46" s="25"/>
      <c r="J46" s="25"/>
      <c r="K46" s="89"/>
      <c r="L46" s="89"/>
      <c r="M46" s="89"/>
      <c r="N46" s="89"/>
      <c r="O46" s="89"/>
      <c r="P46" s="89"/>
      <c r="Q46" s="89"/>
      <c r="R46" s="89"/>
      <c r="S46" s="89"/>
      <c r="T46" s="89"/>
      <c r="U46" s="89"/>
      <c r="V46" s="25"/>
      <c r="W46" s="25"/>
      <c r="X46" s="25"/>
      <c r="Y46" s="25"/>
      <c r="Z46" s="25"/>
      <c r="AA46" s="25"/>
      <c r="AB46" s="25"/>
      <c r="AC46" s="25"/>
      <c r="AD46" s="25"/>
      <c r="AE46" s="25"/>
      <c r="AF46" s="25"/>
      <c r="AG46" s="25"/>
      <c r="AH46" s="25"/>
      <c r="AI46" s="25"/>
      <c r="AJ46" s="25"/>
      <c r="AK46" s="25"/>
    </row>
    <row r="47" spans="1:37" ht="14.25" customHeight="1" x14ac:dyDescent="0.2">
      <c r="A47" s="25"/>
      <c r="B47" s="25"/>
      <c r="C47" s="25"/>
      <c r="D47" s="25"/>
      <c r="E47" s="25"/>
      <c r="F47" s="25"/>
      <c r="G47" s="25"/>
      <c r="H47" s="25"/>
      <c r="I47" s="25"/>
      <c r="J47" s="25"/>
      <c r="K47" s="89"/>
      <c r="L47" s="89"/>
      <c r="M47" s="89"/>
      <c r="N47" s="89"/>
      <c r="O47" s="89"/>
      <c r="P47" s="89"/>
      <c r="Q47" s="89"/>
      <c r="R47" s="89"/>
      <c r="S47" s="89"/>
      <c r="T47" s="89"/>
      <c r="U47" s="89"/>
      <c r="V47" s="25"/>
      <c r="W47" s="25"/>
      <c r="X47" s="25"/>
      <c r="Y47" s="25"/>
      <c r="Z47" s="25"/>
      <c r="AA47" s="25"/>
      <c r="AB47" s="25"/>
      <c r="AC47" s="25"/>
      <c r="AD47" s="25"/>
      <c r="AE47" s="25"/>
      <c r="AF47" s="25"/>
      <c r="AG47" s="25"/>
      <c r="AH47" s="25"/>
      <c r="AI47" s="25"/>
      <c r="AJ47" s="25"/>
      <c r="AK47" s="25"/>
    </row>
    <row r="48" spans="1:37" ht="14.25" customHeight="1" x14ac:dyDescent="0.2">
      <c r="A48" s="25"/>
      <c r="B48" s="25"/>
      <c r="C48" s="25"/>
      <c r="D48" s="25"/>
      <c r="E48" s="25"/>
      <c r="F48" s="25"/>
      <c r="G48" s="25"/>
      <c r="H48" s="25"/>
      <c r="I48" s="25"/>
      <c r="J48" s="25"/>
      <c r="K48" s="89"/>
      <c r="L48" s="89"/>
      <c r="M48" s="89"/>
      <c r="N48" s="89"/>
      <c r="O48" s="89"/>
      <c r="P48" s="89"/>
      <c r="Q48" s="89"/>
      <c r="R48" s="89"/>
      <c r="S48" s="89"/>
      <c r="T48" s="89"/>
      <c r="U48" s="89"/>
      <c r="V48" s="25"/>
      <c r="W48" s="25"/>
      <c r="X48" s="25"/>
      <c r="Y48" s="25"/>
      <c r="Z48" s="25"/>
      <c r="AA48" s="25"/>
      <c r="AB48" s="25"/>
      <c r="AC48" s="25"/>
      <c r="AD48" s="25"/>
      <c r="AE48" s="25"/>
      <c r="AF48" s="25"/>
      <c r="AG48" s="25"/>
      <c r="AH48" s="25"/>
      <c r="AI48" s="25"/>
      <c r="AJ48" s="25"/>
      <c r="AK48" s="25"/>
    </row>
    <row r="49" spans="1:37" ht="14.25" customHeight="1" x14ac:dyDescent="0.2">
      <c r="A49" s="25"/>
      <c r="B49" s="25"/>
      <c r="C49" s="25"/>
      <c r="D49" s="25"/>
      <c r="E49" s="25"/>
      <c r="F49" s="25"/>
      <c r="G49" s="25"/>
      <c r="H49" s="25"/>
      <c r="I49" s="25"/>
      <c r="J49" s="25"/>
      <c r="K49" s="89"/>
      <c r="L49" s="89"/>
      <c r="M49" s="89"/>
      <c r="N49" s="89"/>
      <c r="O49" s="89"/>
      <c r="P49" s="89"/>
      <c r="Q49" s="89"/>
      <c r="R49" s="89"/>
      <c r="S49" s="89"/>
      <c r="T49" s="89"/>
      <c r="U49" s="89"/>
      <c r="V49" s="25"/>
      <c r="W49" s="25"/>
      <c r="X49" s="25"/>
      <c r="Y49" s="25"/>
      <c r="Z49" s="25"/>
      <c r="AA49" s="25"/>
      <c r="AB49" s="25"/>
      <c r="AC49" s="25"/>
      <c r="AD49" s="25"/>
      <c r="AE49" s="25"/>
      <c r="AF49" s="25"/>
      <c r="AG49" s="25"/>
      <c r="AH49" s="25"/>
      <c r="AI49" s="25"/>
      <c r="AJ49" s="25"/>
      <c r="AK49" s="25"/>
    </row>
    <row r="50" spans="1:37" ht="14.25" customHeight="1" x14ac:dyDescent="0.2">
      <c r="A50" s="25"/>
      <c r="B50" s="25"/>
      <c r="C50" s="25"/>
      <c r="D50" s="25"/>
      <c r="E50" s="25"/>
      <c r="F50" s="25"/>
      <c r="G50" s="25"/>
      <c r="H50" s="25"/>
      <c r="I50" s="25"/>
      <c r="J50" s="25"/>
      <c r="K50" s="89"/>
      <c r="L50" s="89"/>
      <c r="M50" s="89"/>
      <c r="N50" s="89"/>
      <c r="O50" s="89"/>
      <c r="P50" s="89"/>
      <c r="Q50" s="89"/>
      <c r="R50" s="89"/>
      <c r="S50" s="89"/>
      <c r="T50" s="89"/>
      <c r="U50" s="89"/>
      <c r="V50" s="25"/>
      <c r="W50" s="25"/>
      <c r="X50" s="25"/>
      <c r="Y50" s="25"/>
      <c r="Z50" s="25"/>
      <c r="AA50" s="25"/>
      <c r="AB50" s="25"/>
      <c r="AC50" s="25"/>
      <c r="AD50" s="25"/>
      <c r="AE50" s="25"/>
      <c r="AF50" s="25"/>
      <c r="AG50" s="25"/>
      <c r="AH50" s="25"/>
      <c r="AI50" s="25"/>
      <c r="AJ50" s="25"/>
      <c r="AK50" s="25"/>
    </row>
    <row r="51" spans="1:37" ht="14.25" customHeight="1" x14ac:dyDescent="0.2">
      <c r="A51" s="25"/>
      <c r="B51" s="25"/>
      <c r="C51" s="25"/>
      <c r="D51" s="25"/>
      <c r="E51" s="25"/>
      <c r="F51" s="25"/>
      <c r="G51" s="25"/>
      <c r="H51" s="25"/>
      <c r="I51" s="25"/>
      <c r="J51" s="25"/>
      <c r="K51" s="89"/>
      <c r="L51" s="89"/>
      <c r="M51" s="89"/>
      <c r="N51" s="89"/>
      <c r="O51" s="89"/>
      <c r="P51" s="89"/>
      <c r="Q51" s="89"/>
      <c r="R51" s="89"/>
      <c r="S51" s="89"/>
      <c r="T51" s="89"/>
      <c r="U51" s="89"/>
      <c r="V51" s="25"/>
      <c r="W51" s="25"/>
      <c r="X51" s="25"/>
      <c r="Y51" s="25"/>
      <c r="Z51" s="25"/>
      <c r="AA51" s="25"/>
      <c r="AB51" s="25"/>
      <c r="AC51" s="25"/>
      <c r="AD51" s="25"/>
      <c r="AE51" s="25"/>
      <c r="AF51" s="25"/>
      <c r="AG51" s="25"/>
      <c r="AH51" s="25"/>
      <c r="AI51" s="25"/>
      <c r="AJ51" s="25"/>
      <c r="AK51" s="25"/>
    </row>
    <row r="52" spans="1:37" ht="14.25" customHeight="1" x14ac:dyDescent="0.2">
      <c r="A52" s="25"/>
      <c r="B52" s="25"/>
      <c r="C52" s="25"/>
      <c r="D52" s="25"/>
      <c r="E52" s="25"/>
      <c r="F52" s="25"/>
      <c r="G52" s="25"/>
      <c r="H52" s="25"/>
      <c r="I52" s="25"/>
      <c r="J52" s="25"/>
      <c r="K52" s="89"/>
      <c r="L52" s="89"/>
      <c r="M52" s="89"/>
      <c r="N52" s="89"/>
      <c r="O52" s="89"/>
      <c r="P52" s="89"/>
      <c r="Q52" s="89"/>
      <c r="R52" s="89"/>
      <c r="S52" s="89"/>
      <c r="T52" s="89"/>
      <c r="U52" s="89"/>
      <c r="V52" s="25"/>
      <c r="W52" s="25"/>
      <c r="X52" s="25"/>
      <c r="Y52" s="25"/>
      <c r="Z52" s="25"/>
      <c r="AA52" s="25"/>
      <c r="AB52" s="25"/>
      <c r="AC52" s="25"/>
      <c r="AD52" s="25"/>
      <c r="AE52" s="25"/>
      <c r="AF52" s="25"/>
      <c r="AG52" s="25"/>
      <c r="AH52" s="25"/>
      <c r="AI52" s="25"/>
      <c r="AJ52" s="25"/>
      <c r="AK52" s="25"/>
    </row>
    <row r="53" spans="1:37" ht="14.25" customHeight="1" x14ac:dyDescent="0.2">
      <c r="A53" s="25"/>
      <c r="B53" s="25"/>
      <c r="C53" s="25"/>
      <c r="D53" s="25"/>
      <c r="E53" s="25"/>
      <c r="F53" s="25"/>
      <c r="G53" s="25"/>
      <c r="H53" s="25"/>
      <c r="I53" s="25"/>
      <c r="J53" s="25"/>
      <c r="K53" s="89"/>
      <c r="L53" s="89"/>
      <c r="M53" s="89"/>
      <c r="N53" s="89"/>
      <c r="O53" s="89"/>
      <c r="P53" s="89"/>
      <c r="Q53" s="89"/>
      <c r="R53" s="89"/>
      <c r="S53" s="89"/>
      <c r="T53" s="89"/>
      <c r="U53" s="89"/>
      <c r="V53" s="25"/>
      <c r="W53" s="25"/>
      <c r="X53" s="25"/>
      <c r="Y53" s="25"/>
      <c r="Z53" s="25"/>
      <c r="AA53" s="25"/>
      <c r="AB53" s="25"/>
      <c r="AC53" s="25"/>
      <c r="AD53" s="25"/>
      <c r="AE53" s="25"/>
      <c r="AF53" s="25"/>
      <c r="AG53" s="25"/>
      <c r="AH53" s="25"/>
      <c r="AI53" s="25"/>
      <c r="AJ53" s="25"/>
      <c r="AK53" s="25"/>
    </row>
    <row r="54" spans="1:37" ht="14.25" customHeight="1" x14ac:dyDescent="0.2">
      <c r="A54" s="25"/>
      <c r="B54" s="25"/>
      <c r="C54" s="25"/>
      <c r="D54" s="25"/>
      <c r="E54" s="25"/>
      <c r="F54" s="25"/>
      <c r="G54" s="25"/>
      <c r="H54" s="25"/>
      <c r="I54" s="25"/>
      <c r="J54" s="25"/>
      <c r="K54" s="89"/>
      <c r="L54" s="89"/>
      <c r="M54" s="89"/>
      <c r="N54" s="89"/>
      <c r="O54" s="89"/>
      <c r="P54" s="89"/>
      <c r="Q54" s="89"/>
      <c r="R54" s="89"/>
      <c r="S54" s="89"/>
      <c r="T54" s="89"/>
      <c r="U54" s="89"/>
      <c r="V54" s="25"/>
      <c r="W54" s="25"/>
      <c r="X54" s="25"/>
      <c r="Y54" s="25"/>
      <c r="Z54" s="25"/>
      <c r="AA54" s="25"/>
      <c r="AB54" s="25"/>
      <c r="AC54" s="25"/>
      <c r="AD54" s="25"/>
      <c r="AE54" s="25"/>
      <c r="AF54" s="25"/>
      <c r="AG54" s="25"/>
      <c r="AH54" s="25"/>
      <c r="AI54" s="25"/>
      <c r="AJ54" s="25"/>
      <c r="AK54" s="25"/>
    </row>
    <row r="55" spans="1:37" ht="14.25" customHeight="1" x14ac:dyDescent="0.2">
      <c r="A55" s="25"/>
      <c r="B55" s="25"/>
      <c r="C55" s="25"/>
      <c r="D55" s="25"/>
      <c r="E55" s="25"/>
      <c r="F55" s="25"/>
      <c r="G55" s="25"/>
      <c r="H55" s="25"/>
      <c r="I55" s="25"/>
      <c r="J55" s="25"/>
      <c r="K55" s="89"/>
      <c r="L55" s="89"/>
      <c r="M55" s="89"/>
      <c r="N55" s="89"/>
      <c r="O55" s="89"/>
      <c r="P55" s="89"/>
      <c r="Q55" s="89"/>
      <c r="R55" s="89"/>
      <c r="S55" s="89"/>
      <c r="T55" s="89"/>
      <c r="U55" s="89"/>
      <c r="V55" s="25"/>
      <c r="W55" s="25"/>
      <c r="X55" s="25"/>
      <c r="Y55" s="25"/>
      <c r="Z55" s="25"/>
      <c r="AA55" s="25"/>
      <c r="AB55" s="25"/>
      <c r="AC55" s="25"/>
      <c r="AD55" s="25"/>
      <c r="AE55" s="25"/>
      <c r="AF55" s="25"/>
      <c r="AG55" s="25"/>
      <c r="AH55" s="25"/>
      <c r="AI55" s="25"/>
      <c r="AJ55" s="25"/>
      <c r="AK55" s="25"/>
    </row>
    <row r="56" spans="1:37" ht="14.25" customHeight="1" x14ac:dyDescent="0.2">
      <c r="A56" s="25"/>
      <c r="B56" s="25"/>
      <c r="C56" s="25"/>
      <c r="D56" s="25"/>
      <c r="E56" s="25"/>
      <c r="F56" s="25"/>
      <c r="G56" s="25"/>
      <c r="H56" s="25"/>
      <c r="I56" s="25"/>
      <c r="J56" s="25"/>
      <c r="K56" s="89"/>
      <c r="L56" s="89"/>
      <c r="M56" s="89"/>
      <c r="N56" s="89"/>
      <c r="O56" s="89"/>
      <c r="P56" s="89"/>
      <c r="Q56" s="89"/>
      <c r="R56" s="89"/>
      <c r="S56" s="89"/>
      <c r="T56" s="89"/>
      <c r="U56" s="89"/>
      <c r="V56" s="25"/>
      <c r="W56" s="25"/>
      <c r="X56" s="25"/>
      <c r="Y56" s="25"/>
      <c r="Z56" s="25"/>
      <c r="AA56" s="25"/>
      <c r="AB56" s="25"/>
      <c r="AC56" s="25"/>
      <c r="AD56" s="25"/>
      <c r="AE56" s="25"/>
      <c r="AF56" s="25"/>
      <c r="AG56" s="25"/>
      <c r="AH56" s="25"/>
      <c r="AI56" s="25"/>
      <c r="AJ56" s="25"/>
      <c r="AK56" s="25"/>
    </row>
    <row r="57" spans="1:37" ht="14.25" customHeight="1" x14ac:dyDescent="0.2">
      <c r="A57" s="25"/>
      <c r="B57" s="25"/>
      <c r="C57" s="25"/>
      <c r="D57" s="25"/>
      <c r="E57" s="25"/>
      <c r="F57" s="25"/>
      <c r="G57" s="25"/>
      <c r="H57" s="25"/>
      <c r="I57" s="25"/>
      <c r="J57" s="25"/>
      <c r="K57" s="89"/>
      <c r="L57" s="89"/>
      <c r="M57" s="89"/>
      <c r="N57" s="89"/>
      <c r="O57" s="89"/>
      <c r="P57" s="89"/>
      <c r="Q57" s="89"/>
      <c r="R57" s="89"/>
      <c r="S57" s="89"/>
      <c r="T57" s="89"/>
      <c r="U57" s="89"/>
      <c r="V57" s="25"/>
      <c r="W57" s="25"/>
      <c r="X57" s="25"/>
      <c r="Y57" s="25"/>
      <c r="Z57" s="25"/>
      <c r="AA57" s="25"/>
      <c r="AB57" s="25"/>
      <c r="AC57" s="25"/>
      <c r="AD57" s="25"/>
      <c r="AE57" s="25"/>
      <c r="AF57" s="25"/>
      <c r="AG57" s="25"/>
      <c r="AH57" s="25"/>
      <c r="AI57" s="25"/>
      <c r="AJ57" s="25"/>
      <c r="AK57" s="25"/>
    </row>
    <row r="58" spans="1:37" ht="14.25" customHeight="1" x14ac:dyDescent="0.2">
      <c r="A58" s="25"/>
      <c r="B58" s="25"/>
      <c r="C58" s="25"/>
      <c r="D58" s="25"/>
      <c r="E58" s="25"/>
      <c r="F58" s="25"/>
      <c r="G58" s="25"/>
      <c r="H58" s="25"/>
      <c r="I58" s="25"/>
      <c r="J58" s="25"/>
      <c r="K58" s="89"/>
      <c r="L58" s="89"/>
      <c r="M58" s="89"/>
      <c r="N58" s="89"/>
      <c r="O58" s="89"/>
      <c r="P58" s="89"/>
      <c r="Q58" s="89"/>
      <c r="R58" s="89"/>
      <c r="S58" s="89"/>
      <c r="T58" s="89"/>
      <c r="U58" s="89"/>
      <c r="V58" s="25"/>
      <c r="W58" s="25"/>
      <c r="X58" s="25"/>
      <c r="Y58" s="25"/>
      <c r="Z58" s="25"/>
      <c r="AA58" s="25"/>
      <c r="AB58" s="25"/>
      <c r="AC58" s="25"/>
      <c r="AD58" s="25"/>
      <c r="AE58" s="25"/>
      <c r="AF58" s="25"/>
      <c r="AG58" s="25"/>
      <c r="AH58" s="25"/>
      <c r="AI58" s="25"/>
      <c r="AJ58" s="25"/>
      <c r="AK58" s="25"/>
    </row>
    <row r="59" spans="1:37" ht="14.25" customHeight="1" x14ac:dyDescent="0.2">
      <c r="A59" s="25"/>
      <c r="B59" s="25"/>
      <c r="C59" s="25"/>
      <c r="D59" s="25"/>
      <c r="E59" s="25"/>
      <c r="F59" s="25"/>
      <c r="G59" s="25"/>
      <c r="H59" s="25"/>
      <c r="I59" s="25"/>
      <c r="J59" s="25"/>
      <c r="K59" s="89"/>
      <c r="L59" s="89"/>
      <c r="M59" s="89"/>
      <c r="N59" s="89"/>
      <c r="O59" s="89"/>
      <c r="P59" s="89"/>
      <c r="Q59" s="89"/>
      <c r="R59" s="89"/>
      <c r="S59" s="89"/>
      <c r="T59" s="89"/>
      <c r="U59" s="89"/>
      <c r="V59" s="25"/>
      <c r="W59" s="25"/>
      <c r="X59" s="25"/>
      <c r="Y59" s="25"/>
      <c r="Z59" s="25"/>
      <c r="AA59" s="25"/>
      <c r="AB59" s="25"/>
      <c r="AC59" s="25"/>
      <c r="AD59" s="25"/>
      <c r="AE59" s="25"/>
      <c r="AF59" s="25"/>
      <c r="AG59" s="25"/>
      <c r="AH59" s="25"/>
      <c r="AI59" s="25"/>
      <c r="AJ59" s="25"/>
      <c r="AK59" s="25"/>
    </row>
  </sheetData>
  <mergeCells count="1">
    <mergeCell ref="R10:U10"/>
  </mergeCells>
  <phoneticPr fontId="4" type="noConversion"/>
  <pageMargins left="0.75" right="0.75" top="1" bottom="1" header="0.5" footer="0.5"/>
  <pageSetup paperSize="9" scale="46" orientation="landscape" r:id="rId1"/>
  <headerFooter alignWithMargins="0">
    <oddFooter>&amp;L&amp;"Arial,Italic"&amp;8&amp;F&amp;C&amp;"Arial,Italic"&amp;8&amp;D&amp;R&amp;"Arial,Italic"&amp;8&amp;A     Page  &amp;P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53"/>
  <sheetViews>
    <sheetView showGridLines="0" tabSelected="1" view="pageBreakPreview" zoomScale="140" zoomScaleNormal="100" zoomScaleSheetLayoutView="140" workbookViewId="0">
      <selection activeCell="C5" sqref="C5:I6"/>
    </sheetView>
  </sheetViews>
  <sheetFormatPr defaultRowHeight="12.75" x14ac:dyDescent="0.2"/>
  <cols>
    <col min="1" max="1" width="5.42578125" customWidth="1"/>
    <col min="2" max="2" width="12.42578125" customWidth="1"/>
    <col min="4" max="4" width="14.140625" customWidth="1"/>
    <col min="6" max="6" width="9.140625" customWidth="1"/>
    <col min="9" max="9" width="4.85546875" customWidth="1"/>
    <col min="10" max="10" width="5.5703125" customWidth="1"/>
  </cols>
  <sheetData>
    <row r="1" spans="1:10" ht="23.25" x14ac:dyDescent="0.2">
      <c r="A1" s="730" t="s">
        <v>0</v>
      </c>
      <c r="B1" s="730"/>
      <c r="C1" s="730"/>
      <c r="D1" s="730"/>
      <c r="E1" s="730"/>
      <c r="F1" s="730"/>
      <c r="G1" s="730"/>
      <c r="H1" s="730"/>
      <c r="I1" s="730"/>
      <c r="J1" s="730"/>
    </row>
    <row r="2" spans="1:10" ht="6" customHeight="1" x14ac:dyDescent="0.2">
      <c r="A2" s="10"/>
      <c r="B2" s="10"/>
      <c r="C2" s="10"/>
      <c r="D2" s="10"/>
      <c r="E2" s="10"/>
      <c r="F2" s="10"/>
      <c r="G2" s="10"/>
      <c r="H2" s="10"/>
      <c r="I2" s="10"/>
      <c r="J2" s="10"/>
    </row>
    <row r="3" spans="1:10" ht="15" x14ac:dyDescent="0.2">
      <c r="A3" s="737" t="s">
        <v>378</v>
      </c>
      <c r="B3" s="737"/>
      <c r="C3" s="737"/>
      <c r="D3" s="737"/>
      <c r="E3" s="737"/>
      <c r="F3" s="737"/>
      <c r="G3" s="737"/>
      <c r="H3" s="737"/>
      <c r="I3" s="737"/>
      <c r="J3" s="737"/>
    </row>
    <row r="4" spans="1:10" s="3" customFormat="1" ht="24.75" customHeight="1" x14ac:dyDescent="0.3">
      <c r="A4" s="97" t="s">
        <v>77</v>
      </c>
      <c r="B4" s="11"/>
      <c r="C4" s="11"/>
      <c r="D4" s="11"/>
      <c r="E4" s="11"/>
      <c r="F4" s="11"/>
      <c r="G4" s="11"/>
      <c r="H4" s="11"/>
      <c r="I4" s="11"/>
      <c r="J4" s="11"/>
    </row>
    <row r="5" spans="1:10" s="5" customFormat="1" ht="24.75" customHeight="1" x14ac:dyDescent="0.2">
      <c r="A5" s="12" t="s">
        <v>364</v>
      </c>
      <c r="B5" s="9"/>
      <c r="C5" s="738"/>
      <c r="D5" s="739"/>
      <c r="E5" s="739"/>
      <c r="F5" s="739"/>
      <c r="G5" s="739"/>
      <c r="H5" s="739"/>
      <c r="I5" s="740"/>
      <c r="J5" s="9"/>
    </row>
    <row r="6" spans="1:10" s="5" customFormat="1" ht="64.5" customHeight="1" x14ac:dyDescent="0.2">
      <c r="A6" s="12"/>
      <c r="B6" s="9"/>
      <c r="C6" s="741"/>
      <c r="D6" s="742"/>
      <c r="E6" s="742"/>
      <c r="F6" s="742"/>
      <c r="G6" s="742"/>
      <c r="H6" s="742"/>
      <c r="I6" s="743"/>
      <c r="J6" s="9"/>
    </row>
    <row r="7" spans="1:10" s="5" customFormat="1" ht="24.75" customHeight="1" x14ac:dyDescent="0.2">
      <c r="A7" s="12" t="s">
        <v>365</v>
      </c>
      <c r="B7" s="13"/>
      <c r="C7" s="717"/>
      <c r="D7" s="718"/>
      <c r="E7" s="718"/>
      <c r="F7" s="718"/>
      <c r="G7" s="718"/>
      <c r="H7" s="718"/>
      <c r="I7" s="719"/>
      <c r="J7" s="9"/>
    </row>
    <row r="8" spans="1:10" s="5" customFormat="1" ht="24.75" customHeight="1" x14ac:dyDescent="0.2">
      <c r="A8" s="12" t="s">
        <v>379</v>
      </c>
      <c r="B8" s="13"/>
      <c r="C8" s="707"/>
      <c r="D8" s="708"/>
      <c r="E8" s="708"/>
      <c r="F8" s="708"/>
      <c r="G8" s="708"/>
      <c r="H8" s="708"/>
      <c r="I8" s="709"/>
      <c r="J8" s="9"/>
    </row>
    <row r="9" spans="1:10" s="5" customFormat="1" ht="12.75" customHeight="1" x14ac:dyDescent="0.2">
      <c r="B9" s="13"/>
      <c r="C9" s="710"/>
      <c r="D9" s="711"/>
      <c r="E9" s="711"/>
      <c r="F9" s="711"/>
      <c r="G9" s="711"/>
      <c r="H9" s="711"/>
      <c r="I9" s="712"/>
      <c r="J9" s="9"/>
    </row>
    <row r="10" spans="1:10" s="5" customFormat="1" ht="24.75" customHeight="1" x14ac:dyDescent="0.2">
      <c r="A10" s="12" t="s">
        <v>6</v>
      </c>
      <c r="B10" s="13"/>
      <c r="C10" s="731"/>
      <c r="D10" s="732"/>
      <c r="E10" s="732"/>
      <c r="F10" s="732"/>
      <c r="G10" s="732"/>
      <c r="H10" s="732"/>
      <c r="I10" s="733"/>
      <c r="J10" s="9"/>
    </row>
    <row r="11" spans="1:10" s="73" customFormat="1" x14ac:dyDescent="0.2">
      <c r="A11" s="70"/>
      <c r="B11" s="71"/>
      <c r="C11" s="72"/>
      <c r="D11" s="72"/>
      <c r="E11" s="72"/>
      <c r="F11" s="72"/>
      <c r="G11" s="72"/>
      <c r="H11" s="72"/>
      <c r="I11" s="72"/>
      <c r="J11" s="71"/>
    </row>
    <row r="12" spans="1:10" s="5" customFormat="1" ht="18.75" customHeight="1" x14ac:dyDescent="0.2">
      <c r="A12" s="14" t="s">
        <v>367</v>
      </c>
      <c r="B12" s="9"/>
      <c r="C12" s="4"/>
      <c r="D12" s="4"/>
      <c r="E12" s="4"/>
      <c r="F12" s="4"/>
      <c r="G12" s="4"/>
      <c r="H12" s="4"/>
      <c r="I12" s="4"/>
      <c r="J12" s="9"/>
    </row>
    <row r="13" spans="1:10" s="5" customFormat="1" ht="24.75" customHeight="1" x14ac:dyDescent="0.2">
      <c r="A13" s="12" t="s">
        <v>366</v>
      </c>
      <c r="B13" s="9"/>
      <c r="C13" s="717"/>
      <c r="D13" s="734"/>
      <c r="E13" s="734"/>
      <c r="F13" s="734"/>
      <c r="G13" s="734"/>
      <c r="H13" s="734"/>
      <c r="I13" s="735"/>
      <c r="J13" s="9"/>
    </row>
    <row r="14" spans="1:10" s="5" customFormat="1" ht="24.75" customHeight="1" x14ac:dyDescent="0.2">
      <c r="A14" s="12" t="s">
        <v>6</v>
      </c>
      <c r="B14" s="9"/>
      <c r="C14" s="736"/>
      <c r="D14" s="718"/>
      <c r="E14" s="718"/>
      <c r="F14" s="718"/>
      <c r="G14" s="718"/>
      <c r="H14" s="718"/>
      <c r="I14" s="719"/>
      <c r="J14" s="9"/>
    </row>
    <row r="15" spans="1:10" s="5" customFormat="1" x14ac:dyDescent="0.2">
      <c r="A15" s="9"/>
      <c r="B15" s="9"/>
      <c r="C15" s="9"/>
      <c r="D15" s="9"/>
      <c r="E15" s="9"/>
      <c r="F15" s="9"/>
      <c r="G15" s="9"/>
      <c r="H15" s="9"/>
      <c r="I15" s="9"/>
      <c r="J15" s="9"/>
    </row>
    <row r="16" spans="1:10" s="3" customFormat="1" x14ac:dyDescent="0.2">
      <c r="A16" s="11"/>
      <c r="B16" s="11"/>
      <c r="C16" s="11"/>
      <c r="D16" s="11"/>
      <c r="E16" s="11"/>
      <c r="F16" s="11"/>
      <c r="G16" s="11"/>
      <c r="H16" s="11"/>
      <c r="I16" s="11"/>
      <c r="J16" s="11"/>
    </row>
    <row r="17" spans="1:16" ht="24.75" customHeight="1" x14ac:dyDescent="0.2">
      <c r="A17" s="12" t="s">
        <v>381</v>
      </c>
      <c r="B17" s="10"/>
      <c r="C17" s="10"/>
      <c r="D17" s="10"/>
      <c r="E17" s="717"/>
      <c r="F17" s="718"/>
      <c r="G17" s="718"/>
      <c r="H17" s="718"/>
      <c r="I17" s="719"/>
      <c r="J17" s="10"/>
    </row>
    <row r="18" spans="1:16" ht="24.75" customHeight="1" x14ac:dyDescent="0.2">
      <c r="A18" s="12" t="s">
        <v>368</v>
      </c>
      <c r="B18" s="10"/>
      <c r="C18" s="10"/>
      <c r="D18" s="10"/>
      <c r="E18" s="10"/>
      <c r="F18" s="10"/>
      <c r="G18" s="16"/>
      <c r="H18" s="16"/>
      <c r="I18" s="16"/>
      <c r="J18" s="10"/>
    </row>
    <row r="19" spans="1:16" ht="24.75" customHeight="1" x14ac:dyDescent="0.2">
      <c r="B19" s="15" t="s">
        <v>369</v>
      </c>
      <c r="C19" s="23" t="s">
        <v>370</v>
      </c>
      <c r="D19" s="717"/>
      <c r="E19" s="719"/>
      <c r="F19" s="15" t="s">
        <v>372</v>
      </c>
      <c r="G19" s="23" t="s">
        <v>370</v>
      </c>
      <c r="H19" s="717"/>
      <c r="I19" s="719"/>
    </row>
    <row r="20" spans="1:16" ht="24.75" customHeight="1" x14ac:dyDescent="0.2">
      <c r="B20" s="15"/>
      <c r="C20" s="23" t="s">
        <v>371</v>
      </c>
      <c r="D20" s="729"/>
      <c r="E20" s="719"/>
      <c r="F20" s="15"/>
      <c r="G20" s="23" t="s">
        <v>371</v>
      </c>
      <c r="H20" s="729"/>
      <c r="I20" s="719"/>
    </row>
    <row r="21" spans="1:16" ht="24.75" customHeight="1" x14ac:dyDescent="0.2">
      <c r="C21" s="10"/>
      <c r="D21" s="10"/>
    </row>
    <row r="22" spans="1:16" ht="24.75" customHeight="1" x14ac:dyDescent="0.2">
      <c r="A22" s="12" t="s">
        <v>373</v>
      </c>
      <c r="C22" s="717"/>
      <c r="D22" s="718"/>
      <c r="E22" s="718"/>
      <c r="F22" s="718"/>
      <c r="G22" s="718"/>
      <c r="H22" s="718"/>
      <c r="I22" s="719"/>
    </row>
    <row r="23" spans="1:16" ht="18" x14ac:dyDescent="0.2">
      <c r="L23" s="724"/>
      <c r="M23" s="724"/>
      <c r="N23" s="724"/>
      <c r="O23" s="724"/>
      <c r="P23" s="724"/>
    </row>
    <row r="24" spans="1:16" s="17" customFormat="1" ht="13.5" x14ac:dyDescent="0.25">
      <c r="A24" s="18" t="s">
        <v>374</v>
      </c>
    </row>
    <row r="25" spans="1:16" s="17" customFormat="1" ht="24" customHeight="1" x14ac:dyDescent="0.25">
      <c r="A25" s="12" t="s">
        <v>380</v>
      </c>
      <c r="E25" s="725" t="s">
        <v>197</v>
      </c>
      <c r="F25" s="726"/>
      <c r="G25" s="19" t="s">
        <v>371</v>
      </c>
      <c r="H25" s="727"/>
      <c r="I25" s="728"/>
    </row>
    <row r="26" spans="1:16" s="17" customFormat="1" ht="13.5" x14ac:dyDescent="0.25"/>
    <row r="27" spans="1:16" s="17" customFormat="1" ht="30.75" customHeight="1" x14ac:dyDescent="0.25">
      <c r="A27" s="12" t="s">
        <v>375</v>
      </c>
      <c r="B27"/>
      <c r="C27" s="98"/>
      <c r="D27" s="98"/>
      <c r="E27" s="98"/>
      <c r="F27" s="98"/>
      <c r="G27" s="98"/>
      <c r="K27" s="75"/>
    </row>
    <row r="28" spans="1:16" s="17" customFormat="1" ht="13.5" x14ac:dyDescent="0.25">
      <c r="A28" s="102" t="s">
        <v>376</v>
      </c>
      <c r="B28" s="713" t="s">
        <v>366</v>
      </c>
      <c r="C28" s="714"/>
      <c r="D28" s="715"/>
      <c r="E28" s="716" t="s">
        <v>377</v>
      </c>
      <c r="F28" s="716"/>
      <c r="G28" s="716"/>
      <c r="H28" s="716"/>
      <c r="I28" s="716"/>
    </row>
    <row r="29" spans="1:16" s="17" customFormat="1" ht="13.5" x14ac:dyDescent="0.25">
      <c r="A29" s="471">
        <v>1</v>
      </c>
      <c r="B29" s="701"/>
      <c r="C29" s="702"/>
      <c r="D29" s="703"/>
      <c r="E29" s="704"/>
      <c r="F29" s="705"/>
      <c r="G29" s="705"/>
      <c r="H29" s="705"/>
      <c r="I29" s="706"/>
    </row>
    <row r="30" spans="1:16" s="17" customFormat="1" ht="13.5" x14ac:dyDescent="0.25">
      <c r="A30" s="551">
        <v>2</v>
      </c>
      <c r="B30" s="701"/>
      <c r="C30" s="702"/>
      <c r="D30" s="703"/>
      <c r="E30" s="704"/>
      <c r="F30" s="705"/>
      <c r="G30" s="705"/>
      <c r="H30" s="705"/>
      <c r="I30" s="706"/>
    </row>
    <row r="31" spans="1:16" s="17" customFormat="1" ht="13.5" x14ac:dyDescent="0.25">
      <c r="A31" s="551">
        <v>3</v>
      </c>
      <c r="B31" s="701"/>
      <c r="C31" s="702"/>
      <c r="D31" s="703"/>
      <c r="E31" s="704"/>
      <c r="F31" s="705"/>
      <c r="G31" s="705"/>
      <c r="H31" s="705"/>
      <c r="I31" s="706"/>
    </row>
    <row r="32" spans="1:16" s="17" customFormat="1" ht="13.5" x14ac:dyDescent="0.25">
      <c r="A32" s="551">
        <v>4</v>
      </c>
      <c r="B32" s="701"/>
      <c r="C32" s="702"/>
      <c r="D32" s="703"/>
      <c r="E32" s="704"/>
      <c r="F32" s="705"/>
      <c r="G32" s="705"/>
      <c r="H32" s="705"/>
      <c r="I32" s="706"/>
    </row>
    <row r="33" spans="1:9" s="17" customFormat="1" ht="13.5" x14ac:dyDescent="0.25">
      <c r="A33" s="551">
        <v>5</v>
      </c>
      <c r="B33" s="704"/>
      <c r="C33" s="705"/>
      <c r="D33" s="706"/>
      <c r="E33" s="704"/>
      <c r="F33" s="705"/>
      <c r="G33" s="705"/>
      <c r="H33" s="705"/>
      <c r="I33" s="706"/>
    </row>
    <row r="34" spans="1:9" s="17" customFormat="1" ht="13.5" x14ac:dyDescent="0.25">
      <c r="A34" s="551">
        <v>6</v>
      </c>
      <c r="B34" s="701"/>
      <c r="C34" s="702"/>
      <c r="D34" s="703"/>
      <c r="E34" s="723"/>
      <c r="F34" s="723"/>
      <c r="G34" s="723"/>
      <c r="H34" s="723"/>
      <c r="I34" s="723"/>
    </row>
    <row r="35" spans="1:9" s="17" customFormat="1" ht="13.5" x14ac:dyDescent="0.25">
      <c r="A35" s="551">
        <v>7</v>
      </c>
      <c r="B35" s="720"/>
      <c r="C35" s="721"/>
      <c r="D35" s="722"/>
      <c r="E35" s="723"/>
      <c r="F35" s="723"/>
      <c r="G35" s="723"/>
      <c r="H35" s="723"/>
      <c r="I35" s="723"/>
    </row>
    <row r="36" spans="1:9" s="17" customFormat="1" ht="13.5" x14ac:dyDescent="0.25"/>
    <row r="37" spans="1:9" s="17" customFormat="1" ht="13.5" x14ac:dyDescent="0.25"/>
    <row r="38" spans="1:9" s="17" customFormat="1" ht="13.5" x14ac:dyDescent="0.25"/>
    <row r="39" spans="1:9" s="17" customFormat="1" ht="13.5" x14ac:dyDescent="0.25"/>
    <row r="40" spans="1:9" s="17" customFormat="1" ht="13.5" x14ac:dyDescent="0.25"/>
    <row r="41" spans="1:9" s="17" customFormat="1" ht="13.5" x14ac:dyDescent="0.25"/>
    <row r="42" spans="1:9" s="17" customFormat="1" ht="13.5" x14ac:dyDescent="0.25"/>
    <row r="43" spans="1:9" s="17" customFormat="1" ht="13.5" x14ac:dyDescent="0.25"/>
    <row r="44" spans="1:9" s="17" customFormat="1" ht="13.5" x14ac:dyDescent="0.25"/>
    <row r="45" spans="1:9" s="17" customFormat="1" ht="13.5" x14ac:dyDescent="0.25"/>
    <row r="46" spans="1:9" s="17" customFormat="1" ht="13.5" x14ac:dyDescent="0.25"/>
    <row r="47" spans="1:9" s="17" customFormat="1" ht="13.5" x14ac:dyDescent="0.25"/>
    <row r="48" spans="1:9" s="17" customFormat="1" ht="13.5" x14ac:dyDescent="0.25"/>
    <row r="49" s="17" customFormat="1" ht="13.5" x14ac:dyDescent="0.25"/>
    <row r="50" s="17" customFormat="1" ht="13.5" x14ac:dyDescent="0.25"/>
    <row r="51" s="17" customFormat="1" ht="13.5" x14ac:dyDescent="0.25"/>
    <row r="52" s="17" customFormat="1" ht="13.5" x14ac:dyDescent="0.25"/>
    <row r="53" s="17" customFormat="1" ht="13.5" x14ac:dyDescent="0.25"/>
  </sheetData>
  <mergeCells count="33">
    <mergeCell ref="A1:J1"/>
    <mergeCell ref="C10:I10"/>
    <mergeCell ref="C13:I13"/>
    <mergeCell ref="C14:I14"/>
    <mergeCell ref="A3:J3"/>
    <mergeCell ref="C5:I6"/>
    <mergeCell ref="C7:I7"/>
    <mergeCell ref="L23:P23"/>
    <mergeCell ref="H19:I19"/>
    <mergeCell ref="E25:F25"/>
    <mergeCell ref="H25:I25"/>
    <mergeCell ref="C22:I22"/>
    <mergeCell ref="H20:I20"/>
    <mergeCell ref="D19:E19"/>
    <mergeCell ref="D20:E20"/>
    <mergeCell ref="B32:D32"/>
    <mergeCell ref="B35:D35"/>
    <mergeCell ref="E32:I32"/>
    <mergeCell ref="E33:I33"/>
    <mergeCell ref="E34:I34"/>
    <mergeCell ref="B34:D34"/>
    <mergeCell ref="E35:I35"/>
    <mergeCell ref="B33:D33"/>
    <mergeCell ref="B30:D30"/>
    <mergeCell ref="B31:D31"/>
    <mergeCell ref="E30:I30"/>
    <mergeCell ref="E31:I31"/>
    <mergeCell ref="C8:I9"/>
    <mergeCell ref="E29:I29"/>
    <mergeCell ref="B29:D29"/>
    <mergeCell ref="B28:D28"/>
    <mergeCell ref="E28:I28"/>
    <mergeCell ref="E17:I17"/>
  </mergeCells>
  <phoneticPr fontId="4" type="noConversion"/>
  <printOptions horizontalCentered="1"/>
  <pageMargins left="0.74803149606299213" right="0.62992125984251968" top="0.98425196850393704" bottom="0.74803149606299213" header="0.51181102362204722" footer="0.51181102362204722"/>
  <pageSetup paperSize="9" orientation="portrait" r:id="rId1"/>
  <headerFooter alignWithMargins="0">
    <oddFooter xml:space="preserve">&amp;L&amp;"Arial,Italic"&amp;8&amp;F&amp;C&amp;"Arial,Italic"&amp;8
&amp;D&amp;R&amp;"Arial,Italic"&amp;8Page &amp;P / &amp;N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BV212"/>
  <sheetViews>
    <sheetView showGridLines="0" defaultGridColor="0" topLeftCell="A158" colorId="55" zoomScale="40" zoomScaleNormal="40" zoomScaleSheetLayoutView="10" zoomScalePageLayoutView="25" workbookViewId="0">
      <selection activeCell="G157" sqref="G157:K159"/>
    </sheetView>
  </sheetViews>
  <sheetFormatPr defaultColWidth="9.140625" defaultRowHeight="24.75" customHeight="1" x14ac:dyDescent="0.2"/>
  <cols>
    <col min="1" max="1" width="1" style="298" customWidth="1"/>
    <col min="2" max="2" width="1.7109375" style="298" customWidth="1"/>
    <col min="3" max="3" width="12.28515625" style="451" customWidth="1"/>
    <col min="4" max="4" width="45.7109375" style="452" customWidth="1"/>
    <col min="5" max="5" width="10.7109375" style="452" customWidth="1"/>
    <col min="6" max="6" width="44.28515625" style="453" customWidth="1"/>
    <col min="7" max="11" width="8.7109375" style="454" customWidth="1"/>
    <col min="12" max="12" width="8" style="455" customWidth="1"/>
    <col min="13" max="13" width="0.140625" style="230" customWidth="1"/>
    <col min="14" max="14" width="36" style="256" customWidth="1"/>
    <col min="15" max="15" width="43.85546875" style="256" customWidth="1"/>
    <col min="16" max="16" width="109.140625" style="569" customWidth="1"/>
    <col min="17" max="17" width="7.7109375" style="256" customWidth="1"/>
    <col min="18" max="18" width="9.85546875" style="256" customWidth="1"/>
    <col min="19" max="19" width="9.85546875" style="230" customWidth="1"/>
    <col min="20" max="50" width="9.140625" style="230" customWidth="1"/>
    <col min="51" max="51" width="5.7109375" style="450" customWidth="1"/>
    <col min="52" max="52" width="4.28515625" style="450" customWidth="1"/>
    <col min="53" max="62" width="3.5703125" style="450" customWidth="1"/>
    <col min="63" max="63" width="5.42578125" style="450" customWidth="1"/>
    <col min="64" max="73" width="9.140625" style="230" customWidth="1"/>
    <col min="74" max="74" width="9.140625" style="230"/>
    <col min="75" max="16384" width="9.140625" style="298"/>
  </cols>
  <sheetData>
    <row r="1" spans="1:74" ht="39.75" customHeight="1" thickBot="1" x14ac:dyDescent="0.25">
      <c r="A1" s="472"/>
      <c r="B1" s="799" t="s">
        <v>96</v>
      </c>
      <c r="C1" s="800"/>
      <c r="D1" s="800"/>
      <c r="E1" s="800"/>
      <c r="F1" s="800"/>
      <c r="G1" s="800"/>
      <c r="H1" s="800"/>
      <c r="I1" s="800"/>
      <c r="J1" s="800"/>
      <c r="K1" s="800"/>
      <c r="L1" s="800"/>
      <c r="M1" s="800"/>
      <c r="N1" s="800"/>
      <c r="O1" s="801"/>
      <c r="P1" s="553"/>
      <c r="Q1" s="296"/>
      <c r="R1" s="297"/>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70"/>
      <c r="AW1" s="170"/>
      <c r="AX1" s="170"/>
      <c r="AY1" s="171"/>
      <c r="AZ1" s="171"/>
      <c r="BA1" s="171"/>
      <c r="BB1" s="171"/>
      <c r="BC1" s="171"/>
      <c r="BD1" s="171"/>
      <c r="BE1" s="171"/>
      <c r="BF1" s="171"/>
      <c r="BG1" s="171"/>
      <c r="BH1" s="171"/>
      <c r="BI1" s="171"/>
      <c r="BJ1" s="171"/>
      <c r="BK1" s="171"/>
      <c r="BL1" s="172"/>
      <c r="BM1" s="172"/>
      <c r="BN1" s="172"/>
      <c r="BO1" s="172"/>
      <c r="BP1" s="172"/>
      <c r="BQ1" s="172"/>
      <c r="BR1" s="172"/>
      <c r="BS1" s="172"/>
      <c r="BT1" s="172"/>
    </row>
    <row r="2" spans="1:74" s="310" customFormat="1" ht="5.0999999999999996" customHeight="1" thickTop="1" thickBot="1" x14ac:dyDescent="0.25">
      <c r="A2" s="473"/>
      <c r="B2" s="299"/>
      <c r="C2" s="300"/>
      <c r="D2" s="301"/>
      <c r="E2" s="301"/>
      <c r="F2" s="302"/>
      <c r="G2" s="303"/>
      <c r="H2" s="303"/>
      <c r="I2" s="303"/>
      <c r="J2" s="303"/>
      <c r="K2" s="303"/>
      <c r="L2" s="304"/>
      <c r="M2" s="305"/>
      <c r="N2" s="306"/>
      <c r="O2" s="307"/>
      <c r="P2" s="554"/>
      <c r="Q2" s="308"/>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4"/>
      <c r="AW2" s="174"/>
      <c r="AX2" s="175"/>
      <c r="AY2" s="175"/>
      <c r="AZ2" s="175"/>
      <c r="BA2" s="175"/>
      <c r="BB2" s="175"/>
      <c r="BC2" s="175"/>
      <c r="BD2" s="175"/>
      <c r="BE2" s="175"/>
      <c r="BF2" s="175"/>
      <c r="BG2" s="175"/>
      <c r="BH2" s="175"/>
      <c r="BI2" s="175"/>
      <c r="BJ2" s="175"/>
      <c r="BK2" s="176"/>
      <c r="BL2" s="176"/>
      <c r="BM2" s="176"/>
      <c r="BN2" s="176"/>
      <c r="BO2" s="176"/>
      <c r="BP2" s="176"/>
      <c r="BQ2" s="176"/>
      <c r="BR2" s="176"/>
      <c r="BS2" s="176"/>
      <c r="BT2" s="176"/>
      <c r="BU2" s="309"/>
    </row>
    <row r="3" spans="1:74" ht="37.5" customHeight="1" thickTop="1" thickBot="1" x14ac:dyDescent="0.25">
      <c r="A3" s="479"/>
      <c r="B3" s="333"/>
      <c r="C3" s="802" t="s">
        <v>382</v>
      </c>
      <c r="D3" s="803"/>
      <c r="E3" s="803"/>
      <c r="F3" s="804"/>
      <c r="G3" s="312">
        <v>1</v>
      </c>
      <c r="H3" s="313">
        <v>2</v>
      </c>
      <c r="I3" s="312">
        <v>3</v>
      </c>
      <c r="J3" s="313">
        <v>4</v>
      </c>
      <c r="K3" s="312">
        <v>5</v>
      </c>
      <c r="L3" s="103"/>
      <c r="M3" s="103"/>
      <c r="N3" s="104" t="s">
        <v>387</v>
      </c>
      <c r="O3" s="105"/>
      <c r="P3" s="555"/>
      <c r="Q3" s="314"/>
      <c r="R3" s="297"/>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70"/>
      <c r="AW3" s="170"/>
      <c r="AX3" s="170"/>
      <c r="AY3" s="171"/>
      <c r="AZ3" s="171"/>
      <c r="BA3" s="171"/>
      <c r="BB3" s="171"/>
      <c r="BC3" s="171"/>
      <c r="BD3" s="171"/>
      <c r="BE3" s="171"/>
      <c r="BF3" s="171"/>
      <c r="BG3" s="171"/>
      <c r="BH3" s="171"/>
      <c r="BI3" s="171"/>
      <c r="BJ3" s="171"/>
      <c r="BK3" s="171"/>
      <c r="BL3" s="172"/>
      <c r="BM3" s="172"/>
      <c r="BN3" s="172"/>
      <c r="BO3" s="172"/>
      <c r="BP3" s="172"/>
      <c r="BQ3" s="172"/>
      <c r="BR3" s="172"/>
      <c r="BS3" s="172"/>
      <c r="BT3" s="172"/>
    </row>
    <row r="4" spans="1:74" ht="10.5" customHeight="1" thickTop="1" thickBot="1" x14ac:dyDescent="0.25">
      <c r="A4" s="479"/>
      <c r="B4" s="333"/>
      <c r="C4" s="805"/>
      <c r="D4" s="806"/>
      <c r="E4" s="806"/>
      <c r="F4" s="807"/>
      <c r="G4" s="315">
        <v>1</v>
      </c>
      <c r="H4" s="316">
        <v>2</v>
      </c>
      <c r="I4" s="315">
        <v>3</v>
      </c>
      <c r="J4" s="316">
        <v>4</v>
      </c>
      <c r="K4" s="317">
        <v>5</v>
      </c>
      <c r="L4" s="103"/>
      <c r="M4" s="103"/>
      <c r="N4" s="159"/>
      <c r="O4" s="105"/>
      <c r="P4" s="555"/>
      <c r="Q4" s="314"/>
      <c r="R4" s="297"/>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77"/>
      <c r="AV4" s="172"/>
      <c r="AW4" s="172"/>
      <c r="AX4" s="172"/>
      <c r="AY4" s="171"/>
      <c r="AZ4" s="171"/>
      <c r="BA4" s="171"/>
      <c r="BB4" s="171"/>
      <c r="BC4" s="171"/>
      <c r="BD4" s="171"/>
      <c r="BE4" s="171"/>
      <c r="BF4" s="171"/>
      <c r="BG4" s="171"/>
      <c r="BH4" s="171"/>
      <c r="BI4" s="171"/>
      <c r="BJ4" s="171"/>
      <c r="BK4" s="171"/>
      <c r="BL4" s="170"/>
      <c r="BM4" s="170"/>
      <c r="BN4" s="170"/>
      <c r="BO4" s="170"/>
      <c r="BP4" s="172"/>
      <c r="BQ4" s="172"/>
      <c r="BR4" s="172"/>
      <c r="BS4" s="172"/>
      <c r="BT4" s="172"/>
    </row>
    <row r="5" spans="1:74" ht="6" customHeight="1" thickTop="1" thickBot="1" x14ac:dyDescent="0.25">
      <c r="A5" s="479"/>
      <c r="B5" s="333"/>
      <c r="C5" s="318"/>
      <c r="D5" s="319"/>
      <c r="E5" s="319"/>
      <c r="F5" s="320"/>
      <c r="G5" s="321"/>
      <c r="H5" s="321"/>
      <c r="I5" s="321"/>
      <c r="J5" s="321"/>
      <c r="K5" s="322"/>
      <c r="L5" s="103"/>
      <c r="M5" s="103"/>
      <c r="N5" s="159"/>
      <c r="O5" s="105"/>
      <c r="P5" s="555"/>
      <c r="Q5" s="314"/>
      <c r="R5" s="297"/>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77"/>
      <c r="AV5" s="172"/>
      <c r="AW5" s="172"/>
      <c r="AX5" s="172"/>
      <c r="AY5" s="171"/>
      <c r="AZ5" s="171"/>
      <c r="BA5" s="171"/>
      <c r="BB5" s="171"/>
      <c r="BC5" s="171"/>
      <c r="BD5" s="171"/>
      <c r="BE5" s="171"/>
      <c r="BF5" s="171"/>
      <c r="BG5" s="171"/>
      <c r="BH5" s="171"/>
      <c r="BI5" s="171"/>
      <c r="BJ5" s="171"/>
      <c r="BK5" s="171"/>
      <c r="BL5" s="170"/>
      <c r="BM5" s="170"/>
      <c r="BN5" s="170"/>
      <c r="BO5" s="170"/>
      <c r="BP5" s="172"/>
      <c r="BQ5" s="172"/>
      <c r="BR5" s="172"/>
      <c r="BS5" s="172"/>
      <c r="BT5" s="172"/>
    </row>
    <row r="6" spans="1:74" ht="21.75" customHeight="1" x14ac:dyDescent="0.2">
      <c r="A6" s="479"/>
      <c r="B6" s="333"/>
      <c r="C6" s="323"/>
      <c r="D6" s="625" t="s">
        <v>384</v>
      </c>
      <c r="E6" s="626"/>
      <c r="F6" s="627"/>
      <c r="G6" s="628"/>
      <c r="H6" s="628"/>
      <c r="I6" s="628"/>
      <c r="J6" s="628"/>
      <c r="K6" s="629"/>
      <c r="L6" s="103"/>
      <c r="M6" s="103"/>
      <c r="N6" s="159"/>
      <c r="O6" s="105"/>
      <c r="P6" s="555"/>
      <c r="Q6" s="314"/>
      <c r="R6" s="297"/>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77"/>
      <c r="AV6" s="172"/>
      <c r="AW6" s="172"/>
      <c r="AX6" s="172"/>
      <c r="AY6" s="171"/>
      <c r="AZ6" s="171"/>
      <c r="BA6" s="171"/>
      <c r="BB6" s="171"/>
      <c r="BC6" s="171"/>
      <c r="BD6" s="171"/>
      <c r="BE6" s="171"/>
      <c r="BF6" s="171"/>
      <c r="BG6" s="171"/>
      <c r="BH6" s="171"/>
      <c r="BI6" s="171"/>
      <c r="BJ6" s="171"/>
      <c r="BK6" s="171"/>
      <c r="BL6" s="170"/>
      <c r="BM6" s="170"/>
      <c r="BN6" s="170"/>
      <c r="BO6" s="170"/>
      <c r="BP6" s="172"/>
      <c r="BQ6" s="172"/>
      <c r="BR6" s="172"/>
      <c r="BS6" s="172"/>
      <c r="BT6" s="172"/>
    </row>
    <row r="7" spans="1:74" ht="255" customHeight="1" thickBot="1" x14ac:dyDescent="0.25">
      <c r="A7" s="479"/>
      <c r="B7" s="333"/>
      <c r="C7" s="324"/>
      <c r="D7" s="786" t="s">
        <v>388</v>
      </c>
      <c r="E7" s="786"/>
      <c r="F7" s="786"/>
      <c r="G7" s="786"/>
      <c r="H7" s="786"/>
      <c r="I7" s="786"/>
      <c r="J7" s="786"/>
      <c r="K7" s="787"/>
      <c r="L7" s="240"/>
      <c r="M7" s="106"/>
      <c r="N7" s="218"/>
      <c r="O7" s="105"/>
      <c r="P7" s="555"/>
      <c r="Q7" s="314"/>
      <c r="R7" s="297"/>
      <c r="S7" s="195"/>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77"/>
      <c r="AV7" s="172"/>
      <c r="AW7" s="172"/>
      <c r="AX7" s="172"/>
      <c r="AY7" s="171"/>
      <c r="AZ7" s="171"/>
      <c r="BA7" s="171"/>
      <c r="BB7" s="171"/>
      <c r="BC7" s="171"/>
      <c r="BD7" s="171"/>
      <c r="BE7" s="171"/>
      <c r="BF7" s="171"/>
      <c r="BG7" s="171"/>
      <c r="BH7" s="171"/>
      <c r="BI7" s="171"/>
      <c r="BJ7" s="171"/>
      <c r="BK7" s="171"/>
      <c r="BL7" s="784" t="s">
        <v>59</v>
      </c>
      <c r="BM7" s="785"/>
      <c r="BN7" s="785"/>
      <c r="BO7" s="785"/>
      <c r="BP7" s="248"/>
      <c r="BQ7" s="172"/>
      <c r="BR7" s="172"/>
      <c r="BS7" s="172"/>
      <c r="BT7" s="172"/>
    </row>
    <row r="8" spans="1:74" ht="30" customHeight="1" thickTop="1" thickBot="1" x14ac:dyDescent="0.25">
      <c r="A8" s="479"/>
      <c r="B8" s="333"/>
      <c r="C8" s="325"/>
      <c r="D8" s="759" t="s">
        <v>118</v>
      </c>
      <c r="E8" s="759"/>
      <c r="F8" s="760"/>
      <c r="G8" s="326">
        <v>1</v>
      </c>
      <c r="H8" s="327">
        <v>2</v>
      </c>
      <c r="I8" s="326">
        <v>3</v>
      </c>
      <c r="J8" s="327">
        <v>4</v>
      </c>
      <c r="K8" s="326">
        <v>5</v>
      </c>
      <c r="L8" s="491"/>
      <c r="M8" s="107"/>
      <c r="N8" s="749" t="s">
        <v>383</v>
      </c>
      <c r="O8" s="750"/>
      <c r="P8" s="749"/>
      <c r="Q8" s="750"/>
      <c r="R8" s="348"/>
      <c r="S8" s="349"/>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9"/>
      <c r="AV8" s="170"/>
      <c r="AW8" s="170"/>
      <c r="AX8" s="170"/>
      <c r="AY8" s="171"/>
      <c r="AZ8" s="171"/>
      <c r="BA8" s="171"/>
      <c r="BB8" s="171"/>
      <c r="BC8" s="171"/>
      <c r="BD8" s="171"/>
      <c r="BE8" s="171"/>
      <c r="BF8" s="171"/>
      <c r="BG8" s="171"/>
      <c r="BH8" s="171"/>
      <c r="BI8" s="171"/>
      <c r="BJ8" s="171"/>
      <c r="BK8" s="171"/>
      <c r="BL8" s="181"/>
      <c r="BM8" s="181"/>
      <c r="BN8" s="181"/>
      <c r="BO8" s="181"/>
      <c r="BP8" s="188"/>
      <c r="BQ8" s="188"/>
      <c r="BR8" s="172"/>
      <c r="BS8" s="172"/>
      <c r="BT8" s="172"/>
    </row>
    <row r="9" spans="1:74" ht="255" customHeight="1" thickTop="1" thickBot="1" x14ac:dyDescent="0.25">
      <c r="A9" s="479"/>
      <c r="B9" s="333"/>
      <c r="C9" s="332">
        <f>0+1</f>
        <v>1</v>
      </c>
      <c r="D9" s="762" t="s">
        <v>361</v>
      </c>
      <c r="E9" s="763"/>
      <c r="F9" s="764"/>
      <c r="G9" s="547"/>
      <c r="H9" s="547"/>
      <c r="I9" s="547"/>
      <c r="J9" s="547"/>
      <c r="K9" s="547"/>
      <c r="L9" s="329">
        <f>COUNTIF(G9:K9,"x")</f>
        <v>0</v>
      </c>
      <c r="M9" s="552"/>
      <c r="N9" s="475" t="s">
        <v>270</v>
      </c>
      <c r="O9" s="494"/>
      <c r="P9" s="639" t="s">
        <v>220</v>
      </c>
      <c r="Q9" s="314"/>
      <c r="R9" s="330">
        <f>COUNTA(G9:K9)</f>
        <v>0</v>
      </c>
      <c r="S9" s="331">
        <f>COUNTIF(G9:K9,"x")</f>
        <v>0</v>
      </c>
      <c r="T9" s="182" t="str">
        <f t="shared" ref="T9:T13" si="0">IF(S9=0,"Please mark by typing X",IF(S9&lt;&gt;1,"error = more than 1 X ",IF(R9&lt;&gt;S9,"error = Please mark by typing 1 X only","OK ")))</f>
        <v>Please mark by typing X</v>
      </c>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77"/>
      <c r="AV9" s="172"/>
      <c r="AW9" s="172"/>
      <c r="AX9" s="172"/>
      <c r="AY9" s="171"/>
      <c r="AZ9" s="171"/>
      <c r="BA9" s="171"/>
      <c r="BB9" s="171"/>
      <c r="BC9" s="171"/>
      <c r="BD9" s="171"/>
      <c r="BE9" s="171"/>
      <c r="BF9" s="171"/>
      <c r="BG9" s="171"/>
      <c r="BH9" s="171"/>
      <c r="BI9" s="171"/>
      <c r="BJ9" s="171"/>
      <c r="BK9" s="171"/>
      <c r="BL9" s="249">
        <v>3.5</v>
      </c>
      <c r="BM9" s="250" t="s">
        <v>54</v>
      </c>
      <c r="BN9" s="251"/>
      <c r="BO9" s="251"/>
      <c r="BP9" s="248"/>
      <c r="BQ9" s="172"/>
      <c r="BR9" s="178"/>
      <c r="BS9" s="179"/>
      <c r="BT9" s="172"/>
    </row>
    <row r="10" spans="1:74" ht="255" customHeight="1" thickTop="1" thickBot="1" x14ac:dyDescent="0.25">
      <c r="A10" s="479"/>
      <c r="B10" s="333"/>
      <c r="C10" s="332">
        <f t="shared" ref="C10:C13" si="1">C9+1</f>
        <v>2</v>
      </c>
      <c r="D10" s="746" t="s">
        <v>360</v>
      </c>
      <c r="E10" s="746"/>
      <c r="F10" s="751"/>
      <c r="G10" s="547"/>
      <c r="H10" s="547"/>
      <c r="I10" s="547"/>
      <c r="J10" s="547"/>
      <c r="K10" s="547"/>
      <c r="L10" s="329">
        <f>COUNTIF(G10:K10,"x")</f>
        <v>0</v>
      </c>
      <c r="M10" s="107"/>
      <c r="N10" s="475" t="s">
        <v>271</v>
      </c>
      <c r="O10" s="494"/>
      <c r="P10" s="640" t="s">
        <v>294</v>
      </c>
      <c r="Q10" s="314"/>
      <c r="R10" s="330">
        <f>COUNTA(G10:K10)</f>
        <v>0</v>
      </c>
      <c r="S10" s="331">
        <f>COUNTIF(G10:K10,"x")</f>
        <v>0</v>
      </c>
      <c r="T10" s="182" t="str">
        <f t="shared" si="0"/>
        <v>Please mark by typing X</v>
      </c>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77"/>
      <c r="AV10" s="172"/>
      <c r="AW10" s="172"/>
      <c r="AX10" s="172"/>
      <c r="AY10" s="171"/>
      <c r="AZ10" s="171"/>
      <c r="BA10" s="171"/>
      <c r="BB10" s="171"/>
      <c r="BC10" s="171"/>
      <c r="BD10" s="171"/>
      <c r="BE10" s="171"/>
      <c r="BF10" s="171"/>
      <c r="BG10" s="171"/>
      <c r="BH10" s="171"/>
      <c r="BI10" s="171"/>
      <c r="BJ10" s="171"/>
      <c r="BK10" s="171"/>
      <c r="BL10" s="252">
        <v>4.5</v>
      </c>
      <c r="BM10" s="250" t="s">
        <v>41</v>
      </c>
      <c r="BN10" s="251"/>
      <c r="BO10" s="251"/>
      <c r="BP10" s="248"/>
      <c r="BQ10" s="172"/>
      <c r="BR10" s="178"/>
      <c r="BS10" s="179"/>
      <c r="BT10" s="172"/>
    </row>
    <row r="11" spans="1:74" ht="255" customHeight="1" thickTop="1" thickBot="1" x14ac:dyDescent="0.25">
      <c r="A11" s="479"/>
      <c r="B11" s="333"/>
      <c r="C11" s="332">
        <f>C10+1</f>
        <v>3</v>
      </c>
      <c r="D11" s="746" t="s">
        <v>213</v>
      </c>
      <c r="E11" s="746"/>
      <c r="F11" s="751"/>
      <c r="G11" s="547"/>
      <c r="H11" s="547"/>
      <c r="I11" s="547"/>
      <c r="J11" s="547"/>
      <c r="K11" s="547"/>
      <c r="L11" s="329">
        <f>COUNTIF(G11:K11,"x")</f>
        <v>0</v>
      </c>
      <c r="M11" s="107"/>
      <c r="N11" s="476" t="s">
        <v>272</v>
      </c>
      <c r="O11" s="494"/>
      <c r="P11" s="610" t="s">
        <v>221</v>
      </c>
      <c r="Q11" s="314"/>
      <c r="R11" s="330">
        <f>COUNTA(G11:K11)</f>
        <v>0</v>
      </c>
      <c r="S11" s="331">
        <f>COUNTIF(G11:K11,"x")</f>
        <v>0</v>
      </c>
      <c r="T11" s="182" t="str">
        <f t="shared" si="0"/>
        <v>Please mark by typing X</v>
      </c>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77"/>
      <c r="AV11" s="172"/>
      <c r="AW11" s="172"/>
      <c r="AX11" s="172"/>
      <c r="AY11" s="171"/>
      <c r="AZ11" s="171"/>
      <c r="BA11" s="171"/>
      <c r="BB11" s="171"/>
      <c r="BC11" s="171"/>
      <c r="BD11" s="171"/>
      <c r="BE11" s="171"/>
      <c r="BF11" s="171"/>
      <c r="BG11" s="171"/>
      <c r="BH11" s="171"/>
      <c r="BI11" s="171"/>
      <c r="BJ11" s="171"/>
      <c r="BK11" s="171"/>
      <c r="BL11" s="252">
        <v>5</v>
      </c>
      <c r="BM11" s="250" t="s">
        <v>38</v>
      </c>
      <c r="BN11" s="251"/>
      <c r="BO11" s="251"/>
      <c r="BP11" s="248"/>
      <c r="BQ11" s="172"/>
      <c r="BR11" s="178"/>
      <c r="BS11" s="179"/>
      <c r="BT11" s="172"/>
    </row>
    <row r="12" spans="1:74" ht="255" customHeight="1" thickTop="1" thickBot="1" x14ac:dyDescent="0.25">
      <c r="A12" s="479"/>
      <c r="B12" s="333"/>
      <c r="C12" s="332">
        <f t="shared" si="1"/>
        <v>4</v>
      </c>
      <c r="D12" s="746" t="s">
        <v>359</v>
      </c>
      <c r="E12" s="746"/>
      <c r="F12" s="751"/>
      <c r="G12" s="547"/>
      <c r="H12" s="547"/>
      <c r="I12" s="547"/>
      <c r="J12" s="547"/>
      <c r="K12" s="547"/>
      <c r="L12" s="329">
        <f>COUNTIF(G12:K12,"x")</f>
        <v>0</v>
      </c>
      <c r="M12" s="107"/>
      <c r="N12" s="476" t="s">
        <v>273</v>
      </c>
      <c r="O12" s="494"/>
      <c r="P12" s="640" t="s">
        <v>295</v>
      </c>
      <c r="Q12" s="314"/>
      <c r="R12" s="330">
        <f>COUNTA(G12:K12)</f>
        <v>0</v>
      </c>
      <c r="S12" s="331">
        <f>COUNTIF(G12:K12,"x")</f>
        <v>0</v>
      </c>
      <c r="T12" s="182" t="str">
        <f t="shared" si="0"/>
        <v>Please mark by typing X</v>
      </c>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77"/>
      <c r="AV12" s="172"/>
      <c r="AW12" s="172"/>
      <c r="AX12" s="172"/>
      <c r="AY12" s="171"/>
      <c r="AZ12" s="171"/>
      <c r="BA12" s="171"/>
      <c r="BB12" s="171"/>
      <c r="BC12" s="171"/>
      <c r="BD12" s="171"/>
      <c r="BE12" s="171"/>
      <c r="BF12" s="171"/>
      <c r="BG12" s="171"/>
      <c r="BH12" s="171"/>
      <c r="BI12" s="171"/>
      <c r="BJ12" s="171"/>
      <c r="BK12" s="171"/>
      <c r="BL12" s="172"/>
      <c r="BM12" s="172"/>
      <c r="BN12" s="180"/>
      <c r="BO12" s="181"/>
      <c r="BP12" s="172"/>
      <c r="BQ12" s="172"/>
      <c r="BR12" s="178"/>
      <c r="BS12" s="179"/>
      <c r="BT12" s="172"/>
    </row>
    <row r="13" spans="1:74" ht="255" customHeight="1" thickTop="1" thickBot="1" x14ac:dyDescent="0.25">
      <c r="A13" s="479"/>
      <c r="B13" s="333"/>
      <c r="C13" s="332">
        <f t="shared" si="1"/>
        <v>5</v>
      </c>
      <c r="D13" s="746" t="s">
        <v>358</v>
      </c>
      <c r="E13" s="746"/>
      <c r="F13" s="751"/>
      <c r="G13" s="547"/>
      <c r="H13" s="547"/>
      <c r="I13" s="547"/>
      <c r="J13" s="547"/>
      <c r="K13" s="547"/>
      <c r="L13" s="329">
        <f t="shared" ref="L13" si="2">COUNTIF(G13:K13,"x")</f>
        <v>0</v>
      </c>
      <c r="M13" s="107"/>
      <c r="N13" s="476" t="s">
        <v>154</v>
      </c>
      <c r="O13" s="494"/>
      <c r="P13" s="610" t="s">
        <v>296</v>
      </c>
      <c r="Q13" s="314"/>
      <c r="R13" s="330">
        <f t="shared" ref="R13" si="3">COUNTA(G13:K13)</f>
        <v>0</v>
      </c>
      <c r="S13" s="331">
        <f t="shared" ref="S13" si="4">COUNTIF(G13:K13,"x")</f>
        <v>0</v>
      </c>
      <c r="T13" s="182" t="str">
        <f t="shared" si="0"/>
        <v>Please mark by typing X</v>
      </c>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77"/>
      <c r="AV13" s="172"/>
      <c r="AW13" s="172"/>
      <c r="AX13" s="172"/>
      <c r="AY13" s="171"/>
      <c r="AZ13" s="171"/>
      <c r="BA13" s="171"/>
      <c r="BB13" s="171"/>
      <c r="BC13" s="171"/>
      <c r="BD13" s="171"/>
      <c r="BE13" s="171"/>
      <c r="BF13" s="171"/>
      <c r="BG13" s="171"/>
      <c r="BH13" s="171"/>
      <c r="BI13" s="171"/>
      <c r="BJ13" s="171"/>
      <c r="BK13" s="171"/>
      <c r="BL13" s="172"/>
      <c r="BM13" s="172"/>
      <c r="BN13" s="180"/>
      <c r="BO13" s="181"/>
      <c r="BP13" s="172"/>
      <c r="BQ13" s="184"/>
      <c r="BR13" s="183"/>
      <c r="BS13" s="179"/>
      <c r="BT13" s="172"/>
    </row>
    <row r="14" spans="1:74" s="339" customFormat="1" ht="24.95" customHeight="1" thickTop="1" thickBot="1" x14ac:dyDescent="0.25">
      <c r="A14" s="477"/>
      <c r="B14" s="333"/>
      <c r="C14" s="334"/>
      <c r="D14" s="335"/>
      <c r="E14" s="335"/>
      <c r="F14" s="336">
        <f>COUNTA(D9:D13)</f>
        <v>5</v>
      </c>
      <c r="G14" s="478">
        <f>COUNTIF(G5:G13,"x")*G$4</f>
        <v>0</v>
      </c>
      <c r="H14" s="478">
        <f>COUNTIF(H5:H13,"x")*H$4</f>
        <v>0</v>
      </c>
      <c r="I14" s="478">
        <f>COUNTIF(I5:I13,"x")*I$4</f>
        <v>0</v>
      </c>
      <c r="J14" s="478">
        <f>COUNTIF(J5:J13,"x")*J$4</f>
        <v>0</v>
      </c>
      <c r="K14" s="478">
        <f>COUNTIF(K5:K13,"x")*K$4</f>
        <v>0</v>
      </c>
      <c r="L14" s="337">
        <f>SUM(L8:L13)</f>
        <v>0</v>
      </c>
      <c r="M14" s="234"/>
      <c r="N14" s="235"/>
      <c r="O14" s="237"/>
      <c r="P14" s="556"/>
      <c r="Q14" s="338"/>
      <c r="S14" s="340"/>
      <c r="T14" s="238"/>
      <c r="U14" s="238"/>
      <c r="V14" s="238"/>
      <c r="W14" s="238"/>
      <c r="X14" s="238"/>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186"/>
      <c r="AV14" s="186"/>
      <c r="AW14" s="186"/>
      <c r="AX14" s="186"/>
      <c r="AY14" s="187"/>
      <c r="AZ14" s="187"/>
      <c r="BA14" s="187"/>
      <c r="BB14" s="187"/>
      <c r="BC14" s="187"/>
      <c r="BD14" s="187"/>
      <c r="BE14" s="187"/>
      <c r="BF14" s="187"/>
      <c r="BG14" s="187"/>
      <c r="BH14" s="187"/>
      <c r="BI14" s="187"/>
      <c r="BJ14" s="187"/>
      <c r="BK14" s="187"/>
      <c r="BL14" s="172"/>
      <c r="BM14" s="172"/>
      <c r="BN14" s="180"/>
      <c r="BO14" s="181"/>
      <c r="BP14" s="172"/>
      <c r="BQ14" s="188"/>
      <c r="BR14" s="183"/>
      <c r="BS14" s="179"/>
      <c r="BT14" s="189"/>
      <c r="BU14" s="189"/>
      <c r="BV14" s="189"/>
    </row>
    <row r="15" spans="1:74" s="194" customFormat="1" ht="24.95" customHeight="1" thickTop="1" thickBot="1" x14ac:dyDescent="0.25">
      <c r="A15" s="479"/>
      <c r="B15" s="333"/>
      <c r="C15" s="341"/>
      <c r="D15" s="761" t="s">
        <v>97</v>
      </c>
      <c r="E15" s="761"/>
      <c r="F15" s="761"/>
      <c r="G15" s="480">
        <f>IF(S15=F14,IF(S15=R15,(SUM(G14:K14)/S15),0),0)</f>
        <v>0</v>
      </c>
      <c r="H15" s="481" t="str">
        <f>IF(R15&gt;S15,"Please answer all question correctly with X only",IF(S15&lt;F14,"Please answer all question",IF($G15&gt;4.5,$BM$11,IF($G15&gt;3.5,$BM$10, IF($G15&gt;2.5,$BM$9,IF($G15&gt;1.5,'Ringkasan Laporan'!D41,IF($G15&gt;1,'Ringkasan Laporan'!D40,IF($G15=1,'Ringkasan Laporan'!D39))))))))</f>
        <v>Please answer all question</v>
      </c>
      <c r="I15" s="482"/>
      <c r="J15" s="482"/>
      <c r="K15" s="235"/>
      <c r="L15" s="483"/>
      <c r="M15" s="234"/>
      <c r="N15" s="235"/>
      <c r="O15" s="236"/>
      <c r="P15" s="557"/>
      <c r="Q15" s="338"/>
      <c r="R15" s="342">
        <f>SUM(R9:S13)/2</f>
        <v>0</v>
      </c>
      <c r="S15" s="342">
        <f>SUM(S9:S13)</f>
        <v>0</v>
      </c>
      <c r="T15" s="238"/>
      <c r="U15" s="238"/>
      <c r="V15" s="238"/>
      <c r="W15" s="238"/>
      <c r="X15" s="238"/>
      <c r="Y15" s="238"/>
      <c r="Z15" s="238"/>
      <c r="AA15" s="238"/>
      <c r="AB15" s="238"/>
      <c r="AC15" s="238"/>
      <c r="AD15" s="238"/>
      <c r="AE15" s="238"/>
      <c r="AF15" s="238"/>
      <c r="AG15" s="238"/>
      <c r="AH15" s="238"/>
      <c r="AI15" s="238"/>
      <c r="AJ15" s="238"/>
      <c r="AK15" s="238"/>
      <c r="AL15" s="238"/>
      <c r="AM15" s="238"/>
      <c r="AN15" s="238"/>
      <c r="AO15" s="238"/>
      <c r="AP15" s="238"/>
      <c r="AQ15" s="238"/>
      <c r="AR15" s="238"/>
      <c r="AS15" s="238"/>
      <c r="AT15" s="238"/>
      <c r="AU15" s="170"/>
      <c r="AV15" s="170"/>
      <c r="AW15" s="170"/>
      <c r="AX15" s="170"/>
      <c r="AY15" s="171"/>
      <c r="AZ15" s="171"/>
      <c r="BA15" s="171"/>
      <c r="BB15" s="171"/>
      <c r="BC15" s="171"/>
      <c r="BD15" s="171"/>
      <c r="BE15" s="171"/>
      <c r="BF15" s="171"/>
      <c r="BG15" s="171"/>
      <c r="BH15" s="171"/>
      <c r="BI15" s="171"/>
      <c r="BJ15" s="171"/>
      <c r="BK15" s="171"/>
      <c r="BL15" s="172"/>
      <c r="BM15" s="172"/>
      <c r="BN15" s="172"/>
      <c r="BO15" s="172"/>
      <c r="BP15" s="172"/>
      <c r="BQ15" s="172"/>
      <c r="BR15" s="172"/>
      <c r="BS15" s="172"/>
      <c r="BT15" s="172"/>
      <c r="BU15" s="172"/>
      <c r="BV15" s="172"/>
    </row>
    <row r="16" spans="1:74" s="194" customFormat="1" ht="47.25" customHeight="1" thickTop="1" thickBot="1" x14ac:dyDescent="0.25">
      <c r="A16" s="479"/>
      <c r="B16" s="333"/>
      <c r="C16" s="341"/>
      <c r="D16" s="761" t="s">
        <v>43</v>
      </c>
      <c r="E16" s="761"/>
      <c r="F16" s="761"/>
      <c r="G16" s="484"/>
      <c r="H16" s="484"/>
      <c r="I16" s="485"/>
      <c r="J16" s="744" t="str">
        <f>IF(S15&gt;F14,"ERROR",IF(S15&lt;F14,"Check!",SUM(G14:K14)))</f>
        <v>Check!</v>
      </c>
      <c r="K16" s="745"/>
      <c r="L16" s="483"/>
      <c r="M16" s="234"/>
      <c r="N16" s="235"/>
      <c r="O16" s="236"/>
      <c r="P16" s="557"/>
      <c r="Q16" s="338"/>
      <c r="R16" s="343"/>
      <c r="S16" s="353"/>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170"/>
      <c r="AV16" s="170"/>
      <c r="AW16" s="170"/>
      <c r="AX16" s="170"/>
      <c r="AY16" s="171"/>
      <c r="AZ16" s="171"/>
      <c r="BA16" s="171"/>
      <c r="BB16" s="171"/>
      <c r="BC16" s="171"/>
      <c r="BD16" s="171"/>
      <c r="BE16" s="171"/>
      <c r="BF16" s="171"/>
      <c r="BG16" s="171"/>
      <c r="BH16" s="171"/>
      <c r="BI16" s="171"/>
      <c r="BJ16" s="171"/>
      <c r="BK16" s="171"/>
      <c r="BL16" s="181"/>
      <c r="BM16" s="181"/>
      <c r="BN16" s="181"/>
      <c r="BO16" s="181"/>
      <c r="BP16" s="188"/>
      <c r="BQ16" s="188"/>
      <c r="BR16" s="172"/>
      <c r="BS16" s="172"/>
      <c r="BT16" s="172"/>
      <c r="BU16" s="172"/>
      <c r="BV16" s="172"/>
    </row>
    <row r="17" spans="1:74" s="347" customFormat="1" ht="112.5" customHeight="1" thickBot="1" x14ac:dyDescent="0.25">
      <c r="A17" s="486"/>
      <c r="B17" s="333"/>
      <c r="C17" s="344"/>
      <c r="D17" s="345"/>
      <c r="E17" s="345"/>
      <c r="F17" s="346"/>
      <c r="G17" s="487"/>
      <c r="H17" s="487"/>
      <c r="I17" s="488"/>
      <c r="J17" s="489"/>
      <c r="K17" s="490" t="str">
        <f>IF(S15&lt;F14,"Please answer all question","")</f>
        <v>Please answer all question</v>
      </c>
      <c r="L17" s="483"/>
      <c r="M17" s="234"/>
      <c r="N17" s="239"/>
      <c r="O17" s="236"/>
      <c r="P17" s="557"/>
      <c r="Q17" s="338"/>
      <c r="S17" s="340"/>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39"/>
      <c r="AQ17" s="239"/>
      <c r="AR17" s="239"/>
      <c r="AS17" s="239"/>
      <c r="AT17" s="239"/>
      <c r="AU17" s="186"/>
      <c r="AV17" s="186"/>
      <c r="AW17" s="186"/>
      <c r="AX17" s="186"/>
      <c r="AY17" s="187"/>
      <c r="AZ17" s="187"/>
      <c r="BA17" s="187"/>
      <c r="BB17" s="187"/>
      <c r="BC17" s="187"/>
      <c r="BD17" s="187"/>
      <c r="BE17" s="187"/>
      <c r="BF17" s="187"/>
      <c r="BG17" s="187"/>
      <c r="BH17" s="187"/>
      <c r="BI17" s="187"/>
      <c r="BJ17" s="187"/>
      <c r="BK17" s="187"/>
      <c r="BL17" s="190"/>
      <c r="BM17" s="190"/>
      <c r="BN17" s="190"/>
      <c r="BO17" s="190"/>
      <c r="BP17" s="184"/>
      <c r="BQ17" s="184"/>
      <c r="BR17" s="189"/>
      <c r="BS17" s="189"/>
      <c r="BT17" s="189"/>
      <c r="BU17" s="189"/>
      <c r="BV17" s="189"/>
    </row>
    <row r="18" spans="1:74" ht="30" customHeight="1" thickTop="1" thickBot="1" x14ac:dyDescent="0.25">
      <c r="A18" s="479"/>
      <c r="B18" s="333"/>
      <c r="C18" s="325"/>
      <c r="D18" s="759" t="s">
        <v>119</v>
      </c>
      <c r="E18" s="759"/>
      <c r="F18" s="760"/>
      <c r="G18" s="326">
        <v>1</v>
      </c>
      <c r="H18" s="327">
        <v>2</v>
      </c>
      <c r="I18" s="326">
        <v>3</v>
      </c>
      <c r="J18" s="327">
        <v>4</v>
      </c>
      <c r="K18" s="326">
        <v>5</v>
      </c>
      <c r="L18" s="491"/>
      <c r="M18" s="107"/>
      <c r="N18" s="749" t="s">
        <v>383</v>
      </c>
      <c r="O18" s="750"/>
      <c r="P18" s="749"/>
      <c r="Q18" s="750"/>
      <c r="R18" s="348"/>
      <c r="S18" s="349"/>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69"/>
      <c r="AV18" s="170"/>
      <c r="AW18" s="170"/>
      <c r="AX18" s="170"/>
      <c r="AY18" s="171"/>
      <c r="AZ18" s="171"/>
      <c r="BA18" s="171"/>
      <c r="BB18" s="171"/>
      <c r="BC18" s="171"/>
      <c r="BD18" s="171"/>
      <c r="BE18" s="171"/>
      <c r="BF18" s="171"/>
      <c r="BG18" s="171"/>
      <c r="BH18" s="171"/>
      <c r="BI18" s="171"/>
      <c r="BJ18" s="171"/>
      <c r="BK18" s="171"/>
      <c r="BL18" s="181"/>
      <c r="BM18" s="181"/>
      <c r="BN18" s="181"/>
      <c r="BO18" s="181"/>
      <c r="BP18" s="188"/>
      <c r="BQ18" s="188"/>
      <c r="BR18" s="172"/>
      <c r="BS18" s="172"/>
      <c r="BT18" s="172"/>
    </row>
    <row r="19" spans="1:74" ht="249.95" customHeight="1" thickTop="1" thickBot="1" x14ac:dyDescent="0.25">
      <c r="A19" s="479"/>
      <c r="B19" s="333"/>
      <c r="C19" s="332">
        <f>C13+1</f>
        <v>6</v>
      </c>
      <c r="D19" s="746" t="s">
        <v>357</v>
      </c>
      <c r="E19" s="747"/>
      <c r="F19" s="748"/>
      <c r="G19" s="537"/>
      <c r="H19" s="537"/>
      <c r="I19" s="537"/>
      <c r="J19" s="537"/>
      <c r="K19" s="537"/>
      <c r="L19" s="329">
        <f>COUNTIF(G19:K19,"x")</f>
        <v>0</v>
      </c>
      <c r="M19" s="107"/>
      <c r="N19" s="609" t="s">
        <v>274</v>
      </c>
      <c r="O19" s="493"/>
      <c r="P19" s="614" t="s">
        <v>222</v>
      </c>
      <c r="Q19" s="314"/>
      <c r="R19" s="330">
        <f>COUNTA(G19:K19)</f>
        <v>0</v>
      </c>
      <c r="S19" s="331">
        <f>COUNTIF(G19:K19,"x")</f>
        <v>0</v>
      </c>
      <c r="T19" s="182" t="str">
        <f>IF(S19=0,"Please mark by typing X",IF(S19&lt;&gt;1,"error = more than 1 X ",IF(R19&lt;&gt;S19,"error = Please mark by typing 1 X only","OK ")))</f>
        <v>Please mark by typing X</v>
      </c>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69"/>
      <c r="AV19" s="170"/>
      <c r="AW19" s="170"/>
      <c r="AX19" s="170"/>
      <c r="AY19" s="171"/>
      <c r="AZ19" s="171"/>
      <c r="BA19" s="171"/>
      <c r="BB19" s="171"/>
      <c r="BC19" s="171"/>
      <c r="BD19" s="171"/>
      <c r="BE19" s="171"/>
      <c r="BF19" s="171"/>
      <c r="BG19" s="171"/>
      <c r="BH19" s="171"/>
      <c r="BI19" s="171"/>
      <c r="BJ19" s="171"/>
      <c r="BK19" s="171"/>
      <c r="BL19" s="181"/>
      <c r="BM19" s="181"/>
      <c r="BN19" s="181"/>
      <c r="BO19" s="181"/>
      <c r="BP19" s="188"/>
      <c r="BQ19" s="188"/>
      <c r="BR19" s="172"/>
      <c r="BS19" s="172"/>
      <c r="BT19" s="172"/>
    </row>
    <row r="20" spans="1:74" ht="249.95" customHeight="1" thickTop="1" thickBot="1" x14ac:dyDescent="0.25">
      <c r="A20" s="479"/>
      <c r="B20" s="333"/>
      <c r="C20" s="332">
        <f>C19+1</f>
        <v>7</v>
      </c>
      <c r="D20" s="762" t="s">
        <v>355</v>
      </c>
      <c r="E20" s="763"/>
      <c r="F20" s="764"/>
      <c r="G20" s="537"/>
      <c r="H20" s="537"/>
      <c r="I20" s="537"/>
      <c r="J20" s="537"/>
      <c r="K20" s="537"/>
      <c r="L20" s="329">
        <f t="shared" ref="L20:L24" si="5">COUNTIF(G20:K20,"x")</f>
        <v>0</v>
      </c>
      <c r="M20" s="227"/>
      <c r="N20" s="475" t="s">
        <v>275</v>
      </c>
      <c r="O20" s="493"/>
      <c r="P20" s="615" t="s">
        <v>223</v>
      </c>
      <c r="Q20" s="314"/>
      <c r="R20" s="350">
        <f t="shared" ref="R20:R23" si="6">COUNTA(G20:K20)</f>
        <v>0</v>
      </c>
      <c r="S20" s="351">
        <f t="shared" ref="S20:S23" si="7">COUNTIF(G20:K20,"x")</f>
        <v>0</v>
      </c>
      <c r="T20" s="228" t="str">
        <f t="shared" ref="T20:T23" si="8">IF(S20=0,"Please mark by typing X",IF(S20&lt;&gt;1,"error = more than 1 X ",IF(R20&lt;&gt;S20,"error = Please mark by typing 1 X only","OK ")))</f>
        <v>Please mark by typing X</v>
      </c>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32"/>
      <c r="AV20" s="232"/>
      <c r="AW20" s="232"/>
      <c r="AX20" s="232"/>
      <c r="AY20" s="233"/>
      <c r="AZ20" s="233"/>
      <c r="BA20" s="233"/>
      <c r="BB20" s="233"/>
      <c r="BC20" s="233"/>
      <c r="BD20" s="233"/>
      <c r="BE20" s="233"/>
      <c r="BF20" s="233"/>
      <c r="BG20" s="233"/>
      <c r="BH20" s="233"/>
      <c r="BI20" s="233"/>
      <c r="BJ20" s="233"/>
      <c r="BK20" s="233"/>
      <c r="BL20" s="229"/>
      <c r="BM20" s="229"/>
      <c r="BN20" s="229"/>
      <c r="BO20" s="229"/>
      <c r="BP20" s="231"/>
      <c r="BQ20" s="231"/>
    </row>
    <row r="21" spans="1:74" ht="249.95" customHeight="1" thickTop="1" thickBot="1" x14ac:dyDescent="0.25">
      <c r="A21" s="479"/>
      <c r="B21" s="333"/>
      <c r="C21" s="332">
        <f t="shared" ref="C21:C27" si="9">C20+1</f>
        <v>8</v>
      </c>
      <c r="D21" s="762" t="s">
        <v>356</v>
      </c>
      <c r="E21" s="763"/>
      <c r="F21" s="764"/>
      <c r="G21" s="537"/>
      <c r="H21" s="583"/>
      <c r="I21" s="537"/>
      <c r="J21" s="537"/>
      <c r="K21" s="537"/>
      <c r="L21" s="329">
        <f>COUNTIF(G21:K21,"x")</f>
        <v>0</v>
      </c>
      <c r="M21" s="107"/>
      <c r="N21" s="475" t="s">
        <v>276</v>
      </c>
      <c r="O21" s="493"/>
      <c r="P21" s="615" t="s">
        <v>224</v>
      </c>
      <c r="Q21" s="314"/>
      <c r="R21" s="330">
        <f>COUNTA(G21:K21)</f>
        <v>0</v>
      </c>
      <c r="S21" s="331">
        <f>COUNTIF(G21:K21,"x")</f>
        <v>0</v>
      </c>
      <c r="T21" s="182" t="str">
        <f t="shared" si="8"/>
        <v>Please mark by typing X</v>
      </c>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69"/>
      <c r="AV21" s="170"/>
      <c r="AW21" s="170"/>
      <c r="AX21" s="170"/>
      <c r="AY21" s="171"/>
      <c r="AZ21" s="171"/>
      <c r="BA21" s="171"/>
      <c r="BB21" s="171"/>
      <c r="BC21" s="171"/>
      <c r="BD21" s="171"/>
      <c r="BE21" s="171"/>
      <c r="BF21" s="171"/>
      <c r="BG21" s="171"/>
      <c r="BH21" s="171"/>
      <c r="BI21" s="171"/>
      <c r="BJ21" s="171"/>
      <c r="BK21" s="171"/>
      <c r="BL21" s="188"/>
      <c r="BM21" s="188"/>
      <c r="BN21" s="188"/>
      <c r="BO21" s="188"/>
      <c r="BP21" s="188"/>
      <c r="BQ21" s="188"/>
      <c r="BR21" s="172"/>
      <c r="BS21" s="172"/>
      <c r="BT21" s="172"/>
    </row>
    <row r="22" spans="1:74" ht="249.95" customHeight="1" thickTop="1" thickBot="1" x14ac:dyDescent="0.25">
      <c r="A22" s="479"/>
      <c r="B22" s="333"/>
      <c r="C22" s="332">
        <f t="shared" si="9"/>
        <v>9</v>
      </c>
      <c r="D22" s="746" t="s">
        <v>353</v>
      </c>
      <c r="E22" s="747"/>
      <c r="F22" s="748"/>
      <c r="G22" s="537"/>
      <c r="H22" s="583"/>
      <c r="I22" s="537"/>
      <c r="J22" s="537"/>
      <c r="K22" s="537"/>
      <c r="L22" s="329">
        <f t="shared" si="5"/>
        <v>0</v>
      </c>
      <c r="M22" s="227"/>
      <c r="N22" s="476" t="s">
        <v>277</v>
      </c>
      <c r="O22" s="494"/>
      <c r="P22" s="615" t="s">
        <v>297</v>
      </c>
      <c r="Q22" s="314"/>
      <c r="R22" s="350">
        <f t="shared" si="6"/>
        <v>0</v>
      </c>
      <c r="S22" s="351">
        <f t="shared" si="7"/>
        <v>0</v>
      </c>
      <c r="T22" s="228" t="str">
        <f t="shared" si="8"/>
        <v>Please mark by typing X</v>
      </c>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32"/>
      <c r="AV22" s="232"/>
      <c r="AW22" s="232"/>
      <c r="AX22" s="232"/>
      <c r="AY22" s="233"/>
      <c r="AZ22" s="233"/>
      <c r="BA22" s="233"/>
      <c r="BB22" s="233"/>
      <c r="BC22" s="233"/>
      <c r="BD22" s="233"/>
      <c r="BE22" s="233"/>
      <c r="BF22" s="233"/>
      <c r="BG22" s="233"/>
      <c r="BH22" s="233"/>
      <c r="BI22" s="233"/>
      <c r="BJ22" s="233"/>
      <c r="BK22" s="233"/>
      <c r="BL22" s="231"/>
      <c r="BM22" s="231"/>
      <c r="BN22" s="231"/>
      <c r="BO22" s="231"/>
      <c r="BP22" s="231"/>
      <c r="BQ22" s="231"/>
    </row>
    <row r="23" spans="1:74" ht="249.95" customHeight="1" thickTop="1" thickBot="1" x14ac:dyDescent="0.25">
      <c r="A23" s="479"/>
      <c r="B23" s="333"/>
      <c r="C23" s="332">
        <f t="shared" si="9"/>
        <v>10</v>
      </c>
      <c r="D23" s="762" t="s">
        <v>354</v>
      </c>
      <c r="E23" s="763"/>
      <c r="F23" s="764"/>
      <c r="G23" s="537"/>
      <c r="H23" s="622"/>
      <c r="I23" s="537"/>
      <c r="J23" s="537"/>
      <c r="K23" s="537"/>
      <c r="L23" s="329">
        <f t="shared" si="5"/>
        <v>0</v>
      </c>
      <c r="M23" s="107"/>
      <c r="N23" s="608" t="s">
        <v>278</v>
      </c>
      <c r="O23" s="494"/>
      <c r="P23" s="615" t="s">
        <v>298</v>
      </c>
      <c r="Q23" s="314"/>
      <c r="R23" s="330">
        <f t="shared" si="6"/>
        <v>0</v>
      </c>
      <c r="S23" s="331">
        <f t="shared" si="7"/>
        <v>0</v>
      </c>
      <c r="T23" s="182" t="str">
        <f t="shared" si="8"/>
        <v>Please mark by typing X</v>
      </c>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69"/>
      <c r="AV23" s="170"/>
      <c r="AW23" s="170"/>
      <c r="AX23" s="170"/>
      <c r="AY23" s="171"/>
      <c r="AZ23" s="171"/>
      <c r="BA23" s="171"/>
      <c r="BB23" s="171"/>
      <c r="BC23" s="171"/>
      <c r="BD23" s="171"/>
      <c r="BE23" s="171"/>
      <c r="BF23" s="171"/>
      <c r="BG23" s="171"/>
      <c r="BH23" s="171"/>
      <c r="BI23" s="171"/>
      <c r="BJ23" s="171"/>
      <c r="BK23" s="171"/>
      <c r="BL23" s="172"/>
      <c r="BM23" s="172"/>
      <c r="BN23" s="172"/>
      <c r="BO23" s="172"/>
      <c r="BP23" s="172"/>
      <c r="BQ23" s="172"/>
      <c r="BR23" s="172"/>
      <c r="BS23" s="172"/>
      <c r="BT23" s="172"/>
    </row>
    <row r="24" spans="1:74" ht="249.95" customHeight="1" thickTop="1" thickBot="1" x14ac:dyDescent="0.25">
      <c r="A24" s="479"/>
      <c r="B24" s="333"/>
      <c r="C24" s="332">
        <f t="shared" si="9"/>
        <v>11</v>
      </c>
      <c r="D24" s="746" t="s">
        <v>352</v>
      </c>
      <c r="E24" s="746"/>
      <c r="F24" s="751"/>
      <c r="G24" s="537"/>
      <c r="H24" s="537"/>
      <c r="I24" s="537"/>
      <c r="J24" s="537"/>
      <c r="K24" s="537"/>
      <c r="L24" s="329">
        <f t="shared" si="5"/>
        <v>0</v>
      </c>
      <c r="M24" s="227"/>
      <c r="N24" s="476" t="s">
        <v>169</v>
      </c>
      <c r="O24" s="791" t="s">
        <v>201</v>
      </c>
      <c r="P24" s="790" t="s">
        <v>225</v>
      </c>
      <c r="Q24" s="314"/>
      <c r="R24" s="350">
        <f t="shared" ref="R24" si="10">COUNTA(G24:K24)</f>
        <v>0</v>
      </c>
      <c r="S24" s="351">
        <f t="shared" ref="S24" si="11">COUNTIF(G24:K24,"x")</f>
        <v>0</v>
      </c>
      <c r="T24" s="228" t="str">
        <f>IF(S24=0,"Please mark by typing X",IF(S24&lt;&gt;1,"error = more than 1 X ",IF(R24&lt;&gt;S24,"error = Please mark by typing 1 X only","OK ")))</f>
        <v>Please mark by typing X</v>
      </c>
      <c r="U24" s="228"/>
      <c r="V24" s="228"/>
      <c r="W24" s="228"/>
      <c r="X24" s="228"/>
      <c r="Y24" s="228"/>
      <c r="Z24" s="228"/>
      <c r="AA24" s="228"/>
      <c r="AB24" s="228"/>
      <c r="AC24" s="228"/>
      <c r="AD24" s="228"/>
      <c r="AE24" s="228"/>
      <c r="AF24" s="228"/>
      <c r="AG24" s="228"/>
      <c r="AH24" s="228"/>
      <c r="AI24" s="228"/>
      <c r="AJ24" s="228"/>
      <c r="AK24" s="228"/>
      <c r="AL24" s="228"/>
      <c r="AM24" s="228"/>
      <c r="AN24" s="228"/>
      <c r="AO24" s="228"/>
      <c r="AP24" s="228"/>
      <c r="AQ24" s="228"/>
      <c r="AR24" s="228"/>
      <c r="AS24" s="228"/>
      <c r="AT24" s="228"/>
      <c r="AU24" s="232"/>
      <c r="AV24" s="232"/>
      <c r="AW24" s="232"/>
      <c r="AX24" s="232"/>
      <c r="AY24" s="233"/>
      <c r="AZ24" s="233"/>
      <c r="BA24" s="233"/>
      <c r="BB24" s="233"/>
      <c r="BC24" s="233"/>
      <c r="BD24" s="233"/>
      <c r="BE24" s="233"/>
      <c r="BF24" s="233"/>
      <c r="BG24" s="233"/>
      <c r="BH24" s="233"/>
      <c r="BI24" s="233"/>
      <c r="BJ24" s="233"/>
      <c r="BK24" s="233"/>
    </row>
    <row r="25" spans="1:74" ht="249.95" customHeight="1" thickTop="1" thickBot="1" x14ac:dyDescent="0.25">
      <c r="A25" s="479"/>
      <c r="B25" s="333"/>
      <c r="C25" s="332">
        <f t="shared" si="9"/>
        <v>12</v>
      </c>
      <c r="D25" s="746" t="s">
        <v>351</v>
      </c>
      <c r="E25" s="746"/>
      <c r="F25" s="751"/>
      <c r="G25" s="537"/>
      <c r="H25" s="540"/>
      <c r="I25" s="537"/>
      <c r="J25" s="537"/>
      <c r="K25" s="537"/>
      <c r="L25" s="329">
        <f>COUNTIF(G25:K25,"x")</f>
        <v>0</v>
      </c>
      <c r="M25" s="107"/>
      <c r="N25" s="476" t="s">
        <v>168</v>
      </c>
      <c r="O25" s="792"/>
      <c r="P25" s="790"/>
      <c r="Q25" s="314"/>
      <c r="R25" s="330">
        <f>COUNTA(G25:K25)</f>
        <v>0</v>
      </c>
      <c r="S25" s="331">
        <f>COUNTIF(G25:K25,"x")</f>
        <v>0</v>
      </c>
      <c r="T25" s="182" t="str">
        <f t="shared" ref="T25:T27" si="12">IF(S25=0,"Please mark by typing X",IF(S25&lt;&gt;1,"error = more than 1 X ",IF(R25&lt;&gt;S25,"error = Please mark by typing 1 X only","OK ")))</f>
        <v>Please mark by typing X</v>
      </c>
      <c r="U25" s="182"/>
      <c r="V25" s="182"/>
      <c r="W25" s="182"/>
      <c r="X25" s="182"/>
      <c r="Y25" s="182"/>
      <c r="Z25" s="182"/>
      <c r="AA25" s="182"/>
      <c r="AB25" s="182"/>
      <c r="AC25" s="182"/>
      <c r="AD25" s="182"/>
      <c r="AE25" s="182"/>
      <c r="AF25" s="182"/>
      <c r="AG25" s="182"/>
      <c r="AH25" s="182"/>
      <c r="AI25" s="182"/>
      <c r="AJ25" s="182"/>
      <c r="AK25" s="182"/>
      <c r="AL25" s="182"/>
      <c r="AM25" s="182"/>
      <c r="AN25" s="182"/>
      <c r="AO25" s="182"/>
      <c r="AP25" s="182"/>
      <c r="AQ25" s="182"/>
      <c r="AR25" s="182"/>
      <c r="AS25" s="182"/>
      <c r="AT25" s="182"/>
      <c r="AU25" s="169"/>
      <c r="AV25" s="170"/>
      <c r="AW25" s="170"/>
      <c r="AX25" s="170"/>
      <c r="AY25" s="171"/>
      <c r="AZ25" s="171"/>
      <c r="BA25" s="171"/>
      <c r="BB25" s="171"/>
      <c r="BC25" s="171"/>
      <c r="BD25" s="171"/>
      <c r="BE25" s="171"/>
      <c r="BF25" s="171"/>
      <c r="BG25" s="171"/>
      <c r="BH25" s="171"/>
      <c r="BI25" s="171"/>
      <c r="BJ25" s="171"/>
      <c r="BK25" s="171"/>
      <c r="BL25" s="172"/>
      <c r="BM25" s="172"/>
      <c r="BN25" s="172"/>
      <c r="BO25" s="172"/>
      <c r="BP25" s="172"/>
      <c r="BQ25" s="172"/>
      <c r="BR25" s="172"/>
      <c r="BS25" s="172"/>
      <c r="BT25" s="172"/>
    </row>
    <row r="26" spans="1:74" ht="249.95" customHeight="1" thickTop="1" thickBot="1" x14ac:dyDescent="0.25">
      <c r="A26" s="479"/>
      <c r="B26" s="333"/>
      <c r="C26" s="332">
        <f t="shared" si="9"/>
        <v>13</v>
      </c>
      <c r="D26" s="762" t="s">
        <v>350</v>
      </c>
      <c r="E26" s="763"/>
      <c r="F26" s="764"/>
      <c r="G26" s="537"/>
      <c r="H26" s="537"/>
      <c r="I26" s="537"/>
      <c r="J26" s="545"/>
      <c r="K26" s="537"/>
      <c r="L26" s="329">
        <f>COUNTIF(G26:K26,"x")</f>
        <v>0</v>
      </c>
      <c r="M26" s="227"/>
      <c r="N26" s="476" t="s">
        <v>143</v>
      </c>
      <c r="O26" s="513" t="s">
        <v>202</v>
      </c>
      <c r="P26" s="615" t="s">
        <v>226</v>
      </c>
      <c r="Q26" s="314"/>
      <c r="R26" s="350">
        <f>COUNTA(G26:K26)</f>
        <v>0</v>
      </c>
      <c r="S26" s="351">
        <f>COUNTIF(G26:K26,"x")</f>
        <v>0</v>
      </c>
      <c r="T26" s="228" t="str">
        <f t="shared" si="12"/>
        <v>Please mark by typing X</v>
      </c>
      <c r="U26" s="228"/>
      <c r="V26" s="228"/>
      <c r="W26" s="228"/>
      <c r="X26" s="228"/>
      <c r="Y26" s="228"/>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32"/>
      <c r="AV26" s="232"/>
      <c r="AW26" s="232"/>
      <c r="AX26" s="232"/>
      <c r="AY26" s="233"/>
      <c r="AZ26" s="233"/>
      <c r="BA26" s="233"/>
      <c r="BB26" s="233"/>
      <c r="BC26" s="233"/>
      <c r="BD26" s="233"/>
      <c r="BE26" s="233"/>
      <c r="BF26" s="233"/>
      <c r="BG26" s="233"/>
      <c r="BH26" s="233"/>
      <c r="BI26" s="233"/>
      <c r="BJ26" s="233"/>
      <c r="BK26" s="233"/>
    </row>
    <row r="27" spans="1:74" s="590" customFormat="1" ht="249.95" customHeight="1" thickTop="1" thickBot="1" x14ac:dyDescent="0.25">
      <c r="A27" s="600"/>
      <c r="B27" s="591"/>
      <c r="C27" s="332">
        <f t="shared" si="9"/>
        <v>14</v>
      </c>
      <c r="D27" s="762" t="s">
        <v>349</v>
      </c>
      <c r="E27" s="763"/>
      <c r="F27" s="764"/>
      <c r="G27" s="537"/>
      <c r="H27" s="540"/>
      <c r="I27" s="537"/>
      <c r="J27" s="545"/>
      <c r="K27" s="537"/>
      <c r="L27" s="581">
        <f>COUNTIF(G27:K27,"x")</f>
        <v>0</v>
      </c>
      <c r="M27" s="219"/>
      <c r="N27" s="476" t="s">
        <v>144</v>
      </c>
      <c r="O27" s="585"/>
      <c r="P27" s="641"/>
      <c r="Q27" s="586"/>
      <c r="R27" s="587">
        <f>COUNTA(G27:K27)</f>
        <v>0</v>
      </c>
      <c r="S27" s="588">
        <f>COUNTIF(G27:K27,"x")</f>
        <v>0</v>
      </c>
      <c r="T27" s="182" t="str">
        <f t="shared" si="12"/>
        <v>Please mark by typing X</v>
      </c>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297"/>
      <c r="AV27" s="343"/>
      <c r="AW27" s="343"/>
      <c r="AX27" s="343"/>
      <c r="AY27" s="589"/>
      <c r="AZ27" s="589"/>
      <c r="BA27" s="589"/>
      <c r="BB27" s="589"/>
      <c r="BC27" s="589"/>
      <c r="BD27" s="589"/>
      <c r="BE27" s="589"/>
      <c r="BF27" s="589"/>
      <c r="BG27" s="589"/>
      <c r="BH27" s="589"/>
      <c r="BI27" s="589"/>
      <c r="BJ27" s="589"/>
      <c r="BK27" s="589"/>
      <c r="BL27" s="343"/>
      <c r="BM27" s="343"/>
      <c r="BN27" s="343"/>
      <c r="BO27" s="343"/>
      <c r="BP27" s="343"/>
      <c r="BQ27" s="343"/>
      <c r="BR27" s="343"/>
      <c r="BS27" s="343"/>
      <c r="BT27" s="343"/>
      <c r="BU27" s="256"/>
      <c r="BV27" s="256"/>
    </row>
    <row r="28" spans="1:74" s="601" customFormat="1" ht="24.95" customHeight="1" thickTop="1" thickBot="1" x14ac:dyDescent="0.25">
      <c r="A28" s="600"/>
      <c r="B28" s="591"/>
      <c r="C28" s="592"/>
      <c r="D28" s="593"/>
      <c r="E28" s="593"/>
      <c r="F28" s="336">
        <f>COUNTA(D19:D27)</f>
        <v>9</v>
      </c>
      <c r="G28" s="478">
        <f>COUNTIF(G19:G27,"x")*G$4</f>
        <v>0</v>
      </c>
      <c r="H28" s="478">
        <f>COUNTIF(H19:H27,"x")*H$4</f>
        <v>0</v>
      </c>
      <c r="I28" s="478">
        <f>COUNTIF(I19:I27,"x")*I$4</f>
        <v>0</v>
      </c>
      <c r="J28" s="478">
        <f>COUNTIF(J19:J27,"x")*J$4</f>
        <v>0</v>
      </c>
      <c r="K28" s="478">
        <f>COUNTIF(K19:K27,"x")*K$4</f>
        <v>0</v>
      </c>
      <c r="L28" s="371">
        <f>SUM(L19:L27)</f>
        <v>0</v>
      </c>
      <c r="M28" s="235"/>
      <c r="N28" s="235"/>
      <c r="O28" s="595"/>
      <c r="P28" s="596"/>
      <c r="Q28" s="597"/>
      <c r="R28" s="347"/>
      <c r="S28" s="340"/>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343"/>
      <c r="AV28" s="343"/>
      <c r="AW28" s="343"/>
      <c r="AX28" s="343"/>
      <c r="AY28" s="589"/>
      <c r="AZ28" s="589"/>
      <c r="BA28" s="589"/>
      <c r="BB28" s="589"/>
      <c r="BC28" s="589"/>
      <c r="BD28" s="589"/>
      <c r="BE28" s="589"/>
      <c r="BF28" s="589"/>
      <c r="BG28" s="589"/>
      <c r="BH28" s="589"/>
      <c r="BI28" s="589"/>
      <c r="BJ28" s="589"/>
      <c r="BK28" s="589"/>
      <c r="BL28" s="343"/>
      <c r="BM28" s="343"/>
      <c r="BN28" s="343"/>
      <c r="BO28" s="343"/>
      <c r="BP28" s="343"/>
      <c r="BQ28" s="343"/>
      <c r="BR28" s="343"/>
      <c r="BS28" s="343"/>
      <c r="BT28" s="343"/>
      <c r="BU28" s="343"/>
      <c r="BV28" s="343"/>
    </row>
    <row r="29" spans="1:74" s="194" customFormat="1" ht="24.95" customHeight="1" thickTop="1" thickBot="1" x14ac:dyDescent="0.25">
      <c r="A29" s="479"/>
      <c r="B29" s="333"/>
      <c r="C29" s="352"/>
      <c r="D29" s="761" t="s">
        <v>98</v>
      </c>
      <c r="E29" s="761"/>
      <c r="F29" s="761"/>
      <c r="G29" s="480">
        <f>IF(S29=F28,IF(S29=R29,(SUM(G28:K28)/S29),0),0)</f>
        <v>0</v>
      </c>
      <c r="H29" s="481" t="str">
        <f>IF(R29&gt;S29,"Please answer all question correctly with X only",IF(S29&lt;F28,"Please answer all question",IF($G29&gt;4.5,$BM$11,IF($G29&gt;3.5,$BM$10, IF($G29&gt;2.5,$BM$9,IF($G29&gt;1.5,'Ringkasan Laporan'!D41,IF($G29&gt;1,'Ringkasan Laporan'!D40,IF($G29=1,'Ringkasan Laporan'!D39))))))))</f>
        <v>Please answer all question</v>
      </c>
      <c r="I29" s="482"/>
      <c r="J29" s="482"/>
      <c r="K29" s="235"/>
      <c r="L29" s="483"/>
      <c r="M29" s="234"/>
      <c r="N29" s="235"/>
      <c r="O29" s="236"/>
      <c r="P29" s="557"/>
      <c r="Q29" s="338"/>
      <c r="R29" s="342">
        <f>SUM(R19:S27)/2</f>
        <v>0</v>
      </c>
      <c r="S29" s="342">
        <f>SUM(S19:S27)</f>
        <v>0</v>
      </c>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235"/>
      <c r="AS29" s="235"/>
      <c r="AT29" s="235"/>
      <c r="AU29" s="192"/>
      <c r="AV29" s="192"/>
      <c r="AW29" s="192"/>
      <c r="AX29" s="192"/>
      <c r="AY29" s="193"/>
      <c r="AZ29" s="193"/>
      <c r="BA29" s="193"/>
      <c r="BB29" s="171"/>
      <c r="BC29" s="171"/>
      <c r="BD29" s="171"/>
      <c r="BE29" s="171"/>
      <c r="BF29" s="171"/>
      <c r="BG29" s="171"/>
      <c r="BH29" s="171"/>
      <c r="BI29" s="171"/>
      <c r="BJ29" s="171"/>
      <c r="BK29" s="171"/>
      <c r="BL29" s="172"/>
      <c r="BM29" s="172"/>
      <c r="BN29" s="172"/>
      <c r="BO29" s="172"/>
      <c r="BP29" s="172"/>
      <c r="BQ29" s="172"/>
      <c r="BR29" s="172"/>
      <c r="BS29" s="172"/>
      <c r="BT29" s="172"/>
      <c r="BU29" s="172"/>
      <c r="BV29" s="172"/>
    </row>
    <row r="30" spans="1:74" s="347" customFormat="1" ht="24.95" customHeight="1" thickTop="1" thickBot="1" x14ac:dyDescent="0.25">
      <c r="A30" s="486"/>
      <c r="B30" s="333"/>
      <c r="C30" s="352"/>
      <c r="D30" s="761" t="s">
        <v>25</v>
      </c>
      <c r="E30" s="761"/>
      <c r="F30" s="761"/>
      <c r="G30" s="484"/>
      <c r="H30" s="484"/>
      <c r="I30" s="485"/>
      <c r="J30" s="788" t="str">
        <f>IF(S29&gt;F28,"ERROR",IF(S29&lt;F28,"Check!",SUM(G28:K28)))</f>
        <v>Check!</v>
      </c>
      <c r="K30" s="789"/>
      <c r="L30" s="483"/>
      <c r="M30" s="234"/>
      <c r="N30" s="235"/>
      <c r="O30" s="236"/>
      <c r="P30" s="557"/>
      <c r="Q30" s="338"/>
      <c r="R30" s="343"/>
      <c r="S30" s="353"/>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186"/>
      <c r="AV30" s="186"/>
      <c r="AW30" s="186"/>
      <c r="AX30" s="186"/>
      <c r="AY30" s="187"/>
      <c r="AZ30" s="187"/>
      <c r="BA30" s="187"/>
      <c r="BB30" s="187"/>
      <c r="BC30" s="187"/>
      <c r="BD30" s="187"/>
      <c r="BE30" s="187"/>
      <c r="BF30" s="187"/>
      <c r="BG30" s="187"/>
      <c r="BH30" s="187"/>
      <c r="BI30" s="187"/>
      <c r="BJ30" s="187"/>
      <c r="BK30" s="187"/>
      <c r="BL30" s="184"/>
      <c r="BM30" s="184"/>
      <c r="BN30" s="184"/>
      <c r="BO30" s="184"/>
      <c r="BP30" s="184"/>
      <c r="BQ30" s="184"/>
      <c r="BR30" s="189"/>
      <c r="BS30" s="189"/>
      <c r="BT30" s="189"/>
      <c r="BU30" s="189"/>
      <c r="BV30" s="189"/>
    </row>
    <row r="31" spans="1:74" s="194" customFormat="1" ht="30" customHeight="1" thickBot="1" x14ac:dyDescent="0.25">
      <c r="A31" s="479"/>
      <c r="B31" s="333"/>
      <c r="C31" s="354"/>
      <c r="D31" s="355"/>
      <c r="E31" s="355"/>
      <c r="F31" s="346"/>
      <c r="G31" s="487"/>
      <c r="H31" s="487"/>
      <c r="I31" s="488"/>
      <c r="J31" s="489"/>
      <c r="K31" s="490" t="str">
        <f>IF(S29&lt;F28,"Please answer all question","")</f>
        <v>Please answer all question</v>
      </c>
      <c r="L31" s="483"/>
      <c r="M31" s="234"/>
      <c r="N31" s="235"/>
      <c r="O31" s="236"/>
      <c r="P31" s="557"/>
      <c r="Q31" s="338"/>
      <c r="R31" s="347"/>
      <c r="S31" s="353"/>
      <c r="T31" s="235"/>
      <c r="U31" s="235"/>
      <c r="V31" s="235"/>
      <c r="W31" s="235"/>
      <c r="X31" s="235"/>
      <c r="Y31" s="235"/>
      <c r="Z31" s="235"/>
      <c r="AA31" s="235"/>
      <c r="AB31" s="235"/>
      <c r="AC31" s="235"/>
      <c r="AD31" s="235"/>
      <c r="AE31" s="235"/>
      <c r="AF31" s="235"/>
      <c r="AG31" s="235"/>
      <c r="AH31" s="235"/>
      <c r="AI31" s="235"/>
      <c r="AJ31" s="235"/>
      <c r="AK31" s="235"/>
      <c r="AL31" s="235"/>
      <c r="AM31" s="235"/>
      <c r="AN31" s="235"/>
      <c r="AO31" s="235"/>
      <c r="AP31" s="235"/>
      <c r="AQ31" s="235"/>
      <c r="AR31" s="235"/>
      <c r="AS31" s="235"/>
      <c r="AT31" s="235"/>
      <c r="AU31" s="170"/>
      <c r="AV31" s="170"/>
      <c r="AW31" s="170"/>
      <c r="AX31" s="170"/>
      <c r="AY31" s="171"/>
      <c r="AZ31" s="171"/>
      <c r="BA31" s="171"/>
      <c r="BB31" s="171"/>
      <c r="BC31" s="171"/>
      <c r="BD31" s="171"/>
      <c r="BE31" s="171"/>
      <c r="BF31" s="171"/>
      <c r="BG31" s="171"/>
      <c r="BH31" s="171"/>
      <c r="BI31" s="171"/>
      <c r="BJ31" s="171"/>
      <c r="BK31" s="171"/>
      <c r="BL31" s="172"/>
      <c r="BM31" s="172"/>
      <c r="BN31" s="172"/>
      <c r="BO31" s="172"/>
      <c r="BP31" s="172"/>
      <c r="BQ31" s="172"/>
      <c r="BR31" s="172"/>
      <c r="BS31" s="172"/>
      <c r="BT31" s="172"/>
      <c r="BU31" s="172"/>
      <c r="BV31" s="172"/>
    </row>
    <row r="32" spans="1:74" ht="39" customHeight="1" thickTop="1" thickBot="1" x14ac:dyDescent="0.25">
      <c r="A32" s="479"/>
      <c r="B32" s="333"/>
      <c r="C32" s="325"/>
      <c r="D32" s="759" t="s">
        <v>120</v>
      </c>
      <c r="E32" s="759"/>
      <c r="F32" s="760"/>
      <c r="G32" s="326">
        <v>1</v>
      </c>
      <c r="H32" s="327">
        <v>2</v>
      </c>
      <c r="I32" s="326">
        <v>3</v>
      </c>
      <c r="J32" s="327">
        <v>4</v>
      </c>
      <c r="K32" s="326">
        <v>5</v>
      </c>
      <c r="L32" s="491"/>
      <c r="M32" s="107"/>
      <c r="N32" s="749" t="s">
        <v>383</v>
      </c>
      <c r="O32" s="750"/>
      <c r="P32" s="767"/>
      <c r="Q32" s="750"/>
      <c r="R32" s="348"/>
      <c r="S32" s="349"/>
      <c r="T32" s="191"/>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69"/>
      <c r="AV32" s="170"/>
      <c r="AW32" s="170"/>
      <c r="AX32" s="170"/>
      <c r="AY32" s="171"/>
      <c r="AZ32" s="171"/>
      <c r="BA32" s="171"/>
      <c r="BB32" s="171"/>
      <c r="BC32" s="171"/>
      <c r="BD32" s="171"/>
      <c r="BE32" s="171"/>
      <c r="BF32" s="171"/>
      <c r="BG32" s="171"/>
      <c r="BH32" s="171"/>
      <c r="BI32" s="171"/>
      <c r="BJ32" s="171"/>
      <c r="BK32" s="171"/>
      <c r="BL32" s="172"/>
      <c r="BM32" s="172"/>
      <c r="BN32" s="172"/>
      <c r="BO32" s="172"/>
      <c r="BP32" s="172"/>
      <c r="BQ32" s="172"/>
      <c r="BR32" s="172"/>
      <c r="BS32" s="172"/>
      <c r="BT32" s="172"/>
    </row>
    <row r="33" spans="1:74" ht="225" customHeight="1" thickTop="1" thickBot="1" x14ac:dyDescent="0.25">
      <c r="A33" s="479"/>
      <c r="B33" s="333"/>
      <c r="C33" s="332">
        <f>C27+1</f>
        <v>15</v>
      </c>
      <c r="D33" s="746" t="s">
        <v>176</v>
      </c>
      <c r="E33" s="747"/>
      <c r="F33" s="748"/>
      <c r="G33" s="532"/>
      <c r="H33" s="536"/>
      <c r="I33" s="545"/>
      <c r="J33" s="536"/>
      <c r="K33" s="536"/>
      <c r="L33" s="329">
        <f>COUNTIF(G33:K33,"x")</f>
        <v>0</v>
      </c>
      <c r="M33" s="107"/>
      <c r="N33" s="609" t="s">
        <v>140</v>
      </c>
      <c r="O33" s="493"/>
      <c r="P33" s="642" t="s">
        <v>227</v>
      </c>
      <c r="Q33" s="314"/>
      <c r="R33" s="330">
        <f>COUNTA(G33:K33)</f>
        <v>0</v>
      </c>
      <c r="S33" s="331">
        <f>COUNTIF(G33:K33,"x")</f>
        <v>0</v>
      </c>
      <c r="T33" s="182" t="str">
        <f>IF(S33=0,"Please mark by typing X",IF(S33&lt;&gt;1,"error = more than 1 X ",IF(R33&lt;&gt;S33,"error = Please mark by typing 1 X only","OK ")))</f>
        <v>Please mark by typing X</v>
      </c>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69"/>
      <c r="AV33" s="170"/>
      <c r="AW33" s="170"/>
      <c r="AX33" s="170"/>
      <c r="AY33" s="171"/>
      <c r="AZ33" s="171"/>
      <c r="BA33" s="171"/>
      <c r="BB33" s="171"/>
      <c r="BC33" s="171"/>
      <c r="BD33" s="171"/>
      <c r="BE33" s="171"/>
      <c r="BF33" s="171"/>
      <c r="BG33" s="171"/>
      <c r="BH33" s="171"/>
      <c r="BI33" s="171"/>
      <c r="BJ33" s="171"/>
      <c r="BK33" s="171"/>
      <c r="BL33" s="172"/>
      <c r="BM33" s="172"/>
      <c r="BN33" s="172"/>
      <c r="BO33" s="172"/>
      <c r="BP33" s="172"/>
      <c r="BQ33" s="172"/>
      <c r="BR33" s="172"/>
      <c r="BS33" s="172"/>
      <c r="BT33" s="172"/>
    </row>
    <row r="34" spans="1:74" ht="225" customHeight="1" thickTop="1" thickBot="1" x14ac:dyDescent="0.25">
      <c r="A34" s="479"/>
      <c r="B34" s="333"/>
      <c r="C34" s="332">
        <f>C33+1</f>
        <v>16</v>
      </c>
      <c r="D34" s="746" t="s">
        <v>348</v>
      </c>
      <c r="E34" s="747"/>
      <c r="F34" s="748"/>
      <c r="G34" s="537"/>
      <c r="H34" s="537"/>
      <c r="I34" s="537"/>
      <c r="J34" s="537"/>
      <c r="K34" s="537"/>
      <c r="L34" s="329">
        <f>COUNTIF(G34:K34,"x")</f>
        <v>0</v>
      </c>
      <c r="M34" s="227"/>
      <c r="N34" s="475" t="s">
        <v>159</v>
      </c>
      <c r="O34" s="493"/>
      <c r="P34" s="643" t="s">
        <v>228</v>
      </c>
      <c r="Q34" s="314"/>
      <c r="R34" s="350">
        <f>COUNTA(G34:K34)</f>
        <v>0</v>
      </c>
      <c r="S34" s="351">
        <f>COUNTIF(G34:K34,"x")</f>
        <v>0</v>
      </c>
      <c r="T34" s="228" t="str">
        <f t="shared" ref="T34:T37" si="13">IF(S34=0,"Please mark by typing X",IF(S34&lt;&gt;1,"error = more than 1 X ",IF(R34&lt;&gt;S34,"error = Please mark by typing 1 X only","OK ")))</f>
        <v>Please mark by typing X</v>
      </c>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32"/>
      <c r="AV34" s="232"/>
      <c r="AW34" s="232"/>
      <c r="AX34" s="232"/>
      <c r="AY34" s="233"/>
      <c r="AZ34" s="233"/>
      <c r="BA34" s="233"/>
      <c r="BB34" s="233"/>
      <c r="BC34" s="233"/>
      <c r="BD34" s="233"/>
      <c r="BE34" s="233"/>
      <c r="BF34" s="233"/>
      <c r="BG34" s="233"/>
      <c r="BH34" s="233"/>
      <c r="BI34" s="233"/>
      <c r="BJ34" s="233"/>
      <c r="BK34" s="233"/>
    </row>
    <row r="35" spans="1:74" ht="225" customHeight="1" thickTop="1" thickBot="1" x14ac:dyDescent="0.25">
      <c r="A35" s="474"/>
      <c r="B35" s="311"/>
      <c r="C35" s="332">
        <f t="shared" ref="C35" si="14">C34+1</f>
        <v>17</v>
      </c>
      <c r="D35" s="746" t="s">
        <v>347</v>
      </c>
      <c r="E35" s="747"/>
      <c r="F35" s="748"/>
      <c r="G35" s="538"/>
      <c r="H35" s="536"/>
      <c r="I35" s="537"/>
      <c r="J35" s="537"/>
      <c r="K35" s="536"/>
      <c r="L35" s="329">
        <f t="shared" ref="L35:L36" si="15">COUNTIF(G35:K35,"x")</f>
        <v>0</v>
      </c>
      <c r="M35" s="107"/>
      <c r="N35" s="475" t="s">
        <v>160</v>
      </c>
      <c r="O35" s="493"/>
      <c r="P35" s="643" t="s">
        <v>204</v>
      </c>
      <c r="Q35" s="314"/>
      <c r="R35" s="330">
        <f t="shared" ref="R35:R39" si="16">COUNTA(G35:K35)</f>
        <v>0</v>
      </c>
      <c r="S35" s="331">
        <f t="shared" ref="S35:S39" si="17">COUNTIF(G35:K35,"x")</f>
        <v>0</v>
      </c>
      <c r="T35" s="182" t="str">
        <f t="shared" si="13"/>
        <v>Please mark by typing X</v>
      </c>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69"/>
      <c r="AV35" s="170"/>
      <c r="AW35" s="170"/>
      <c r="AX35" s="170"/>
      <c r="AY35" s="171"/>
      <c r="AZ35" s="171"/>
      <c r="BA35" s="171"/>
      <c r="BB35" s="171"/>
      <c r="BC35" s="171"/>
      <c r="BD35" s="171"/>
      <c r="BE35" s="171"/>
      <c r="BF35" s="171"/>
      <c r="BG35" s="171"/>
      <c r="BH35" s="171"/>
      <c r="BI35" s="171"/>
      <c r="BJ35" s="171"/>
      <c r="BK35" s="171"/>
      <c r="BL35" s="172"/>
      <c r="BM35" s="172"/>
      <c r="BN35" s="172"/>
      <c r="BO35" s="172"/>
      <c r="BP35" s="172"/>
      <c r="BQ35" s="172"/>
      <c r="BR35" s="172"/>
      <c r="BS35" s="172"/>
      <c r="BT35" s="172"/>
    </row>
    <row r="36" spans="1:74" ht="225" customHeight="1" thickTop="1" thickBot="1" x14ac:dyDescent="0.25">
      <c r="A36" s="492"/>
      <c r="B36" s="333"/>
      <c r="C36" s="332">
        <f>C35+1</f>
        <v>18</v>
      </c>
      <c r="D36" s="746" t="s">
        <v>346</v>
      </c>
      <c r="E36" s="747"/>
      <c r="F36" s="748"/>
      <c r="G36" s="546"/>
      <c r="H36" s="537"/>
      <c r="I36" s="537"/>
      <c r="J36" s="537"/>
      <c r="K36" s="537"/>
      <c r="L36" s="329">
        <f t="shared" si="15"/>
        <v>0</v>
      </c>
      <c r="M36" s="227"/>
      <c r="N36" s="476" t="s">
        <v>146</v>
      </c>
      <c r="O36" s="493"/>
      <c r="P36" s="644" t="s">
        <v>229</v>
      </c>
      <c r="Q36" s="314"/>
      <c r="R36" s="350">
        <f t="shared" si="16"/>
        <v>0</v>
      </c>
      <c r="S36" s="351">
        <f t="shared" si="17"/>
        <v>0</v>
      </c>
      <c r="T36" s="228" t="str">
        <f t="shared" si="13"/>
        <v>Please mark by typing X</v>
      </c>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32"/>
      <c r="AV36" s="232"/>
      <c r="AW36" s="232"/>
      <c r="AX36" s="232"/>
      <c r="AY36" s="233"/>
      <c r="AZ36" s="233"/>
      <c r="BA36" s="233"/>
      <c r="BB36" s="233"/>
      <c r="BC36" s="233"/>
      <c r="BD36" s="233"/>
      <c r="BE36" s="233"/>
      <c r="BF36" s="233"/>
      <c r="BG36" s="233"/>
      <c r="BH36" s="233"/>
      <c r="BI36" s="233"/>
      <c r="BJ36" s="233"/>
      <c r="BK36" s="233"/>
    </row>
    <row r="37" spans="1:74" ht="225" customHeight="1" thickTop="1" thickBot="1" x14ac:dyDescent="0.25">
      <c r="A37" s="474"/>
      <c r="B37" s="311"/>
      <c r="C37" s="332">
        <f>C36+1</f>
        <v>19</v>
      </c>
      <c r="D37" s="746" t="s">
        <v>345</v>
      </c>
      <c r="E37" s="747"/>
      <c r="F37" s="748"/>
      <c r="G37" s="538"/>
      <c r="H37" s="536"/>
      <c r="I37" s="536"/>
      <c r="J37" s="536"/>
      <c r="K37" s="536"/>
      <c r="L37" s="329">
        <f>COUNTIF(G37:K37,"x")</f>
        <v>0</v>
      </c>
      <c r="M37" s="107"/>
      <c r="N37" s="476" t="s">
        <v>279</v>
      </c>
      <c r="O37" s="493"/>
      <c r="P37" s="643" t="s">
        <v>205</v>
      </c>
      <c r="Q37" s="314"/>
      <c r="R37" s="330">
        <f>COUNTA(G37:K37)</f>
        <v>0</v>
      </c>
      <c r="S37" s="331">
        <f>COUNTIF(G37:K37,"x")</f>
        <v>0</v>
      </c>
      <c r="T37" s="182" t="str">
        <f t="shared" si="13"/>
        <v>Please mark by typing X</v>
      </c>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69"/>
      <c r="AV37" s="170"/>
      <c r="AW37" s="170"/>
      <c r="AX37" s="170"/>
      <c r="AY37" s="171"/>
      <c r="AZ37" s="171"/>
      <c r="BA37" s="171"/>
      <c r="BB37" s="171"/>
      <c r="BC37" s="171"/>
      <c r="BD37" s="171"/>
      <c r="BE37" s="171"/>
      <c r="BF37" s="171"/>
      <c r="BG37" s="171"/>
      <c r="BH37" s="171"/>
      <c r="BI37" s="171"/>
      <c r="BJ37" s="171"/>
      <c r="BK37" s="171"/>
      <c r="BL37" s="172"/>
      <c r="BM37" s="172"/>
      <c r="BN37" s="172"/>
      <c r="BO37" s="172"/>
      <c r="BP37" s="172"/>
      <c r="BQ37" s="172"/>
      <c r="BR37" s="172"/>
      <c r="BS37" s="172"/>
      <c r="BT37" s="172"/>
    </row>
    <row r="38" spans="1:74" ht="225" customHeight="1" thickTop="1" thickBot="1" x14ac:dyDescent="0.25">
      <c r="A38" s="492"/>
      <c r="B38" s="333"/>
      <c r="C38" s="332">
        <f t="shared" ref="C38:C39" si="18">C37+1</f>
        <v>20</v>
      </c>
      <c r="D38" s="746" t="s">
        <v>362</v>
      </c>
      <c r="E38" s="747"/>
      <c r="F38" s="748"/>
      <c r="G38" s="544"/>
      <c r="H38" s="537"/>
      <c r="I38" s="537"/>
      <c r="J38" s="537"/>
      <c r="K38" s="537"/>
      <c r="L38" s="329">
        <f>COUNTIF(G38:K38,"x")</f>
        <v>0</v>
      </c>
      <c r="M38" s="227"/>
      <c r="N38" s="476" t="s">
        <v>280</v>
      </c>
      <c r="O38" s="493"/>
      <c r="P38" s="643" t="s">
        <v>363</v>
      </c>
      <c r="Q38" s="314"/>
      <c r="R38" s="350">
        <f>COUNTA(G38:K38)</f>
        <v>0</v>
      </c>
      <c r="S38" s="351">
        <f>COUNTIF(G38:K38,"x")</f>
        <v>0</v>
      </c>
      <c r="T38" s="228" t="str">
        <f>IF(S38=0,"Please mark by typing X",IF(S38&lt;&gt;1,"error = more than 1 X ",IF(R38&lt;&gt;S38,"error = Please mark by typing 1 X only","OK ")))</f>
        <v>Please mark by typing X</v>
      </c>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32"/>
      <c r="AV38" s="232"/>
      <c r="AW38" s="232"/>
      <c r="AX38" s="232"/>
      <c r="AY38" s="233"/>
      <c r="AZ38" s="233"/>
      <c r="BA38" s="233"/>
      <c r="BB38" s="233"/>
      <c r="BC38" s="233"/>
      <c r="BD38" s="233"/>
      <c r="BE38" s="233"/>
      <c r="BF38" s="233"/>
      <c r="BG38" s="233"/>
      <c r="BH38" s="233"/>
      <c r="BI38" s="233"/>
      <c r="BJ38" s="233"/>
      <c r="BK38" s="233"/>
    </row>
    <row r="39" spans="1:74" s="590" customFormat="1" ht="225" customHeight="1" thickTop="1" thickBot="1" x14ac:dyDescent="0.25">
      <c r="A39" s="584"/>
      <c r="B39" s="159"/>
      <c r="C39" s="332">
        <f t="shared" si="18"/>
        <v>21</v>
      </c>
      <c r="D39" s="746" t="s">
        <v>344</v>
      </c>
      <c r="E39" s="747"/>
      <c r="F39" s="748"/>
      <c r="G39" s="542"/>
      <c r="H39" s="537"/>
      <c r="I39" s="536"/>
      <c r="J39" s="583"/>
      <c r="K39" s="537"/>
      <c r="L39" s="672">
        <f>COUNTIF(G39:J39,"x")</f>
        <v>0</v>
      </c>
      <c r="M39" s="219"/>
      <c r="N39" s="475" t="s">
        <v>183</v>
      </c>
      <c r="O39" s="585"/>
      <c r="P39" s="645" t="s">
        <v>206</v>
      </c>
      <c r="Q39" s="586"/>
      <c r="R39" s="587">
        <f t="shared" si="16"/>
        <v>0</v>
      </c>
      <c r="S39" s="588">
        <f t="shared" si="17"/>
        <v>0</v>
      </c>
      <c r="T39" s="182" t="str">
        <f t="shared" ref="T39" si="19">IF(S39=0,"Please mark by typing X",IF(S39&lt;&gt;1,"error = more than 1 X ",IF(R39&lt;&gt;S39,"error = Please mark by typing 1 X only","OK ")))</f>
        <v>Please mark by typing X</v>
      </c>
      <c r="U39" s="182"/>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297"/>
      <c r="AV39" s="343"/>
      <c r="AW39" s="343"/>
      <c r="AX39" s="343"/>
      <c r="AY39" s="589"/>
      <c r="AZ39" s="589"/>
      <c r="BA39" s="589"/>
      <c r="BB39" s="589"/>
      <c r="BC39" s="589"/>
      <c r="BD39" s="589"/>
      <c r="BE39" s="589"/>
      <c r="BF39" s="589"/>
      <c r="BG39" s="589"/>
      <c r="BH39" s="589"/>
      <c r="BI39" s="589"/>
      <c r="BJ39" s="589"/>
      <c r="BK39" s="589"/>
      <c r="BL39" s="343"/>
      <c r="BM39" s="343"/>
      <c r="BN39" s="343"/>
      <c r="BO39" s="343"/>
      <c r="BP39" s="343"/>
      <c r="BQ39" s="343"/>
      <c r="BR39" s="343"/>
      <c r="BS39" s="343"/>
      <c r="BT39" s="343"/>
      <c r="BU39" s="256"/>
      <c r="BV39" s="256"/>
    </row>
    <row r="40" spans="1:74" s="590" customFormat="1" ht="24.95" customHeight="1" thickTop="1" thickBot="1" x14ac:dyDescent="0.25">
      <c r="A40" s="584"/>
      <c r="B40" s="591"/>
      <c r="C40" s="592"/>
      <c r="D40" s="593"/>
      <c r="E40" s="593"/>
      <c r="F40" s="336">
        <f>COUNTA(D33:D39)</f>
        <v>7</v>
      </c>
      <c r="G40" s="478">
        <f>COUNTIF(G33:G39,"x")*G$4</f>
        <v>0</v>
      </c>
      <c r="H40" s="478">
        <f>COUNTIF(H33:H39,"x")*H$4</f>
        <v>0</v>
      </c>
      <c r="I40" s="478">
        <f>COUNTIF(I33:I39,"x")*I$4</f>
        <v>0</v>
      </c>
      <c r="J40" s="478">
        <f>COUNTIF(J33:J39,"x")*J$4</f>
        <v>0</v>
      </c>
      <c r="K40" s="478">
        <f>COUNTIF(K33:K39,"x")*K$4</f>
        <v>0</v>
      </c>
      <c r="L40" s="371">
        <f>SUM(L33:L39)</f>
        <v>0</v>
      </c>
      <c r="M40" s="235"/>
      <c r="N40" s="235"/>
      <c r="O40" s="670"/>
      <c r="P40" s="596"/>
      <c r="Q40" s="597"/>
      <c r="R40" s="363"/>
      <c r="S40" s="357"/>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1"/>
      <c r="AQ40" s="191"/>
      <c r="AR40" s="191"/>
      <c r="AS40" s="191"/>
      <c r="AT40" s="191"/>
      <c r="AU40" s="297"/>
      <c r="AV40" s="343"/>
      <c r="AW40" s="343"/>
      <c r="AX40" s="343"/>
      <c r="AY40" s="589"/>
      <c r="AZ40" s="589"/>
      <c r="BA40" s="589"/>
      <c r="BB40" s="589"/>
      <c r="BC40" s="589"/>
      <c r="BD40" s="589"/>
      <c r="BE40" s="589"/>
      <c r="BF40" s="589"/>
      <c r="BG40" s="589"/>
      <c r="BH40" s="589"/>
      <c r="BI40" s="589"/>
      <c r="BJ40" s="589"/>
      <c r="BK40" s="589"/>
      <c r="BL40" s="343"/>
      <c r="BM40" s="343"/>
      <c r="BN40" s="343"/>
      <c r="BO40" s="343"/>
      <c r="BP40" s="343"/>
      <c r="BQ40" s="343"/>
      <c r="BR40" s="343"/>
      <c r="BS40" s="343"/>
      <c r="BT40" s="343"/>
      <c r="BU40" s="256"/>
      <c r="BV40" s="256"/>
    </row>
    <row r="41" spans="1:74" s="590" customFormat="1" ht="26.25" customHeight="1" thickTop="1" thickBot="1" x14ac:dyDescent="0.25">
      <c r="A41" s="584"/>
      <c r="B41" s="159"/>
      <c r="C41" s="352"/>
      <c r="D41" s="761" t="s">
        <v>100</v>
      </c>
      <c r="E41" s="761"/>
      <c r="F41" s="761"/>
      <c r="G41" s="598">
        <f>IF(S41=F40,IF(S41=R41,(SUM(G40:K40)/S41),0),0)</f>
        <v>0</v>
      </c>
      <c r="H41" s="624" t="b">
        <f>IF(R41&gt;S41,"Please answer all question correctly with X only",IF(S41&lt;F39,"Please answer all question",IF($G41&gt;4.5,$BM$11,IF($G41&gt;3.5,$BM$10, IF($G41&gt;2.5,$BM$9,IF($G41&gt;1.5,'Ringkasan Laporan'!D41,IF($G41&gt;1,'Ringkasan Laporan'!D40,IF($G41=1,'Ringkasan Laporan'!D39))))))))</f>
        <v>0</v>
      </c>
      <c r="I41" s="496"/>
      <c r="J41" s="496"/>
      <c r="K41" s="219"/>
      <c r="L41" s="594"/>
      <c r="M41" s="219"/>
      <c r="N41" s="219"/>
      <c r="O41" s="219"/>
      <c r="P41" s="563"/>
      <c r="Q41" s="586"/>
      <c r="R41" s="358">
        <f>SUM(R33:S39)/2</f>
        <v>0</v>
      </c>
      <c r="S41" s="358">
        <f>SUM(S33:S39)</f>
        <v>0</v>
      </c>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297"/>
      <c r="AV41" s="343"/>
      <c r="AW41" s="343"/>
      <c r="AX41" s="343"/>
      <c r="AY41" s="589"/>
      <c r="AZ41" s="589"/>
      <c r="BA41" s="589"/>
      <c r="BB41" s="589"/>
      <c r="BC41" s="589"/>
      <c r="BD41" s="589"/>
      <c r="BE41" s="589"/>
      <c r="BF41" s="589"/>
      <c r="BG41" s="589"/>
      <c r="BH41" s="589"/>
      <c r="BI41" s="589"/>
      <c r="BJ41" s="589"/>
      <c r="BK41" s="589"/>
      <c r="BL41" s="343"/>
      <c r="BM41" s="343"/>
      <c r="BN41" s="343"/>
      <c r="BO41" s="343"/>
      <c r="BP41" s="343"/>
      <c r="BQ41" s="343"/>
      <c r="BR41" s="343"/>
      <c r="BS41" s="343"/>
      <c r="BT41" s="343"/>
      <c r="BU41" s="256"/>
      <c r="BV41" s="256"/>
    </row>
    <row r="42" spans="1:74" s="360" customFormat="1" ht="24.95" customHeight="1" thickTop="1" thickBot="1" x14ac:dyDescent="0.25">
      <c r="A42" s="497"/>
      <c r="B42" s="159"/>
      <c r="C42" s="352"/>
      <c r="D42" s="761" t="s">
        <v>27</v>
      </c>
      <c r="E42" s="761"/>
      <c r="F42" s="761"/>
      <c r="G42" s="498"/>
      <c r="H42" s="498"/>
      <c r="I42" s="499"/>
      <c r="J42" s="744" t="str">
        <f>IF(S41&gt;F40,"ERROR",IF(S41&lt;F40,"Check!",SUM(G40:K40)))</f>
        <v>Check!</v>
      </c>
      <c r="K42" s="745"/>
      <c r="L42" s="219"/>
      <c r="M42" s="219"/>
      <c r="N42" s="219"/>
      <c r="O42" s="219"/>
      <c r="P42" s="563"/>
      <c r="Q42" s="586"/>
      <c r="R42" s="348"/>
      <c r="S42" s="349"/>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384"/>
      <c r="AV42" s="347"/>
      <c r="AW42" s="347"/>
      <c r="AX42" s="347"/>
      <c r="AY42" s="599"/>
      <c r="AZ42" s="599"/>
      <c r="BA42" s="599"/>
      <c r="BB42" s="599"/>
      <c r="BC42" s="599"/>
      <c r="BD42" s="599"/>
      <c r="BE42" s="599"/>
      <c r="BF42" s="599"/>
      <c r="BG42" s="599"/>
      <c r="BH42" s="599"/>
      <c r="BI42" s="599"/>
      <c r="BJ42" s="599"/>
      <c r="BK42" s="599"/>
      <c r="BL42" s="347"/>
      <c r="BM42" s="347"/>
      <c r="BN42" s="347"/>
      <c r="BO42" s="347"/>
      <c r="BP42" s="347"/>
      <c r="BQ42" s="347"/>
      <c r="BR42" s="347"/>
      <c r="BS42" s="347"/>
      <c r="BT42" s="347"/>
    </row>
    <row r="43" spans="1:74" ht="30" customHeight="1" thickBot="1" x14ac:dyDescent="0.25">
      <c r="A43" s="474"/>
      <c r="B43" s="311"/>
      <c r="C43" s="669"/>
      <c r="D43" s="355"/>
      <c r="E43" s="355"/>
      <c r="F43" s="346"/>
      <c r="G43" s="500"/>
      <c r="H43" s="500"/>
      <c r="I43" s="501"/>
      <c r="J43" s="502"/>
      <c r="K43" s="503" t="str">
        <f>IF(S41&lt;F39,"Please answer all question","")</f>
        <v/>
      </c>
      <c r="L43" s="491"/>
      <c r="M43" s="107"/>
      <c r="N43" s="219"/>
      <c r="O43" s="671"/>
      <c r="P43" s="555"/>
      <c r="Q43" s="314"/>
      <c r="R43" s="363"/>
      <c r="S43" s="349"/>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69"/>
      <c r="AV43" s="192"/>
      <c r="AW43" s="192"/>
      <c r="AX43" s="192"/>
      <c r="AY43" s="193"/>
      <c r="AZ43" s="193"/>
      <c r="BA43" s="193"/>
      <c r="BB43" s="171"/>
      <c r="BC43" s="171"/>
      <c r="BD43" s="171"/>
      <c r="BE43" s="171"/>
      <c r="BF43" s="171"/>
      <c r="BG43" s="171"/>
      <c r="BH43" s="171"/>
      <c r="BI43" s="171"/>
      <c r="BJ43" s="171"/>
      <c r="BK43" s="171"/>
      <c r="BL43" s="172"/>
      <c r="BM43" s="172"/>
      <c r="BN43" s="172"/>
      <c r="BO43" s="172"/>
      <c r="BP43" s="172"/>
      <c r="BQ43" s="172"/>
      <c r="BR43" s="172"/>
      <c r="BS43" s="172"/>
      <c r="BT43" s="172"/>
    </row>
    <row r="44" spans="1:74" ht="28.5" thickTop="1" thickBot="1" x14ac:dyDescent="0.25">
      <c r="A44" s="474"/>
      <c r="B44" s="311"/>
      <c r="C44" s="808" t="s">
        <v>121</v>
      </c>
      <c r="D44" s="809"/>
      <c r="E44" s="809"/>
      <c r="F44" s="810"/>
      <c r="G44" s="326">
        <v>1</v>
      </c>
      <c r="H44" s="327">
        <v>2</v>
      </c>
      <c r="I44" s="326">
        <v>3</v>
      </c>
      <c r="J44" s="327">
        <v>4</v>
      </c>
      <c r="K44" s="326">
        <v>5</v>
      </c>
      <c r="L44" s="491"/>
      <c r="M44" s="107"/>
      <c r="N44" s="749" t="s">
        <v>383</v>
      </c>
      <c r="O44" s="750"/>
      <c r="P44" s="749"/>
      <c r="Q44" s="750"/>
      <c r="R44" s="348"/>
      <c r="S44" s="349"/>
      <c r="T44" s="191"/>
      <c r="U44" s="182"/>
      <c r="V44" s="182"/>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82"/>
      <c r="AU44" s="169"/>
      <c r="AV44" s="170"/>
      <c r="AW44" s="170"/>
      <c r="AX44" s="170"/>
      <c r="AY44" s="171"/>
      <c r="AZ44" s="171"/>
      <c r="BA44" s="171"/>
      <c r="BB44" s="171"/>
      <c r="BC44" s="171"/>
      <c r="BD44" s="171"/>
      <c r="BE44" s="171"/>
      <c r="BF44" s="171"/>
      <c r="BG44" s="171"/>
      <c r="BH44" s="171"/>
      <c r="BI44" s="171"/>
      <c r="BJ44" s="171"/>
      <c r="BK44" s="171"/>
      <c r="BL44" s="172"/>
      <c r="BM44" s="172"/>
      <c r="BN44" s="172"/>
      <c r="BO44" s="172"/>
      <c r="BP44" s="172"/>
      <c r="BQ44" s="172"/>
      <c r="BR44" s="172"/>
      <c r="BS44" s="172"/>
      <c r="BT44" s="172"/>
    </row>
    <row r="45" spans="1:74" ht="264.95" customHeight="1" thickTop="1" thickBot="1" x14ac:dyDescent="0.25">
      <c r="A45" s="474"/>
      <c r="B45" s="311"/>
      <c r="C45" s="332">
        <f>C39+1</f>
        <v>22</v>
      </c>
      <c r="D45" s="746" t="s">
        <v>112</v>
      </c>
      <c r="E45" s="747"/>
      <c r="F45" s="748"/>
      <c r="G45" s="532"/>
      <c r="H45" s="536"/>
      <c r="I45" s="536"/>
      <c r="J45" s="536"/>
      <c r="K45" s="536"/>
      <c r="L45" s="329">
        <f t="shared" ref="L45:L51" si="20">COUNTIF(G45:K45,"x")</f>
        <v>0</v>
      </c>
      <c r="M45" s="107"/>
      <c r="N45" s="475" t="s">
        <v>281</v>
      </c>
      <c r="O45" s="493"/>
      <c r="P45" s="614" t="s">
        <v>230</v>
      </c>
      <c r="Q45" s="314"/>
      <c r="R45" s="330">
        <f t="shared" ref="R45:R51" si="21">COUNTA(G45:K45)</f>
        <v>0</v>
      </c>
      <c r="S45" s="331">
        <f t="shared" ref="S45:S51" si="22">COUNTIF(G45:K45,"x")</f>
        <v>0</v>
      </c>
      <c r="T45" s="182" t="str">
        <f t="shared" ref="T45:T51" si="23">IF(S45=0,"Please mark by typing X",IF(S45&lt;&gt;1,"error = more than 1 X ",IF(R45&lt;&gt;S45,"error = Please mark by typing 1 X only","OK ")))</f>
        <v>Please mark by typing X</v>
      </c>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69"/>
      <c r="AV45" s="170"/>
      <c r="AW45" s="170"/>
      <c r="AX45" s="170"/>
      <c r="AY45" s="171"/>
      <c r="AZ45" s="171"/>
      <c r="BA45" s="171"/>
      <c r="BB45" s="171"/>
      <c r="BC45" s="171"/>
      <c r="BD45" s="171"/>
      <c r="BE45" s="171"/>
      <c r="BF45" s="171"/>
      <c r="BG45" s="171"/>
      <c r="BH45" s="171"/>
      <c r="BI45" s="171"/>
      <c r="BJ45" s="171"/>
      <c r="BK45" s="171"/>
      <c r="BL45" s="172"/>
      <c r="BM45" s="172"/>
      <c r="BN45" s="172"/>
      <c r="BO45" s="172"/>
      <c r="BP45" s="172"/>
      <c r="BQ45" s="172"/>
      <c r="BR45" s="172"/>
      <c r="BS45" s="172"/>
      <c r="BT45" s="172"/>
    </row>
    <row r="46" spans="1:74" ht="264.95" customHeight="1" thickTop="1" thickBot="1" x14ac:dyDescent="0.25">
      <c r="A46" s="474"/>
      <c r="B46" s="311"/>
      <c r="C46" s="332">
        <f t="shared" ref="C46:C51" si="24">C45+1</f>
        <v>23</v>
      </c>
      <c r="D46" s="746" t="s">
        <v>343</v>
      </c>
      <c r="E46" s="747"/>
      <c r="F46" s="748"/>
      <c r="G46" s="536"/>
      <c r="H46" s="536"/>
      <c r="I46" s="536"/>
      <c r="J46" s="536"/>
      <c r="K46" s="536"/>
      <c r="L46" s="329">
        <f t="shared" si="20"/>
        <v>0</v>
      </c>
      <c r="M46" s="107"/>
      <c r="N46" s="476" t="s">
        <v>282</v>
      </c>
      <c r="O46" s="494"/>
      <c r="P46" s="615" t="s">
        <v>231</v>
      </c>
      <c r="Q46" s="314"/>
      <c r="R46" s="330">
        <f t="shared" si="21"/>
        <v>0</v>
      </c>
      <c r="S46" s="331">
        <f t="shared" si="22"/>
        <v>0</v>
      </c>
      <c r="T46" s="182" t="str">
        <f t="shared" si="23"/>
        <v>Please mark by typing X</v>
      </c>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69"/>
      <c r="AV46" s="170"/>
      <c r="AW46" s="170"/>
      <c r="AX46" s="170"/>
      <c r="AY46" s="171"/>
      <c r="AZ46" s="171"/>
      <c r="BA46" s="171"/>
      <c r="BB46" s="171"/>
      <c r="BC46" s="171"/>
      <c r="BD46" s="171"/>
      <c r="BE46" s="171"/>
      <c r="BF46" s="171"/>
      <c r="BG46" s="171"/>
      <c r="BH46" s="171"/>
      <c r="BI46" s="171"/>
      <c r="BJ46" s="171"/>
      <c r="BK46" s="171"/>
      <c r="BL46" s="172"/>
      <c r="BM46" s="172"/>
      <c r="BN46" s="172"/>
      <c r="BO46" s="172"/>
      <c r="BP46" s="172"/>
      <c r="BQ46" s="172"/>
      <c r="BR46" s="172"/>
      <c r="BS46" s="172"/>
      <c r="BT46" s="172"/>
    </row>
    <row r="47" spans="1:74" ht="264.95" customHeight="1" thickTop="1" thickBot="1" x14ac:dyDescent="0.25">
      <c r="A47" s="474"/>
      <c r="B47" s="311"/>
      <c r="C47" s="332">
        <f t="shared" si="24"/>
        <v>24</v>
      </c>
      <c r="D47" s="762" t="s">
        <v>211</v>
      </c>
      <c r="E47" s="763"/>
      <c r="F47" s="764"/>
      <c r="G47" s="543"/>
      <c r="H47" s="536"/>
      <c r="I47" s="545"/>
      <c r="J47" s="536"/>
      <c r="K47" s="536"/>
      <c r="L47" s="329"/>
      <c r="M47" s="107"/>
      <c r="N47" s="476"/>
      <c r="O47" s="494"/>
      <c r="P47" s="611" t="s">
        <v>212</v>
      </c>
      <c r="Q47" s="314"/>
      <c r="R47" s="330">
        <f t="shared" ref="R47" si="25">COUNTA(G47:K47)</f>
        <v>0</v>
      </c>
      <c r="S47" s="331">
        <f t="shared" ref="S47" si="26">COUNTIF(G47:K47,"x")</f>
        <v>0</v>
      </c>
      <c r="T47" s="182" t="str">
        <f t="shared" ref="T47" si="27">IF(S47=0,"Please mark by typing X",IF(S47&lt;&gt;1,"error = more than 1 X ",IF(R47&lt;&gt;S47,"error = Please mark by typing 1 X only","OK ")))</f>
        <v>Please mark by typing X</v>
      </c>
      <c r="U47" s="18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69"/>
      <c r="AV47" s="170"/>
      <c r="AW47" s="170"/>
      <c r="AX47" s="170"/>
      <c r="AY47" s="171"/>
      <c r="AZ47" s="171"/>
      <c r="BA47" s="171"/>
      <c r="BB47" s="171"/>
      <c r="BC47" s="171"/>
      <c r="BD47" s="171"/>
      <c r="BE47" s="171"/>
      <c r="BF47" s="171"/>
      <c r="BG47" s="171"/>
      <c r="BH47" s="171"/>
      <c r="BI47" s="171"/>
      <c r="BJ47" s="171"/>
      <c r="BK47" s="171"/>
      <c r="BL47" s="172"/>
      <c r="BM47" s="172"/>
      <c r="BN47" s="172"/>
      <c r="BO47" s="172"/>
      <c r="BP47" s="172"/>
      <c r="BQ47" s="172"/>
      <c r="BR47" s="172"/>
      <c r="BS47" s="172"/>
      <c r="BT47" s="172"/>
    </row>
    <row r="48" spans="1:74" ht="264.95" customHeight="1" thickTop="1" thickBot="1" x14ac:dyDescent="0.25">
      <c r="A48" s="474"/>
      <c r="B48" s="311"/>
      <c r="C48" s="332">
        <f t="shared" si="24"/>
        <v>25</v>
      </c>
      <c r="D48" s="762" t="s">
        <v>342</v>
      </c>
      <c r="E48" s="763"/>
      <c r="F48" s="764"/>
      <c r="G48" s="543"/>
      <c r="H48" s="536"/>
      <c r="I48" s="536"/>
      <c r="J48" s="536"/>
      <c r="K48" s="536"/>
      <c r="L48" s="329">
        <f>COUNTIF(G48:J48,"x")</f>
        <v>0</v>
      </c>
      <c r="M48" s="107"/>
      <c r="N48" s="476" t="s">
        <v>147</v>
      </c>
      <c r="O48" s="494"/>
      <c r="P48" s="615" t="s">
        <v>232</v>
      </c>
      <c r="Q48" s="314"/>
      <c r="R48" s="330">
        <f>COUNTA(G48:K48)</f>
        <v>0</v>
      </c>
      <c r="S48" s="331">
        <f>COUNTIF(G48:K48,"x")</f>
        <v>0</v>
      </c>
      <c r="T48" s="182" t="str">
        <f>IF(S48=0,"Please mark by typing X",IF(S48&lt;&gt;1,"error = more than 1 X ",IF(R48&lt;&gt;S48,"error = Please mark by typing 1 X only","OK ")))</f>
        <v>Please mark by typing X</v>
      </c>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69"/>
      <c r="AV48" s="170"/>
      <c r="AW48" s="170"/>
      <c r="AX48" s="170"/>
      <c r="AY48" s="171"/>
      <c r="AZ48" s="171"/>
      <c r="BA48" s="171"/>
      <c r="BB48" s="171"/>
      <c r="BC48" s="171"/>
      <c r="BD48" s="171"/>
      <c r="BE48" s="171"/>
      <c r="BF48" s="171"/>
      <c r="BG48" s="171"/>
      <c r="BH48" s="171"/>
      <c r="BI48" s="171"/>
      <c r="BJ48" s="171"/>
      <c r="BK48" s="171"/>
      <c r="BL48" s="172"/>
      <c r="BM48" s="172"/>
      <c r="BN48" s="172"/>
      <c r="BO48" s="172"/>
      <c r="BP48" s="172"/>
      <c r="BQ48" s="172"/>
      <c r="BR48" s="172"/>
      <c r="BS48" s="172"/>
      <c r="BT48" s="172"/>
    </row>
    <row r="49" spans="1:74" ht="264.95" customHeight="1" thickTop="1" thickBot="1" x14ac:dyDescent="0.25">
      <c r="A49" s="474"/>
      <c r="B49" s="311"/>
      <c r="C49" s="332">
        <f t="shared" si="24"/>
        <v>26</v>
      </c>
      <c r="D49" s="746" t="s">
        <v>341</v>
      </c>
      <c r="E49" s="747"/>
      <c r="F49" s="748"/>
      <c r="G49" s="543"/>
      <c r="H49" s="536"/>
      <c r="I49" s="536"/>
      <c r="J49" s="536"/>
      <c r="K49" s="533"/>
      <c r="L49" s="329">
        <f t="shared" si="20"/>
        <v>0</v>
      </c>
      <c r="M49" s="107"/>
      <c r="N49" s="476" t="s">
        <v>283</v>
      </c>
      <c r="O49" s="494"/>
      <c r="P49" s="615" t="s">
        <v>299</v>
      </c>
      <c r="Q49" s="314"/>
      <c r="R49" s="330">
        <f t="shared" si="21"/>
        <v>0</v>
      </c>
      <c r="S49" s="331">
        <f t="shared" si="22"/>
        <v>0</v>
      </c>
      <c r="T49" s="182" t="str">
        <f t="shared" si="23"/>
        <v>Please mark by typing X</v>
      </c>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69"/>
      <c r="AV49" s="170"/>
      <c r="AW49" s="170"/>
      <c r="AX49" s="170"/>
      <c r="AY49" s="171"/>
      <c r="AZ49" s="171"/>
      <c r="BA49" s="171"/>
      <c r="BB49" s="171"/>
      <c r="BC49" s="171"/>
      <c r="BD49" s="194"/>
      <c r="BE49" s="194"/>
      <c r="BF49" s="194"/>
      <c r="BG49" s="171"/>
      <c r="BH49" s="171"/>
      <c r="BI49" s="171"/>
      <c r="BJ49" s="171"/>
      <c r="BK49" s="171"/>
      <c r="BL49" s="172"/>
      <c r="BM49" s="172"/>
      <c r="BN49" s="172"/>
      <c r="BO49" s="172"/>
      <c r="BP49" s="172"/>
      <c r="BQ49" s="172"/>
      <c r="BR49" s="172"/>
      <c r="BS49" s="172"/>
      <c r="BT49" s="172"/>
    </row>
    <row r="50" spans="1:74" ht="264.95" customHeight="1" thickTop="1" thickBot="1" x14ac:dyDescent="0.25">
      <c r="A50" s="474"/>
      <c r="B50" s="311"/>
      <c r="C50" s="332">
        <f t="shared" si="24"/>
        <v>27</v>
      </c>
      <c r="D50" s="746" t="s">
        <v>177</v>
      </c>
      <c r="E50" s="747"/>
      <c r="F50" s="748"/>
      <c r="G50" s="543"/>
      <c r="H50" s="536"/>
      <c r="I50" s="536"/>
      <c r="J50" s="536"/>
      <c r="K50" s="533"/>
      <c r="L50" s="329">
        <f t="shared" si="20"/>
        <v>0</v>
      </c>
      <c r="M50" s="107"/>
      <c r="N50" s="476" t="s">
        <v>284</v>
      </c>
      <c r="O50" s="494"/>
      <c r="P50" s="615" t="s">
        <v>233</v>
      </c>
      <c r="Q50" s="314"/>
      <c r="R50" s="330">
        <f t="shared" si="21"/>
        <v>0</v>
      </c>
      <c r="S50" s="331">
        <f t="shared" si="22"/>
        <v>0</v>
      </c>
      <c r="T50" s="182" t="str">
        <f t="shared" si="23"/>
        <v>Please mark by typing X</v>
      </c>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69"/>
      <c r="AV50" s="170"/>
      <c r="AW50" s="170"/>
      <c r="AX50" s="170"/>
      <c r="AY50" s="171"/>
      <c r="AZ50" s="171"/>
      <c r="BA50" s="171"/>
      <c r="BB50" s="171"/>
      <c r="BC50" s="171"/>
      <c r="BD50" s="194"/>
      <c r="BE50" s="194"/>
      <c r="BF50" s="194"/>
      <c r="BG50" s="171"/>
      <c r="BH50" s="171"/>
      <c r="BI50" s="171"/>
      <c r="BJ50" s="171"/>
      <c r="BK50" s="171"/>
      <c r="BL50" s="172"/>
      <c r="BM50" s="172"/>
      <c r="BN50" s="172"/>
      <c r="BO50" s="172"/>
      <c r="BP50" s="172"/>
      <c r="BQ50" s="172"/>
      <c r="BR50" s="172"/>
      <c r="BS50" s="172"/>
      <c r="BT50" s="172"/>
    </row>
    <row r="51" spans="1:74" ht="264.95" customHeight="1" thickTop="1" thickBot="1" x14ac:dyDescent="0.25">
      <c r="A51" s="474"/>
      <c r="B51" s="311"/>
      <c r="C51" s="332">
        <f t="shared" si="24"/>
        <v>28</v>
      </c>
      <c r="D51" s="746" t="s">
        <v>113</v>
      </c>
      <c r="E51" s="747"/>
      <c r="F51" s="748"/>
      <c r="G51" s="536"/>
      <c r="H51" s="536"/>
      <c r="I51" s="536"/>
      <c r="J51" s="536"/>
      <c r="K51" s="536"/>
      <c r="L51" s="329">
        <f t="shared" si="20"/>
        <v>0</v>
      </c>
      <c r="M51" s="107"/>
      <c r="N51" s="608" t="s">
        <v>83</v>
      </c>
      <c r="O51" s="494"/>
      <c r="P51" s="615" t="s">
        <v>234</v>
      </c>
      <c r="Q51" s="314"/>
      <c r="R51" s="330">
        <f t="shared" si="21"/>
        <v>0</v>
      </c>
      <c r="S51" s="331">
        <f t="shared" si="22"/>
        <v>0</v>
      </c>
      <c r="T51" s="182" t="str">
        <f t="shared" si="23"/>
        <v>Please mark by typing X</v>
      </c>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69"/>
      <c r="AV51" s="170"/>
      <c r="AW51" s="170"/>
      <c r="AX51" s="170"/>
      <c r="AY51" s="171"/>
      <c r="AZ51" s="171"/>
      <c r="BA51" s="171"/>
      <c r="BB51" s="171"/>
      <c r="BC51" s="171"/>
      <c r="BD51" s="194"/>
      <c r="BE51" s="194"/>
      <c r="BF51" s="194"/>
      <c r="BG51" s="171"/>
      <c r="BH51" s="171"/>
      <c r="BI51" s="171"/>
      <c r="BJ51" s="171"/>
      <c r="BK51" s="171"/>
      <c r="BL51" s="172"/>
      <c r="BM51" s="172"/>
      <c r="BN51" s="172"/>
      <c r="BO51" s="172"/>
      <c r="BP51" s="172"/>
      <c r="BQ51" s="172"/>
      <c r="BR51" s="172"/>
      <c r="BS51" s="172"/>
      <c r="BT51" s="172"/>
    </row>
    <row r="52" spans="1:74" ht="24.95" customHeight="1" thickTop="1" thickBot="1" x14ac:dyDescent="0.25">
      <c r="A52" s="474"/>
      <c r="B52" s="311"/>
      <c r="C52" s="364"/>
      <c r="D52" s="365"/>
      <c r="E52" s="365"/>
      <c r="F52" s="366">
        <f>COUNTA(D45:D51)</f>
        <v>7</v>
      </c>
      <c r="G52" s="504">
        <f>COUNTIF(G45:G51,"x")*G$4</f>
        <v>0</v>
      </c>
      <c r="H52" s="504">
        <f>COUNTIF(H45:H51,"x")*H$4</f>
        <v>0</v>
      </c>
      <c r="I52" s="504">
        <f>COUNTIF(I45:I51,"x")*I$4</f>
        <v>0</v>
      </c>
      <c r="J52" s="504">
        <f>COUNTIF(J45:J51,"x")*J$4</f>
        <v>0</v>
      </c>
      <c r="K52" s="504">
        <f>COUNTIF(K45:K51,"x")*K$4</f>
        <v>0</v>
      </c>
      <c r="L52" s="337">
        <f>SUM(L45:L51)</f>
        <v>0</v>
      </c>
      <c r="M52" s="107"/>
      <c r="N52" s="219"/>
      <c r="O52" s="108"/>
      <c r="P52" s="558"/>
      <c r="Q52" s="314"/>
      <c r="R52" s="356"/>
      <c r="S52" s="356"/>
      <c r="T52" s="191"/>
      <c r="U52" s="191"/>
      <c r="V52" s="191"/>
      <c r="W52" s="191"/>
      <c r="X52" s="191"/>
      <c r="Y52" s="191"/>
      <c r="Z52" s="191"/>
      <c r="AA52" s="191"/>
      <c r="AB52" s="191"/>
      <c r="AC52" s="191"/>
      <c r="AD52" s="191"/>
      <c r="AE52" s="191"/>
      <c r="AF52" s="191"/>
      <c r="AG52" s="191"/>
      <c r="AH52" s="191"/>
      <c r="AI52" s="191"/>
      <c r="AJ52" s="191"/>
      <c r="AK52" s="191"/>
      <c r="AL52" s="191"/>
      <c r="AM52" s="191"/>
      <c r="AN52" s="191"/>
      <c r="AO52" s="191"/>
      <c r="AP52" s="191"/>
      <c r="AQ52" s="191"/>
      <c r="AR52" s="191"/>
      <c r="AS52" s="191"/>
      <c r="AT52" s="191"/>
      <c r="AU52" s="169"/>
      <c r="AV52" s="170"/>
      <c r="AW52" s="170"/>
      <c r="AX52" s="170"/>
      <c r="AY52" s="171"/>
      <c r="AZ52" s="171"/>
      <c r="BA52" s="171"/>
      <c r="BB52" s="171"/>
      <c r="BC52" s="171"/>
      <c r="BD52" s="171"/>
      <c r="BE52" s="171"/>
      <c r="BF52" s="171"/>
      <c r="BG52" s="171"/>
      <c r="BH52" s="171"/>
      <c r="BI52" s="171"/>
      <c r="BJ52" s="171"/>
      <c r="BK52" s="171"/>
      <c r="BL52" s="172"/>
      <c r="BM52" s="172"/>
      <c r="BN52" s="172"/>
      <c r="BO52" s="172"/>
      <c r="BP52" s="172"/>
      <c r="BQ52" s="172"/>
      <c r="BR52" s="172"/>
      <c r="BS52" s="172"/>
      <c r="BT52" s="172"/>
    </row>
    <row r="53" spans="1:74" ht="24.95" customHeight="1" thickTop="1" thickBot="1" x14ac:dyDescent="0.25">
      <c r="A53" s="474"/>
      <c r="B53" s="311"/>
      <c r="C53" s="367"/>
      <c r="D53" s="752" t="s">
        <v>99</v>
      </c>
      <c r="E53" s="752"/>
      <c r="F53" s="752"/>
      <c r="G53" s="505">
        <f>IF(S53=F52,IF(S53=R53,(SUM(G52:K52)/S53),0),0)</f>
        <v>0</v>
      </c>
      <c r="H53" s="495" t="str">
        <f>IF(R53&gt;S53,"Please answer all question correctly with X only",IF(S53&lt;F52,"Please answer all question",IF($G53&gt;4.5,$BM$11,IF($G53&gt;3.5,$BM$10, IF($G53&gt;2.5,$BM$9,IF($G53&gt;1.5,'Ringkasan Laporan'!D41,IF($G53&gt;1,'Ringkasan Laporan'!D40,IF($G53=1,'Ringkasan Laporan'!D39))))))))</f>
        <v>Please answer all question</v>
      </c>
      <c r="I53" s="496"/>
      <c r="J53" s="496"/>
      <c r="K53" s="219"/>
      <c r="L53" s="491"/>
      <c r="M53" s="107"/>
      <c r="N53" s="219"/>
      <c r="O53" s="109"/>
      <c r="P53" s="555"/>
      <c r="Q53" s="314"/>
      <c r="R53" s="358">
        <f>SUM(R45:S51)/2</f>
        <v>0</v>
      </c>
      <c r="S53" s="358">
        <f>SUM(S45:S51)</f>
        <v>0</v>
      </c>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69"/>
      <c r="AV53" s="170"/>
      <c r="AW53" s="170"/>
      <c r="AX53" s="170"/>
      <c r="AY53" s="171"/>
      <c r="AZ53" s="171"/>
      <c r="BA53" s="171"/>
      <c r="BB53" s="171"/>
      <c r="BC53" s="171"/>
      <c r="BD53" s="171"/>
      <c r="BE53" s="171"/>
      <c r="BF53" s="171"/>
      <c r="BG53" s="171"/>
      <c r="BH53" s="171"/>
      <c r="BI53" s="171"/>
      <c r="BJ53" s="171"/>
      <c r="BK53" s="171"/>
      <c r="BL53" s="172"/>
      <c r="BM53" s="172"/>
      <c r="BN53" s="172"/>
      <c r="BO53" s="172"/>
      <c r="BP53" s="172"/>
      <c r="BQ53" s="172"/>
      <c r="BR53" s="172"/>
      <c r="BS53" s="172"/>
      <c r="BT53" s="172"/>
    </row>
    <row r="54" spans="1:74" s="360" customFormat="1" ht="24.95" customHeight="1" thickTop="1" thickBot="1" x14ac:dyDescent="0.25">
      <c r="A54" s="497"/>
      <c r="B54" s="311"/>
      <c r="C54" s="367"/>
      <c r="D54" s="752" t="s">
        <v>26</v>
      </c>
      <c r="E54" s="752"/>
      <c r="F54" s="752"/>
      <c r="G54" s="498"/>
      <c r="H54" s="498"/>
      <c r="I54" s="499"/>
      <c r="J54" s="744" t="str">
        <f>IF(S53&gt;F52,"ERROR",IF(S53&lt;F52,"Check!",SUM(G52:K52)))</f>
        <v>Check!</v>
      </c>
      <c r="K54" s="745"/>
      <c r="L54" s="491"/>
      <c r="M54" s="107"/>
      <c r="N54" s="219"/>
      <c r="O54" s="109"/>
      <c r="P54" s="555"/>
      <c r="Q54" s="314"/>
      <c r="R54" s="348"/>
      <c r="S54" s="349"/>
      <c r="T54" s="191"/>
      <c r="U54" s="191"/>
      <c r="V54" s="191"/>
      <c r="W54" s="191"/>
      <c r="X54" s="191"/>
      <c r="Y54" s="191"/>
      <c r="Z54" s="191"/>
      <c r="AA54" s="191"/>
      <c r="AB54" s="191"/>
      <c r="AC54" s="191"/>
      <c r="AD54" s="191"/>
      <c r="AE54" s="191"/>
      <c r="AF54" s="191"/>
      <c r="AG54" s="191"/>
      <c r="AH54" s="191"/>
      <c r="AI54" s="191"/>
      <c r="AJ54" s="191"/>
      <c r="AK54" s="191"/>
      <c r="AL54" s="191"/>
      <c r="AM54" s="191"/>
      <c r="AN54" s="191"/>
      <c r="AO54" s="191"/>
      <c r="AP54" s="191"/>
      <c r="AQ54" s="191"/>
      <c r="AR54" s="191"/>
      <c r="AS54" s="191"/>
      <c r="AT54" s="191"/>
      <c r="AU54" s="185"/>
      <c r="AV54" s="186"/>
      <c r="AW54" s="186"/>
      <c r="AX54" s="186"/>
      <c r="AY54" s="187"/>
      <c r="AZ54" s="187"/>
      <c r="BA54" s="187"/>
      <c r="BB54" s="187"/>
      <c r="BC54" s="187"/>
      <c r="BD54" s="187"/>
      <c r="BE54" s="187"/>
      <c r="BF54" s="187"/>
      <c r="BG54" s="187"/>
      <c r="BH54" s="187"/>
      <c r="BI54" s="187"/>
      <c r="BJ54" s="187"/>
      <c r="BK54" s="187"/>
      <c r="BL54" s="189"/>
      <c r="BM54" s="189"/>
      <c r="BN54" s="189"/>
      <c r="BO54" s="189"/>
      <c r="BP54" s="189"/>
      <c r="BQ54" s="189"/>
      <c r="BR54" s="189"/>
      <c r="BS54" s="189"/>
      <c r="BT54" s="189"/>
      <c r="BU54" s="359"/>
      <c r="BV54" s="359"/>
    </row>
    <row r="55" spans="1:74" ht="24.75" customHeight="1" thickBot="1" x14ac:dyDescent="0.25">
      <c r="A55" s="474"/>
      <c r="B55" s="311"/>
      <c r="C55" s="368"/>
      <c r="D55" s="361"/>
      <c r="E55" s="361"/>
      <c r="F55" s="362"/>
      <c r="G55" s="500"/>
      <c r="H55" s="500"/>
      <c r="I55" s="501"/>
      <c r="J55" s="502"/>
      <c r="K55" s="503" t="str">
        <f>IF(S53&lt;F52,"Please answer all question","")</f>
        <v>Please answer all question</v>
      </c>
      <c r="L55" s="491"/>
      <c r="M55" s="107"/>
      <c r="N55" s="219"/>
      <c r="O55" s="109"/>
      <c r="P55" s="555"/>
      <c r="Q55" s="314"/>
      <c r="R55" s="363"/>
      <c r="S55" s="349"/>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69"/>
      <c r="AV55" s="170"/>
      <c r="AW55" s="170"/>
      <c r="AX55" s="170"/>
      <c r="AY55" s="171"/>
      <c r="AZ55" s="171"/>
      <c r="BA55" s="171"/>
      <c r="BB55" s="171"/>
      <c r="BC55" s="171"/>
      <c r="BD55" s="171"/>
      <c r="BE55" s="171"/>
      <c r="BF55" s="171"/>
      <c r="BG55" s="171"/>
      <c r="BH55" s="171"/>
      <c r="BI55" s="171"/>
      <c r="BJ55" s="171"/>
      <c r="BK55" s="171"/>
      <c r="BL55" s="172"/>
      <c r="BM55" s="172"/>
      <c r="BN55" s="172"/>
      <c r="BO55" s="172"/>
      <c r="BP55" s="172"/>
      <c r="BQ55" s="172"/>
      <c r="BR55" s="172"/>
      <c r="BS55" s="172"/>
      <c r="BT55" s="172"/>
    </row>
    <row r="56" spans="1:74" ht="28.5" thickTop="1" thickBot="1" x14ac:dyDescent="0.25">
      <c r="A56" s="474"/>
      <c r="B56" s="311"/>
      <c r="C56" s="758" t="s">
        <v>122</v>
      </c>
      <c r="D56" s="759"/>
      <c r="E56" s="759"/>
      <c r="F56" s="760"/>
      <c r="G56" s="326">
        <v>1</v>
      </c>
      <c r="H56" s="327">
        <v>2</v>
      </c>
      <c r="I56" s="326">
        <v>3</v>
      </c>
      <c r="J56" s="327">
        <v>4</v>
      </c>
      <c r="K56" s="326">
        <v>5</v>
      </c>
      <c r="L56" s="491"/>
      <c r="M56" s="107"/>
      <c r="N56" s="749" t="s">
        <v>383</v>
      </c>
      <c r="O56" s="750"/>
      <c r="P56" s="749"/>
      <c r="Q56" s="750"/>
      <c r="R56" s="348"/>
      <c r="S56" s="349"/>
      <c r="T56" s="191"/>
      <c r="U56" s="182"/>
      <c r="V56" s="182"/>
      <c r="W56" s="182"/>
      <c r="X56" s="182"/>
      <c r="Y56" s="182"/>
      <c r="Z56" s="182"/>
      <c r="AA56" s="182"/>
      <c r="AB56" s="182"/>
      <c r="AC56" s="182"/>
      <c r="AD56" s="182"/>
      <c r="AE56" s="182"/>
      <c r="AF56" s="182"/>
      <c r="AG56" s="182"/>
      <c r="AH56" s="182"/>
      <c r="AI56" s="182"/>
      <c r="AJ56" s="182"/>
      <c r="AK56" s="182"/>
      <c r="AL56" s="182"/>
      <c r="AM56" s="182"/>
      <c r="AN56" s="182"/>
      <c r="AO56" s="182"/>
      <c r="AP56" s="182"/>
      <c r="AQ56" s="182"/>
      <c r="AR56" s="182"/>
      <c r="AS56" s="182"/>
      <c r="AT56" s="182"/>
      <c r="AU56" s="169"/>
      <c r="AV56" s="170"/>
      <c r="AW56" s="170"/>
      <c r="AX56" s="170"/>
      <c r="AY56" s="171"/>
      <c r="AZ56" s="171"/>
      <c r="BA56" s="171"/>
      <c r="BB56" s="171"/>
      <c r="BC56" s="171"/>
      <c r="BD56" s="171"/>
      <c r="BE56" s="171"/>
      <c r="BF56" s="171"/>
      <c r="BG56" s="171"/>
      <c r="BH56" s="171"/>
      <c r="BI56" s="171"/>
      <c r="BJ56" s="171"/>
      <c r="BK56" s="171"/>
      <c r="BL56" s="172"/>
      <c r="BM56" s="172"/>
      <c r="BN56" s="172"/>
      <c r="BO56" s="172"/>
      <c r="BP56" s="172"/>
      <c r="BQ56" s="172"/>
      <c r="BR56" s="172"/>
      <c r="BS56" s="172"/>
      <c r="BT56" s="172"/>
    </row>
    <row r="57" spans="1:74" ht="305.10000000000002" customHeight="1" thickTop="1" thickBot="1" x14ac:dyDescent="0.25">
      <c r="A57" s="474"/>
      <c r="B57" s="311"/>
      <c r="C57" s="332">
        <f>C51+1</f>
        <v>29</v>
      </c>
      <c r="D57" s="746" t="s">
        <v>340</v>
      </c>
      <c r="E57" s="747"/>
      <c r="F57" s="748"/>
      <c r="G57" s="532"/>
      <c r="H57" s="536"/>
      <c r="I57" s="536"/>
      <c r="J57" s="536"/>
      <c r="K57" s="536"/>
      <c r="L57" s="329">
        <f>COUNTIF(G57:K57,"x")</f>
        <v>0</v>
      </c>
      <c r="M57" s="107"/>
      <c r="N57" s="475" t="s">
        <v>285</v>
      </c>
      <c r="O57" s="493"/>
      <c r="P57" s="614" t="s">
        <v>300</v>
      </c>
      <c r="Q57" s="314"/>
      <c r="R57" s="330">
        <f>COUNTA(G57:K57)</f>
        <v>0</v>
      </c>
      <c r="S57" s="331">
        <f>COUNTIF(G57:K57,"x")</f>
        <v>0</v>
      </c>
      <c r="T57" s="182" t="str">
        <f t="shared" ref="T57:T61" si="28">IF(S57=0,"Please mark by typing X",IF(S57&lt;&gt;1,"error = more than 1 X ",IF(R57&lt;&gt;S57,"error = Please mark by typing 1 X only","OK ")))</f>
        <v>Please mark by typing X</v>
      </c>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69"/>
      <c r="AV57" s="170"/>
      <c r="AW57" s="170"/>
      <c r="AX57" s="170"/>
      <c r="AY57" s="171"/>
      <c r="AZ57" s="171"/>
      <c r="BA57" s="171"/>
      <c r="BB57" s="171"/>
      <c r="BC57" s="171"/>
      <c r="BD57" s="171"/>
      <c r="BE57" s="171"/>
      <c r="BF57" s="171"/>
      <c r="BG57" s="171"/>
      <c r="BH57" s="171"/>
      <c r="BI57" s="171"/>
      <c r="BJ57" s="171"/>
      <c r="BK57" s="171"/>
      <c r="BL57" s="172"/>
      <c r="BM57" s="172"/>
      <c r="BN57" s="172"/>
      <c r="BO57" s="172"/>
      <c r="BP57" s="172"/>
      <c r="BQ57" s="172"/>
      <c r="BR57" s="172"/>
      <c r="BS57" s="172"/>
      <c r="BT57" s="172"/>
    </row>
    <row r="58" spans="1:74" ht="305.10000000000002" customHeight="1" thickTop="1" thickBot="1" x14ac:dyDescent="0.25">
      <c r="A58" s="474"/>
      <c r="B58" s="311"/>
      <c r="C58" s="332">
        <f t="shared" ref="C58:C63" si="29">C57+1</f>
        <v>30</v>
      </c>
      <c r="D58" s="746" t="s">
        <v>170</v>
      </c>
      <c r="E58" s="747"/>
      <c r="F58" s="748"/>
      <c r="G58" s="540"/>
      <c r="H58" s="540"/>
      <c r="I58" s="540"/>
      <c r="J58" s="540"/>
      <c r="K58" s="540"/>
      <c r="L58" s="329">
        <f>COUNTIF(G58:K58,"x")</f>
        <v>0</v>
      </c>
      <c r="M58" s="107"/>
      <c r="N58" s="476" t="s">
        <v>268</v>
      </c>
      <c r="O58" s="494"/>
      <c r="P58" s="615" t="s">
        <v>235</v>
      </c>
      <c r="Q58" s="314"/>
      <c r="R58" s="330">
        <f>COUNTA(G58:K58)</f>
        <v>0</v>
      </c>
      <c r="S58" s="331">
        <f>COUNTIF(G58:K58,"x")</f>
        <v>0</v>
      </c>
      <c r="T58" s="182" t="str">
        <f t="shared" si="28"/>
        <v>Please mark by typing X</v>
      </c>
      <c r="U58" s="182"/>
      <c r="V58" s="182"/>
      <c r="W58" s="182"/>
      <c r="X58" s="182"/>
      <c r="Y58" s="182"/>
      <c r="Z58" s="182"/>
      <c r="AA58" s="182"/>
      <c r="AB58" s="182"/>
      <c r="AC58" s="182"/>
      <c r="AD58" s="182"/>
      <c r="AE58" s="182"/>
      <c r="AF58" s="182"/>
      <c r="AG58" s="182"/>
      <c r="AH58" s="182"/>
      <c r="AI58" s="182"/>
      <c r="AJ58" s="182"/>
      <c r="AK58" s="182"/>
      <c r="AL58" s="182"/>
      <c r="AM58" s="182"/>
      <c r="AN58" s="182"/>
      <c r="AO58" s="182"/>
      <c r="AP58" s="182"/>
      <c r="AQ58" s="182"/>
      <c r="AR58" s="182"/>
      <c r="AS58" s="182"/>
      <c r="AT58" s="182"/>
      <c r="AU58" s="169"/>
      <c r="AV58" s="170"/>
      <c r="AW58" s="170"/>
      <c r="AX58" s="170"/>
      <c r="AY58" s="171"/>
      <c r="AZ58" s="171"/>
      <c r="BA58" s="171"/>
      <c r="BB58" s="171"/>
      <c r="BC58" s="171"/>
      <c r="BD58" s="171"/>
      <c r="BE58" s="171"/>
      <c r="BF58" s="171"/>
      <c r="BG58" s="171"/>
      <c r="BH58" s="171"/>
      <c r="BI58" s="171"/>
      <c r="BJ58" s="171"/>
      <c r="BK58" s="171"/>
      <c r="BL58" s="172"/>
      <c r="BM58" s="172"/>
      <c r="BN58" s="172"/>
      <c r="BO58" s="172"/>
      <c r="BP58" s="172"/>
      <c r="BQ58" s="172"/>
      <c r="BR58" s="172"/>
      <c r="BS58" s="172"/>
      <c r="BT58" s="172"/>
    </row>
    <row r="59" spans="1:74" ht="305.10000000000002" customHeight="1" thickTop="1" thickBot="1" x14ac:dyDescent="0.25">
      <c r="A59" s="474"/>
      <c r="B59" s="311"/>
      <c r="C59" s="332">
        <f t="shared" si="29"/>
        <v>31</v>
      </c>
      <c r="D59" s="746" t="s">
        <v>339</v>
      </c>
      <c r="E59" s="747"/>
      <c r="F59" s="748"/>
      <c r="G59" s="544"/>
      <c r="H59" s="537"/>
      <c r="I59" s="537"/>
      <c r="J59" s="537"/>
      <c r="K59" s="537"/>
      <c r="L59" s="329">
        <f t="shared" ref="L59:L62" si="30">COUNTIF(G59:K59,"x")</f>
        <v>0</v>
      </c>
      <c r="M59" s="107"/>
      <c r="N59" s="608" t="s">
        <v>84</v>
      </c>
      <c r="O59" s="494"/>
      <c r="P59" s="615" t="s">
        <v>236</v>
      </c>
      <c r="Q59" s="314"/>
      <c r="R59" s="330">
        <f t="shared" ref="R59:R62" si="31">COUNTA(G59:K59)</f>
        <v>0</v>
      </c>
      <c r="S59" s="331">
        <f t="shared" ref="S59:S62" si="32">COUNTIF(G59:K59,"x")</f>
        <v>0</v>
      </c>
      <c r="T59" s="182" t="str">
        <f t="shared" si="28"/>
        <v>Please mark by typing X</v>
      </c>
      <c r="U59" s="182"/>
      <c r="V59" s="182"/>
      <c r="W59" s="182"/>
      <c r="X59" s="182"/>
      <c r="Y59" s="182"/>
      <c r="Z59" s="182"/>
      <c r="AA59" s="182"/>
      <c r="AB59" s="182"/>
      <c r="AC59" s="182"/>
      <c r="AD59" s="182"/>
      <c r="AE59" s="182"/>
      <c r="AF59" s="182"/>
      <c r="AG59" s="182"/>
      <c r="AH59" s="182"/>
      <c r="AI59" s="182"/>
      <c r="AJ59" s="182"/>
      <c r="AK59" s="182"/>
      <c r="AL59" s="182"/>
      <c r="AM59" s="182"/>
      <c r="AN59" s="182"/>
      <c r="AO59" s="182"/>
      <c r="AP59" s="182"/>
      <c r="AQ59" s="182"/>
      <c r="AR59" s="182"/>
      <c r="AS59" s="182"/>
      <c r="AT59" s="182"/>
      <c r="AU59" s="169"/>
      <c r="AV59" s="170"/>
      <c r="AW59" s="170"/>
      <c r="AX59" s="170"/>
      <c r="AY59" s="171"/>
      <c r="AZ59" s="171"/>
      <c r="BA59" s="171"/>
      <c r="BB59" s="171"/>
      <c r="BC59" s="171"/>
      <c r="BD59" s="171"/>
      <c r="BE59" s="171"/>
      <c r="BF59" s="171"/>
      <c r="BG59" s="171"/>
      <c r="BH59" s="171"/>
      <c r="BI59" s="171"/>
      <c r="BJ59" s="171"/>
      <c r="BK59" s="171"/>
      <c r="BL59" s="172"/>
      <c r="BM59" s="172"/>
      <c r="BN59" s="172"/>
      <c r="BO59" s="172"/>
      <c r="BP59" s="172"/>
      <c r="BQ59" s="172"/>
      <c r="BR59" s="172"/>
      <c r="BS59" s="172"/>
      <c r="BT59" s="172"/>
    </row>
    <row r="60" spans="1:74" ht="357" customHeight="1" thickTop="1" thickBot="1" x14ac:dyDescent="0.25">
      <c r="A60" s="474"/>
      <c r="B60" s="311"/>
      <c r="C60" s="332">
        <f t="shared" si="29"/>
        <v>32</v>
      </c>
      <c r="D60" s="746" t="s">
        <v>171</v>
      </c>
      <c r="E60" s="747"/>
      <c r="F60" s="748"/>
      <c r="G60" s="540"/>
      <c r="H60" s="540"/>
      <c r="J60" s="540"/>
      <c r="K60" s="540"/>
      <c r="L60" s="329">
        <f t="shared" si="30"/>
        <v>0</v>
      </c>
      <c r="M60" s="107"/>
      <c r="N60" s="608" t="s">
        <v>85</v>
      </c>
      <c r="O60" s="494"/>
      <c r="P60" s="615" t="s">
        <v>215</v>
      </c>
      <c r="Q60" s="314"/>
      <c r="R60" s="330">
        <f t="shared" si="31"/>
        <v>0</v>
      </c>
      <c r="S60" s="331">
        <f t="shared" si="32"/>
        <v>0</v>
      </c>
      <c r="T60" s="182" t="str">
        <f t="shared" si="28"/>
        <v>Please mark by typing X</v>
      </c>
      <c r="U60" s="182"/>
      <c r="V60" s="182"/>
      <c r="W60" s="182"/>
      <c r="X60" s="182"/>
      <c r="Y60" s="182"/>
      <c r="Z60" s="182"/>
      <c r="AA60" s="182"/>
      <c r="AB60" s="182"/>
      <c r="AC60" s="182"/>
      <c r="AD60" s="182"/>
      <c r="AE60" s="182"/>
      <c r="AF60" s="182"/>
      <c r="AG60" s="182"/>
      <c r="AH60" s="182"/>
      <c r="AI60" s="182"/>
      <c r="AJ60" s="182"/>
      <c r="AK60" s="182"/>
      <c r="AL60" s="182"/>
      <c r="AM60" s="182"/>
      <c r="AN60" s="182"/>
      <c r="AO60" s="182"/>
      <c r="AP60" s="182"/>
      <c r="AQ60" s="182"/>
      <c r="AR60" s="182"/>
      <c r="AS60" s="182"/>
      <c r="AT60" s="182"/>
      <c r="AU60" s="169"/>
      <c r="AV60" s="170"/>
      <c r="AW60" s="170"/>
      <c r="AX60" s="170"/>
      <c r="AY60" s="171"/>
      <c r="AZ60" s="171"/>
      <c r="BA60" s="171"/>
      <c r="BB60" s="171"/>
      <c r="BC60" s="171"/>
      <c r="BD60" s="171"/>
      <c r="BE60" s="171"/>
      <c r="BF60" s="171"/>
      <c r="BG60" s="171"/>
      <c r="BH60" s="171"/>
      <c r="BI60" s="171"/>
      <c r="BJ60" s="171"/>
      <c r="BK60" s="171"/>
      <c r="BL60" s="172"/>
      <c r="BM60" s="172"/>
      <c r="BN60" s="172"/>
      <c r="BO60" s="172"/>
      <c r="BP60" s="172"/>
      <c r="BQ60" s="172"/>
      <c r="BR60" s="172"/>
      <c r="BS60" s="172"/>
      <c r="BT60" s="172"/>
    </row>
    <row r="61" spans="1:74" ht="305.10000000000002" customHeight="1" thickTop="1" thickBot="1" x14ac:dyDescent="0.25">
      <c r="A61" s="474"/>
      <c r="B61" s="311"/>
      <c r="C61" s="332">
        <f t="shared" si="29"/>
        <v>33</v>
      </c>
      <c r="D61" s="746" t="s">
        <v>214</v>
      </c>
      <c r="E61" s="747"/>
      <c r="F61" s="748"/>
      <c r="G61" s="544"/>
      <c r="H61" s="537"/>
      <c r="I61" s="537"/>
      <c r="J61" s="537"/>
      <c r="K61" s="537"/>
      <c r="L61" s="329">
        <f>COUNTIF(G61:K61,"x")</f>
        <v>0</v>
      </c>
      <c r="M61" s="107"/>
      <c r="N61" s="476" t="s">
        <v>269</v>
      </c>
      <c r="O61" s="494"/>
      <c r="P61" s="615" t="s">
        <v>237</v>
      </c>
      <c r="Q61" s="314"/>
      <c r="R61" s="330">
        <f>COUNTA(G61:K61)</f>
        <v>0</v>
      </c>
      <c r="S61" s="331">
        <f>COUNTIF(G61:K61,"x")</f>
        <v>0</v>
      </c>
      <c r="T61" s="182" t="str">
        <f t="shared" si="28"/>
        <v>Please mark by typing X</v>
      </c>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69"/>
      <c r="AV61" s="170"/>
      <c r="AW61" s="170"/>
      <c r="AX61" s="170"/>
      <c r="AY61" s="171"/>
      <c r="AZ61" s="171"/>
      <c r="BA61" s="171"/>
      <c r="BB61" s="171"/>
      <c r="BC61" s="171"/>
      <c r="BD61" s="171"/>
      <c r="BE61" s="171"/>
      <c r="BF61" s="171"/>
      <c r="BG61" s="171"/>
      <c r="BH61" s="171"/>
      <c r="BI61" s="171"/>
      <c r="BJ61" s="171"/>
      <c r="BK61" s="171"/>
      <c r="BL61" s="172"/>
      <c r="BM61" s="172"/>
      <c r="BN61" s="172"/>
      <c r="BO61" s="172"/>
      <c r="BP61" s="172"/>
      <c r="BQ61" s="172"/>
      <c r="BR61" s="172"/>
      <c r="BS61" s="172"/>
      <c r="BT61" s="172"/>
    </row>
    <row r="62" spans="1:74" ht="305.10000000000002" customHeight="1" thickTop="1" thickBot="1" x14ac:dyDescent="0.25">
      <c r="A62" s="474"/>
      <c r="B62" s="311"/>
      <c r="C62" s="332">
        <f t="shared" si="29"/>
        <v>34</v>
      </c>
      <c r="D62" s="746" t="s">
        <v>172</v>
      </c>
      <c r="E62" s="747"/>
      <c r="F62" s="748"/>
      <c r="G62" s="534"/>
      <c r="H62" s="540"/>
      <c r="I62" s="540"/>
      <c r="J62" s="540"/>
      <c r="K62" s="535"/>
      <c r="L62" s="329">
        <f t="shared" si="30"/>
        <v>0</v>
      </c>
      <c r="M62" s="107"/>
      <c r="N62" s="608" t="s">
        <v>173</v>
      </c>
      <c r="O62" s="494"/>
      <c r="P62" s="615" t="s">
        <v>238</v>
      </c>
      <c r="Q62" s="314"/>
      <c r="R62" s="330">
        <f t="shared" si="31"/>
        <v>0</v>
      </c>
      <c r="S62" s="331">
        <f t="shared" si="32"/>
        <v>0</v>
      </c>
      <c r="T62" s="182" t="str">
        <f t="shared" ref="T62:T63" si="33">IF(S62=0,"Please mark by typing X",IF(S62&lt;&gt;1,"error = more than 1 X ",IF(R62&lt;&gt;S62,"error = Please mark by typing 1 X only","OK ")))</f>
        <v>Please mark by typing X</v>
      </c>
      <c r="U62" s="182"/>
      <c r="V62" s="182"/>
      <c r="W62" s="182"/>
      <c r="X62" s="182"/>
      <c r="Y62" s="182"/>
      <c r="Z62" s="182"/>
      <c r="AA62" s="182"/>
      <c r="AB62" s="182"/>
      <c r="AC62" s="182"/>
      <c r="AD62" s="182"/>
      <c r="AE62" s="182"/>
      <c r="AF62" s="182"/>
      <c r="AG62" s="182"/>
      <c r="AH62" s="182"/>
      <c r="AI62" s="182"/>
      <c r="AJ62" s="182"/>
      <c r="AK62" s="182"/>
      <c r="AL62" s="182"/>
      <c r="AM62" s="182"/>
      <c r="AN62" s="182"/>
      <c r="AO62" s="182"/>
      <c r="AP62" s="182"/>
      <c r="AQ62" s="182"/>
      <c r="AR62" s="182"/>
      <c r="AS62" s="182"/>
      <c r="AT62" s="182"/>
      <c r="AU62" s="169"/>
      <c r="AV62" s="170"/>
      <c r="AW62" s="170"/>
      <c r="AX62" s="170"/>
      <c r="AY62" s="171"/>
      <c r="AZ62" s="171"/>
      <c r="BA62" s="171"/>
      <c r="BB62" s="171"/>
      <c r="BC62" s="171"/>
      <c r="BD62" s="171"/>
      <c r="BE62" s="171"/>
      <c r="BF62" s="171"/>
      <c r="BG62" s="171"/>
      <c r="BH62" s="171"/>
      <c r="BI62" s="171"/>
      <c r="BJ62" s="171"/>
      <c r="BK62" s="171"/>
      <c r="BL62" s="172"/>
      <c r="BM62" s="172"/>
      <c r="BN62" s="172"/>
      <c r="BO62" s="172"/>
      <c r="BP62" s="172"/>
      <c r="BQ62" s="172"/>
      <c r="BR62" s="172"/>
      <c r="BS62" s="172"/>
      <c r="BT62" s="172"/>
    </row>
    <row r="63" spans="1:74" ht="276" customHeight="1" thickTop="1" thickBot="1" x14ac:dyDescent="0.25">
      <c r="A63" s="474"/>
      <c r="B63" s="311"/>
      <c r="C63" s="332">
        <f t="shared" si="29"/>
        <v>35</v>
      </c>
      <c r="D63" s="746" t="s">
        <v>114</v>
      </c>
      <c r="E63" s="747"/>
      <c r="F63" s="748"/>
      <c r="G63" s="534"/>
      <c r="H63" s="540"/>
      <c r="I63" s="536"/>
      <c r="J63" s="536"/>
      <c r="K63" s="536"/>
      <c r="L63" s="329">
        <f>COUNTIF(G63:K63,"x")</f>
        <v>0</v>
      </c>
      <c r="M63" s="107"/>
      <c r="N63" s="476" t="s">
        <v>286</v>
      </c>
      <c r="O63" s="494"/>
      <c r="P63" s="615" t="s">
        <v>239</v>
      </c>
      <c r="Q63" s="314"/>
      <c r="R63" s="330">
        <f>COUNTA(G63:K63)</f>
        <v>0</v>
      </c>
      <c r="S63" s="331">
        <f>COUNTIF(G63:K63,"x")</f>
        <v>0</v>
      </c>
      <c r="T63" s="182" t="str">
        <f t="shared" si="33"/>
        <v>Please mark by typing X</v>
      </c>
      <c r="U63" s="182"/>
      <c r="V63" s="182"/>
      <c r="W63" s="182"/>
      <c r="X63" s="182"/>
      <c r="Y63" s="182"/>
      <c r="Z63" s="182"/>
      <c r="AA63" s="182"/>
      <c r="AB63" s="182"/>
      <c r="AC63" s="182"/>
      <c r="AD63" s="182"/>
      <c r="AE63" s="182"/>
      <c r="AF63" s="182"/>
      <c r="AG63" s="182"/>
      <c r="AH63" s="182"/>
      <c r="AI63" s="182"/>
      <c r="AJ63" s="182"/>
      <c r="AK63" s="182"/>
      <c r="AL63" s="182"/>
      <c r="AM63" s="182"/>
      <c r="AN63" s="182"/>
      <c r="AO63" s="182"/>
      <c r="AP63" s="182"/>
      <c r="AQ63" s="182"/>
      <c r="AR63" s="182"/>
      <c r="AS63" s="182"/>
      <c r="AT63" s="182"/>
      <c r="AU63" s="169"/>
      <c r="AV63" s="170"/>
      <c r="AW63" s="170"/>
      <c r="AX63" s="170"/>
      <c r="AY63" s="171"/>
      <c r="AZ63" s="171"/>
      <c r="BA63" s="171"/>
      <c r="BB63" s="171"/>
      <c r="BC63" s="171"/>
      <c r="BD63" s="171"/>
      <c r="BE63" s="171"/>
      <c r="BF63" s="171"/>
      <c r="BG63" s="171"/>
      <c r="BH63" s="171"/>
      <c r="BI63" s="171"/>
      <c r="BJ63" s="171"/>
      <c r="BK63" s="171"/>
      <c r="BL63" s="172"/>
      <c r="BM63" s="172"/>
      <c r="BN63" s="172"/>
      <c r="BO63" s="172"/>
      <c r="BP63" s="172"/>
      <c r="BQ63" s="172"/>
      <c r="BR63" s="172"/>
      <c r="BS63" s="172"/>
      <c r="BT63" s="172"/>
    </row>
    <row r="64" spans="1:74" ht="24.95" customHeight="1" thickTop="1" thickBot="1" x14ac:dyDescent="0.25">
      <c r="A64" s="474"/>
      <c r="B64" s="311"/>
      <c r="C64" s="364"/>
      <c r="D64" s="365"/>
      <c r="E64" s="365"/>
      <c r="F64" s="366">
        <f>COUNTA(D57:D63)</f>
        <v>7</v>
      </c>
      <c r="G64" s="504">
        <f>COUNTIF(G57:G63,"x")*G$4</f>
        <v>0</v>
      </c>
      <c r="H64" s="504">
        <f>COUNTIF(H57:H63,"x")*H$4</f>
        <v>0</v>
      </c>
      <c r="I64" s="504">
        <f>COUNTIF(I57:I63,"x")*I$4</f>
        <v>0</v>
      </c>
      <c r="J64" s="504">
        <f>COUNTIF(J57:J63,"x")*J$4</f>
        <v>0</v>
      </c>
      <c r="K64" s="504">
        <f>COUNTIF(K57:K63,"x")*K$4</f>
        <v>0</v>
      </c>
      <c r="L64" s="337">
        <f>SUM(L57:L63)</f>
        <v>0</v>
      </c>
      <c r="M64" s="107"/>
      <c r="N64" s="219"/>
      <c r="O64" s="108"/>
      <c r="P64" s="558"/>
      <c r="Q64" s="314"/>
      <c r="R64" s="356"/>
      <c r="S64" s="356"/>
      <c r="T64" s="191"/>
      <c r="U64" s="191"/>
      <c r="V64" s="191"/>
      <c r="W64" s="191"/>
      <c r="X64" s="191"/>
      <c r="Y64" s="191"/>
      <c r="Z64" s="191"/>
      <c r="AA64" s="191"/>
      <c r="AB64" s="191"/>
      <c r="AC64" s="191"/>
      <c r="AD64" s="191"/>
      <c r="AE64" s="191"/>
      <c r="AF64" s="191"/>
      <c r="AG64" s="191"/>
      <c r="AH64" s="191"/>
      <c r="AI64" s="191"/>
      <c r="AJ64" s="191"/>
      <c r="AK64" s="191"/>
      <c r="AL64" s="191"/>
      <c r="AM64" s="191"/>
      <c r="AN64" s="191"/>
      <c r="AO64" s="191"/>
      <c r="AP64" s="191"/>
      <c r="AQ64" s="191"/>
      <c r="AR64" s="191"/>
      <c r="AS64" s="191"/>
      <c r="AT64" s="191"/>
      <c r="AU64" s="169"/>
      <c r="AV64" s="170"/>
      <c r="AW64" s="170"/>
      <c r="AX64" s="170"/>
      <c r="AY64" s="171"/>
      <c r="AZ64" s="171"/>
      <c r="BA64" s="171"/>
      <c r="BB64" s="171"/>
      <c r="BC64" s="171"/>
      <c r="BD64" s="171"/>
      <c r="BE64" s="171"/>
      <c r="BF64" s="171"/>
      <c r="BG64" s="171"/>
      <c r="BH64" s="171"/>
      <c r="BI64" s="171"/>
      <c r="BJ64" s="171"/>
      <c r="BK64" s="171"/>
      <c r="BL64" s="172"/>
      <c r="BM64" s="172"/>
      <c r="BN64" s="172"/>
      <c r="BO64" s="172"/>
      <c r="BP64" s="172"/>
      <c r="BQ64" s="172"/>
      <c r="BR64" s="172"/>
      <c r="BS64" s="172"/>
      <c r="BT64" s="172"/>
    </row>
    <row r="65" spans="1:74" ht="24.95" customHeight="1" thickTop="1" thickBot="1" x14ac:dyDescent="0.25">
      <c r="A65" s="474"/>
      <c r="B65" s="311"/>
      <c r="C65" s="367"/>
      <c r="D65" s="752" t="s">
        <v>100</v>
      </c>
      <c r="E65" s="752"/>
      <c r="F65" s="752"/>
      <c r="G65" s="505">
        <f>IF(S65=F64,IF(S65=R65,(SUM(G64:K64)/S65),0),0)</f>
        <v>0</v>
      </c>
      <c r="H65" s="495" t="str">
        <f>IF(R65&gt;S65,"Please answer all question correctly with X only",IF(S65&lt;F64,"Please answer all question",IF($G65&gt;4.5,$BM$11,IF($G65&gt;3.5,$BM$10, IF($G65&gt;2.5,$BM$9,IF($G65&gt;1.5,'Ringkasan Laporan'!D41,IF($G65&gt;1,'Ringkasan Laporan'!D40,IF($G65=1,'Ringkasan Laporan'!D39))))))))</f>
        <v>Please answer all question</v>
      </c>
      <c r="I65" s="496"/>
      <c r="J65" s="496"/>
      <c r="K65" s="219"/>
      <c r="L65" s="491"/>
      <c r="M65" s="107"/>
      <c r="N65" s="219"/>
      <c r="O65" s="109"/>
      <c r="P65" s="555"/>
      <c r="Q65" s="314"/>
      <c r="R65" s="358">
        <f>SUM(R57:S63)/2</f>
        <v>0</v>
      </c>
      <c r="S65" s="358">
        <f>SUM(S57:S63)</f>
        <v>0</v>
      </c>
      <c r="T65" s="191"/>
      <c r="U65" s="191"/>
      <c r="V65" s="191"/>
      <c r="W65" s="191"/>
      <c r="X65" s="191"/>
      <c r="Y65" s="191"/>
      <c r="Z65" s="191"/>
      <c r="AA65" s="191"/>
      <c r="AB65" s="191"/>
      <c r="AC65" s="191"/>
      <c r="AD65" s="191"/>
      <c r="AE65" s="191"/>
      <c r="AF65" s="191"/>
      <c r="AG65" s="191"/>
      <c r="AH65" s="191"/>
      <c r="AI65" s="191"/>
      <c r="AJ65" s="191"/>
      <c r="AK65" s="191"/>
      <c r="AL65" s="191"/>
      <c r="AM65" s="191"/>
      <c r="AN65" s="191"/>
      <c r="AO65" s="191"/>
      <c r="AP65" s="191"/>
      <c r="AQ65" s="191"/>
      <c r="AR65" s="191"/>
      <c r="AS65" s="191"/>
      <c r="AT65" s="191"/>
      <c r="AU65" s="169"/>
      <c r="AV65" s="170"/>
      <c r="AW65" s="170"/>
      <c r="AX65" s="170"/>
      <c r="AY65" s="171"/>
      <c r="AZ65" s="171"/>
      <c r="BA65" s="171"/>
      <c r="BB65" s="171"/>
      <c r="BC65" s="171"/>
      <c r="BD65" s="171"/>
      <c r="BE65" s="171"/>
      <c r="BF65" s="171"/>
      <c r="BG65" s="171"/>
      <c r="BH65" s="171"/>
      <c r="BI65" s="171"/>
      <c r="BJ65" s="171"/>
      <c r="BK65" s="171"/>
      <c r="BL65" s="172"/>
      <c r="BM65" s="172"/>
      <c r="BN65" s="172"/>
      <c r="BO65" s="172"/>
      <c r="BP65" s="172"/>
      <c r="BQ65" s="172"/>
      <c r="BR65" s="172"/>
      <c r="BS65" s="172"/>
      <c r="BT65" s="172"/>
    </row>
    <row r="66" spans="1:74" s="360" customFormat="1" ht="24.95" customHeight="1" thickTop="1" thickBot="1" x14ac:dyDescent="0.25">
      <c r="A66" s="497"/>
      <c r="B66" s="311"/>
      <c r="C66" s="367"/>
      <c r="D66" s="752" t="s">
        <v>27</v>
      </c>
      <c r="E66" s="752"/>
      <c r="F66" s="752"/>
      <c r="G66" s="498"/>
      <c r="H66" s="498"/>
      <c r="I66" s="499"/>
      <c r="J66" s="744" t="str">
        <f>IF(S65&gt;F64,"ERROR",IF(S65&lt;F64,"Check!",SUM(G64:K64)))</f>
        <v>Check!</v>
      </c>
      <c r="K66" s="745"/>
      <c r="L66" s="491"/>
      <c r="M66" s="107"/>
      <c r="N66" s="219"/>
      <c r="O66" s="109"/>
      <c r="P66" s="555"/>
      <c r="Q66" s="314"/>
      <c r="R66" s="348"/>
      <c r="S66" s="349"/>
      <c r="T66" s="191"/>
      <c r="U66" s="191"/>
      <c r="V66" s="191"/>
      <c r="W66" s="191"/>
      <c r="X66" s="191"/>
      <c r="Y66" s="191"/>
      <c r="Z66" s="191"/>
      <c r="AA66" s="191"/>
      <c r="AB66" s="191"/>
      <c r="AC66" s="191"/>
      <c r="AD66" s="191"/>
      <c r="AE66" s="191"/>
      <c r="AF66" s="191"/>
      <c r="AG66" s="191"/>
      <c r="AH66" s="191"/>
      <c r="AI66" s="191"/>
      <c r="AJ66" s="191"/>
      <c r="AK66" s="191"/>
      <c r="AL66" s="191"/>
      <c r="AM66" s="191"/>
      <c r="AN66" s="191"/>
      <c r="AO66" s="191"/>
      <c r="AP66" s="191"/>
      <c r="AQ66" s="191"/>
      <c r="AR66" s="191"/>
      <c r="AS66" s="191"/>
      <c r="AT66" s="191"/>
      <c r="AU66" s="185"/>
      <c r="AV66" s="186"/>
      <c r="AW66" s="186"/>
      <c r="AX66" s="186"/>
      <c r="AY66" s="187"/>
      <c r="AZ66" s="187"/>
      <c r="BA66" s="187"/>
      <c r="BB66" s="187"/>
      <c r="BC66" s="187"/>
      <c r="BD66" s="187"/>
      <c r="BE66" s="187"/>
      <c r="BF66" s="187"/>
      <c r="BG66" s="187"/>
      <c r="BH66" s="187"/>
      <c r="BI66" s="187"/>
      <c r="BJ66" s="187"/>
      <c r="BK66" s="187"/>
      <c r="BL66" s="189"/>
      <c r="BM66" s="189"/>
      <c r="BN66" s="189"/>
      <c r="BO66" s="189"/>
      <c r="BP66" s="189"/>
      <c r="BQ66" s="189"/>
      <c r="BR66" s="189"/>
      <c r="BS66" s="189"/>
      <c r="BT66" s="189"/>
      <c r="BU66" s="359"/>
      <c r="BV66" s="359"/>
    </row>
    <row r="67" spans="1:74" ht="30" customHeight="1" thickBot="1" x14ac:dyDescent="0.25">
      <c r="A67" s="474"/>
      <c r="B67" s="311"/>
      <c r="C67" s="368"/>
      <c r="D67" s="361"/>
      <c r="E67" s="361"/>
      <c r="F67" s="362"/>
      <c r="G67" s="500"/>
      <c r="H67" s="500"/>
      <c r="I67" s="501"/>
      <c r="J67" s="502"/>
      <c r="K67" s="503" t="str">
        <f>IF(S65&lt;F64,"Please answer all question","")</f>
        <v>Please answer all question</v>
      </c>
      <c r="L67" s="491"/>
      <c r="M67" s="107"/>
      <c r="N67" s="219"/>
      <c r="O67" s="109"/>
      <c r="P67" s="555"/>
      <c r="Q67" s="314"/>
      <c r="R67" s="363"/>
      <c r="S67" s="349"/>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69"/>
      <c r="AV67" s="170"/>
      <c r="AW67" s="170"/>
      <c r="AX67" s="170"/>
      <c r="AY67" s="171"/>
      <c r="AZ67" s="171"/>
      <c r="BA67" s="171"/>
      <c r="BB67" s="171"/>
      <c r="BC67" s="171"/>
      <c r="BD67" s="171"/>
      <c r="BE67" s="171"/>
      <c r="BF67" s="171"/>
      <c r="BG67" s="171"/>
      <c r="BH67" s="171"/>
      <c r="BI67" s="171"/>
      <c r="BJ67" s="171"/>
      <c r="BK67" s="171"/>
      <c r="BL67" s="172"/>
      <c r="BM67" s="172"/>
      <c r="BN67" s="172"/>
      <c r="BO67" s="172"/>
      <c r="BP67" s="172"/>
      <c r="BQ67" s="172"/>
      <c r="BR67" s="172"/>
      <c r="BS67" s="172"/>
      <c r="BT67" s="172"/>
    </row>
    <row r="68" spans="1:74" ht="39" customHeight="1" thickTop="1" thickBot="1" x14ac:dyDescent="0.25">
      <c r="A68" s="474"/>
      <c r="B68" s="311"/>
      <c r="C68" s="758" t="s">
        <v>123</v>
      </c>
      <c r="D68" s="759"/>
      <c r="E68" s="759"/>
      <c r="F68" s="760"/>
      <c r="G68" s="326">
        <v>1</v>
      </c>
      <c r="H68" s="327">
        <v>2</v>
      </c>
      <c r="I68" s="326">
        <v>3</v>
      </c>
      <c r="J68" s="327">
        <v>4</v>
      </c>
      <c r="K68" s="326">
        <v>5</v>
      </c>
      <c r="L68" s="491"/>
      <c r="M68" s="107"/>
      <c r="N68" s="749" t="s">
        <v>383</v>
      </c>
      <c r="O68" s="750"/>
      <c r="P68" s="749"/>
      <c r="Q68" s="750"/>
      <c r="R68" s="348"/>
      <c r="S68" s="349"/>
      <c r="T68" s="191"/>
      <c r="U68" s="182"/>
      <c r="V68" s="182"/>
      <c r="W68" s="182"/>
      <c r="X68" s="182"/>
      <c r="Y68" s="182"/>
      <c r="Z68" s="182"/>
      <c r="AA68" s="182"/>
      <c r="AB68" s="182"/>
      <c r="AC68" s="182"/>
      <c r="AD68" s="182"/>
      <c r="AE68" s="182"/>
      <c r="AF68" s="182"/>
      <c r="AG68" s="182"/>
      <c r="AH68" s="182"/>
      <c r="AI68" s="182"/>
      <c r="AJ68" s="182"/>
      <c r="AK68" s="182"/>
      <c r="AL68" s="182"/>
      <c r="AM68" s="182"/>
      <c r="AN68" s="182"/>
      <c r="AO68" s="182"/>
      <c r="AP68" s="182"/>
      <c r="AQ68" s="182"/>
      <c r="AR68" s="182"/>
      <c r="AS68" s="182"/>
      <c r="AT68" s="182"/>
      <c r="AU68" s="169"/>
      <c r="AV68" s="170"/>
      <c r="AW68" s="170"/>
      <c r="AX68" s="170"/>
      <c r="AY68" s="171"/>
      <c r="AZ68" s="171"/>
      <c r="BA68" s="171"/>
      <c r="BB68" s="171"/>
      <c r="BC68" s="171"/>
      <c r="BD68" s="171"/>
      <c r="BE68" s="171"/>
      <c r="BF68" s="171"/>
      <c r="BG68" s="171"/>
      <c r="BH68" s="171"/>
      <c r="BI68" s="171"/>
      <c r="BJ68" s="171"/>
      <c r="BK68" s="171"/>
      <c r="BL68" s="172"/>
      <c r="BM68" s="172"/>
      <c r="BN68" s="172"/>
      <c r="BO68" s="172"/>
      <c r="BP68" s="172"/>
      <c r="BQ68" s="172"/>
      <c r="BR68" s="172"/>
      <c r="BS68" s="172"/>
      <c r="BT68" s="172"/>
    </row>
    <row r="69" spans="1:74" ht="275.10000000000002" customHeight="1" thickTop="1" thickBot="1" x14ac:dyDescent="0.25">
      <c r="A69" s="474"/>
      <c r="B69" s="311"/>
      <c r="C69" s="332">
        <f>C63+1</f>
        <v>36</v>
      </c>
      <c r="D69" s="746" t="s">
        <v>338</v>
      </c>
      <c r="E69" s="747"/>
      <c r="F69" s="748"/>
      <c r="G69" s="532"/>
      <c r="H69" s="536"/>
      <c r="I69" s="536"/>
      <c r="J69" s="536"/>
      <c r="K69" s="536"/>
      <c r="L69" s="329">
        <f>COUNTIF(G69:K69,"x")</f>
        <v>0</v>
      </c>
      <c r="M69" s="107"/>
      <c r="N69" s="475" t="s">
        <v>287</v>
      </c>
      <c r="O69" s="603"/>
      <c r="P69" s="612" t="s">
        <v>301</v>
      </c>
      <c r="Q69" s="314"/>
      <c r="R69" s="330">
        <f>COUNTA(G69:K69)</f>
        <v>0</v>
      </c>
      <c r="S69" s="331">
        <f>COUNTIF(G69:K69,"x")</f>
        <v>0</v>
      </c>
      <c r="T69" s="182" t="str">
        <f>IF(S69=0,"Please mark by typing X",IF(S69&lt;&gt;1,"error = more than 1 X ",IF(R69&lt;&gt;S69,"error = Please mark by typing 1 X only","OK ")))</f>
        <v>Please mark by typing X</v>
      </c>
      <c r="U69" s="182"/>
      <c r="V69" s="182"/>
      <c r="W69" s="182"/>
      <c r="X69" s="182"/>
      <c r="Y69" s="182"/>
      <c r="Z69" s="182"/>
      <c r="AA69" s="182"/>
      <c r="AB69" s="182"/>
      <c r="AC69" s="182"/>
      <c r="AD69" s="182"/>
      <c r="AE69" s="182"/>
      <c r="AF69" s="182"/>
      <c r="AG69" s="182"/>
      <c r="AH69" s="182"/>
      <c r="AI69" s="182"/>
      <c r="AJ69" s="182"/>
      <c r="AK69" s="182"/>
      <c r="AL69" s="182"/>
      <c r="AM69" s="182"/>
      <c r="AN69" s="182"/>
      <c r="AO69" s="182"/>
      <c r="AP69" s="182"/>
      <c r="AQ69" s="182"/>
      <c r="AR69" s="182"/>
      <c r="AS69" s="182"/>
      <c r="AT69" s="182"/>
      <c r="AU69" s="169"/>
      <c r="AV69" s="170"/>
      <c r="AW69" s="170"/>
      <c r="AX69" s="170"/>
      <c r="AY69" s="171"/>
      <c r="AZ69" s="171"/>
      <c r="BA69" s="171"/>
      <c r="BB69" s="171"/>
      <c r="BC69" s="171"/>
      <c r="BD69" s="171"/>
      <c r="BE69" s="171"/>
      <c r="BF69" s="171"/>
      <c r="BG69" s="171"/>
      <c r="BH69" s="171"/>
      <c r="BI69" s="171"/>
      <c r="BJ69" s="171"/>
      <c r="BK69" s="171"/>
      <c r="BL69" s="172"/>
      <c r="BM69" s="172"/>
      <c r="BN69" s="172"/>
      <c r="BO69" s="172"/>
      <c r="BP69" s="172"/>
      <c r="BQ69" s="172"/>
      <c r="BR69" s="172"/>
      <c r="BS69" s="172"/>
      <c r="BT69" s="172"/>
    </row>
    <row r="70" spans="1:74" ht="275.10000000000002" customHeight="1" thickTop="1" thickBot="1" x14ac:dyDescent="0.25">
      <c r="A70" s="474"/>
      <c r="B70" s="311"/>
      <c r="C70" s="332">
        <f t="shared" ref="C70:C75" si="34">C69+1</f>
        <v>37</v>
      </c>
      <c r="D70" s="746" t="s">
        <v>337</v>
      </c>
      <c r="E70" s="746"/>
      <c r="F70" s="751"/>
      <c r="G70" s="534"/>
      <c r="H70" s="540"/>
      <c r="I70" s="540"/>
      <c r="J70" s="540"/>
      <c r="K70" s="540"/>
      <c r="L70" s="329">
        <f t="shared" ref="L70:L74" si="35">COUNTIF(G70:K70,"x")</f>
        <v>0</v>
      </c>
      <c r="M70" s="107"/>
      <c r="N70" s="476" t="s">
        <v>288</v>
      </c>
      <c r="O70" s="604"/>
      <c r="P70" s="613" t="s">
        <v>302</v>
      </c>
      <c r="Q70" s="314"/>
      <c r="R70" s="330">
        <f t="shared" ref="R70:R73" si="36">COUNTA(G70:K70)</f>
        <v>0</v>
      </c>
      <c r="S70" s="331">
        <f t="shared" ref="S70:S73" si="37">COUNTIF(G70:K70,"x")</f>
        <v>0</v>
      </c>
      <c r="T70" s="182" t="str">
        <f>IF(S70=0,"Please mark by typing X",IF(S70&lt;&gt;1,"error = more than 1 X ",IF(R70&lt;&gt;S70,"error = Please mark by typing 1 X only","OK ")))</f>
        <v>Please mark by typing X</v>
      </c>
      <c r="U70" s="182"/>
      <c r="V70" s="182"/>
      <c r="W70" s="182"/>
      <c r="X70" s="182"/>
      <c r="Y70" s="182"/>
      <c r="Z70" s="182"/>
      <c r="AA70" s="182"/>
      <c r="AB70" s="182"/>
      <c r="AC70" s="182"/>
      <c r="AD70" s="182"/>
      <c r="AE70" s="182"/>
      <c r="AF70" s="182"/>
      <c r="AG70" s="182"/>
      <c r="AH70" s="182"/>
      <c r="AI70" s="182"/>
      <c r="AJ70" s="182"/>
      <c r="AK70" s="182"/>
      <c r="AL70" s="182"/>
      <c r="AM70" s="182"/>
      <c r="AN70" s="182"/>
      <c r="AO70" s="182"/>
      <c r="AP70" s="182"/>
      <c r="AQ70" s="182"/>
      <c r="AR70" s="182"/>
      <c r="AS70" s="182"/>
      <c r="AT70" s="182"/>
      <c r="AU70" s="169"/>
      <c r="AV70" s="170"/>
      <c r="AW70" s="170"/>
      <c r="AX70" s="170"/>
      <c r="AY70" s="171"/>
      <c r="AZ70" s="171"/>
      <c r="BA70" s="171"/>
      <c r="BB70" s="171"/>
      <c r="BC70" s="171"/>
      <c r="BD70" s="171"/>
      <c r="BE70" s="171"/>
      <c r="BF70" s="171"/>
      <c r="BG70" s="171"/>
      <c r="BH70" s="171"/>
      <c r="BI70" s="171"/>
      <c r="BJ70" s="171"/>
      <c r="BK70" s="171"/>
      <c r="BL70" s="172"/>
      <c r="BM70" s="172"/>
      <c r="BN70" s="172"/>
      <c r="BO70" s="172"/>
      <c r="BP70" s="172"/>
      <c r="BQ70" s="172"/>
      <c r="BR70" s="172"/>
      <c r="BS70" s="172"/>
      <c r="BT70" s="172"/>
    </row>
    <row r="71" spans="1:74" ht="275.10000000000002" customHeight="1" thickTop="1" thickBot="1" x14ac:dyDescent="0.25">
      <c r="A71" s="474"/>
      <c r="B71" s="311"/>
      <c r="C71" s="332">
        <f t="shared" si="34"/>
        <v>38</v>
      </c>
      <c r="D71" s="746" t="s">
        <v>198</v>
      </c>
      <c r="E71" s="747"/>
      <c r="F71" s="748"/>
      <c r="G71" s="534"/>
      <c r="H71" s="540"/>
      <c r="I71" s="535"/>
      <c r="K71" s="535"/>
      <c r="L71" s="329">
        <f>COUNTIF(G71:K71,"x")</f>
        <v>0</v>
      </c>
      <c r="M71" s="107"/>
      <c r="N71" s="476" t="s">
        <v>289</v>
      </c>
      <c r="O71" s="604"/>
      <c r="P71" s="613" t="s">
        <v>303</v>
      </c>
      <c r="Q71" s="314"/>
      <c r="R71" s="330">
        <f>COUNTA(G71:K71)</f>
        <v>0</v>
      </c>
      <c r="S71" s="331">
        <f>COUNTIF(G71:K71,"x")</f>
        <v>0</v>
      </c>
      <c r="T71" s="182" t="str">
        <f t="shared" ref="T71:T72" si="38">IF(S71=0,"Please mark by typing X",IF(S71&lt;&gt;1,"error = more than 1 X ",IF(R71&lt;&gt;S71,"error = Please mark by typing 1 X only","OK ")))</f>
        <v>Please mark by typing X</v>
      </c>
      <c r="U71" s="182"/>
      <c r="V71" s="182"/>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2"/>
      <c r="AS71" s="182"/>
      <c r="AT71" s="182"/>
      <c r="AU71" s="169"/>
      <c r="AV71" s="170"/>
      <c r="AW71" s="170"/>
      <c r="AX71" s="170"/>
      <c r="AY71" s="171"/>
      <c r="AZ71" s="171"/>
      <c r="BA71" s="171"/>
      <c r="BB71" s="171"/>
      <c r="BC71" s="171"/>
      <c r="BD71" s="171"/>
      <c r="BE71" s="171"/>
      <c r="BF71" s="171"/>
      <c r="BG71" s="171"/>
      <c r="BH71" s="171"/>
      <c r="BI71" s="171"/>
      <c r="BJ71" s="171"/>
      <c r="BK71" s="171"/>
      <c r="BL71" s="172"/>
      <c r="BM71" s="172"/>
      <c r="BN71" s="172"/>
      <c r="BO71" s="172"/>
      <c r="BP71" s="172"/>
      <c r="BQ71" s="172"/>
      <c r="BR71" s="172"/>
      <c r="BS71" s="172"/>
      <c r="BT71" s="172"/>
    </row>
    <row r="72" spans="1:74" ht="275.10000000000002" customHeight="1" thickTop="1" thickBot="1" x14ac:dyDescent="0.25">
      <c r="A72" s="474"/>
      <c r="B72" s="311"/>
      <c r="C72" s="332">
        <f t="shared" si="34"/>
        <v>39</v>
      </c>
      <c r="D72" s="746" t="s">
        <v>149</v>
      </c>
      <c r="E72" s="747"/>
      <c r="F72" s="748"/>
      <c r="G72" s="534"/>
      <c r="H72" s="540"/>
      <c r="I72" s="540"/>
      <c r="J72" s="535"/>
      <c r="K72" s="535"/>
      <c r="L72" s="329">
        <f t="shared" si="35"/>
        <v>0</v>
      </c>
      <c r="M72" s="107"/>
      <c r="N72" s="608" t="s">
        <v>86</v>
      </c>
      <c r="O72" s="604"/>
      <c r="P72" s="613" t="s">
        <v>304</v>
      </c>
      <c r="Q72" s="314"/>
      <c r="R72" s="330">
        <f t="shared" si="36"/>
        <v>0</v>
      </c>
      <c r="S72" s="331">
        <f t="shared" si="37"/>
        <v>0</v>
      </c>
      <c r="T72" s="182" t="str">
        <f t="shared" si="38"/>
        <v>Please mark by typing X</v>
      </c>
      <c r="U72" s="182"/>
      <c r="V72" s="182"/>
      <c r="W72" s="182"/>
      <c r="X72" s="182"/>
      <c r="Y72" s="182"/>
      <c r="Z72" s="182"/>
      <c r="AA72" s="182"/>
      <c r="AB72" s="182"/>
      <c r="AC72" s="182"/>
      <c r="AD72" s="182"/>
      <c r="AE72" s="182"/>
      <c r="AF72" s="182"/>
      <c r="AG72" s="182"/>
      <c r="AH72" s="182"/>
      <c r="AI72" s="182"/>
      <c r="AJ72" s="182"/>
      <c r="AK72" s="182"/>
      <c r="AL72" s="182"/>
      <c r="AM72" s="182"/>
      <c r="AN72" s="182"/>
      <c r="AO72" s="182"/>
      <c r="AP72" s="182"/>
      <c r="AQ72" s="182"/>
      <c r="AR72" s="182"/>
      <c r="AS72" s="182"/>
      <c r="AT72" s="182"/>
      <c r="AU72" s="169"/>
      <c r="AV72" s="170"/>
      <c r="AW72" s="170"/>
      <c r="AX72" s="170"/>
      <c r="AY72" s="171"/>
      <c r="AZ72" s="171"/>
      <c r="BA72" s="171"/>
      <c r="BB72" s="171"/>
      <c r="BC72" s="171"/>
      <c r="BD72" s="171"/>
      <c r="BE72" s="171"/>
      <c r="BF72" s="171"/>
      <c r="BG72" s="171"/>
      <c r="BH72" s="171"/>
      <c r="BI72" s="171"/>
      <c r="BJ72" s="171"/>
      <c r="BK72" s="171"/>
      <c r="BL72" s="172"/>
      <c r="BM72" s="172"/>
      <c r="BN72" s="172"/>
      <c r="BO72" s="172"/>
      <c r="BP72" s="172"/>
      <c r="BQ72" s="172"/>
      <c r="BR72" s="172"/>
      <c r="BS72" s="172"/>
      <c r="BT72" s="172"/>
    </row>
    <row r="73" spans="1:74" ht="275.10000000000002" customHeight="1" thickTop="1" thickBot="1" x14ac:dyDescent="0.25">
      <c r="A73" s="474"/>
      <c r="B73" s="311"/>
      <c r="C73" s="332">
        <f t="shared" si="34"/>
        <v>40</v>
      </c>
      <c r="D73" s="746" t="s">
        <v>174</v>
      </c>
      <c r="E73" s="746"/>
      <c r="F73" s="751"/>
      <c r="G73" s="544"/>
      <c r="H73" s="537"/>
      <c r="I73" s="535"/>
      <c r="J73" s="535"/>
      <c r="K73" s="535"/>
      <c r="L73" s="329">
        <f t="shared" si="35"/>
        <v>0</v>
      </c>
      <c r="M73" s="107"/>
      <c r="N73" s="476" t="s">
        <v>155</v>
      </c>
      <c r="O73" s="604"/>
      <c r="P73" s="613" t="s">
        <v>240</v>
      </c>
      <c r="Q73" s="314"/>
      <c r="R73" s="330">
        <f t="shared" si="36"/>
        <v>0</v>
      </c>
      <c r="S73" s="331">
        <f t="shared" si="37"/>
        <v>0</v>
      </c>
      <c r="T73" s="182" t="str">
        <f>IF(S73=0,"Please mark by typing X",IF(S73&lt;&gt;1,"error = more than 1 X ",IF(R73&lt;&gt;S73,"error = Please mark by typing 1 X only","OK ")))</f>
        <v>Please mark by typing X</v>
      </c>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69"/>
      <c r="AV73" s="170"/>
      <c r="AW73" s="170"/>
      <c r="AX73" s="170"/>
      <c r="AY73" s="171"/>
      <c r="AZ73" s="171"/>
      <c r="BA73" s="171"/>
      <c r="BB73" s="171"/>
      <c r="BC73" s="171"/>
      <c r="BD73" s="171"/>
      <c r="BE73" s="171"/>
      <c r="BF73" s="171"/>
      <c r="BG73" s="171"/>
      <c r="BH73" s="171"/>
      <c r="BI73" s="171"/>
      <c r="BJ73" s="171"/>
      <c r="BK73" s="171"/>
      <c r="BL73" s="172"/>
      <c r="BM73" s="172"/>
      <c r="BN73" s="172"/>
      <c r="BO73" s="172"/>
      <c r="BP73" s="172"/>
      <c r="BQ73" s="172"/>
      <c r="BR73" s="172"/>
      <c r="BS73" s="172"/>
      <c r="BT73" s="172"/>
    </row>
    <row r="74" spans="1:74" ht="275.10000000000002" customHeight="1" thickTop="1" thickBot="1" x14ac:dyDescent="0.25">
      <c r="A74" s="474"/>
      <c r="B74" s="311"/>
      <c r="C74" s="332">
        <f t="shared" si="34"/>
        <v>41</v>
      </c>
      <c r="D74" s="746" t="s">
        <v>152</v>
      </c>
      <c r="E74" s="746"/>
      <c r="F74" s="751"/>
      <c r="G74" s="534"/>
      <c r="H74" s="540"/>
      <c r="I74" s="540"/>
      <c r="J74" s="540"/>
      <c r="K74" s="540"/>
      <c r="L74" s="329">
        <f t="shared" si="35"/>
        <v>0</v>
      </c>
      <c r="M74" s="219"/>
      <c r="N74" s="476" t="s">
        <v>163</v>
      </c>
      <c r="O74" s="604"/>
      <c r="P74" s="613" t="s">
        <v>305</v>
      </c>
      <c r="Q74" s="314"/>
      <c r="R74" s="330">
        <f t="shared" ref="R74" si="39">COUNTA(G74:K74)</f>
        <v>0</v>
      </c>
      <c r="S74" s="331">
        <f t="shared" ref="S74" si="40">COUNTIF(G74:K74,"x")</f>
        <v>0</v>
      </c>
      <c r="T74" s="182" t="str">
        <f>IF(S74=0,"Please mark by typing X",IF(S74&lt;&gt;1,"error = more than 1 X ",IF(R74&lt;&gt;S74,"error = Please mark by typing 1 X only","OK ")))</f>
        <v>Please mark by typing X</v>
      </c>
      <c r="U74" s="182"/>
      <c r="V74" s="182"/>
      <c r="W74" s="182"/>
      <c r="X74" s="182"/>
      <c r="Y74" s="182"/>
      <c r="Z74" s="182"/>
      <c r="AA74" s="182"/>
      <c r="AB74" s="182"/>
      <c r="AC74" s="182"/>
      <c r="AD74" s="182"/>
      <c r="AE74" s="182"/>
      <c r="AF74" s="182"/>
      <c r="AG74" s="182"/>
      <c r="AH74" s="182"/>
      <c r="AI74" s="182"/>
      <c r="AJ74" s="182"/>
      <c r="AK74" s="182"/>
      <c r="AL74" s="182"/>
      <c r="AM74" s="182"/>
      <c r="AN74" s="182"/>
      <c r="AO74" s="182"/>
      <c r="AP74" s="182"/>
      <c r="AQ74" s="182"/>
      <c r="AR74" s="182"/>
      <c r="AS74" s="182"/>
      <c r="AT74" s="182"/>
      <c r="AU74" s="169"/>
      <c r="AV74" s="170"/>
      <c r="AW74" s="170"/>
      <c r="AX74" s="170"/>
      <c r="AY74" s="171"/>
      <c r="AZ74" s="171"/>
      <c r="BA74" s="171"/>
      <c r="BB74" s="171"/>
      <c r="BC74" s="171"/>
      <c r="BD74" s="171"/>
      <c r="BE74" s="171"/>
      <c r="BF74" s="171"/>
      <c r="BG74" s="171"/>
      <c r="BH74" s="171"/>
      <c r="BI74" s="171"/>
      <c r="BJ74" s="171"/>
      <c r="BK74" s="171"/>
      <c r="BL74" s="172"/>
      <c r="BM74" s="172"/>
      <c r="BN74" s="172"/>
      <c r="BO74" s="172"/>
      <c r="BP74" s="172"/>
      <c r="BQ74" s="172"/>
      <c r="BR74" s="172"/>
      <c r="BS74" s="172"/>
      <c r="BT74" s="172"/>
    </row>
    <row r="75" spans="1:74" s="359" customFormat="1" ht="275.10000000000002" customHeight="1" thickTop="1" thickBot="1" x14ac:dyDescent="0.25">
      <c r="A75" s="506"/>
      <c r="B75" s="311"/>
      <c r="C75" s="332">
        <f t="shared" si="34"/>
        <v>42</v>
      </c>
      <c r="D75" s="746" t="s">
        <v>175</v>
      </c>
      <c r="E75" s="747"/>
      <c r="F75" s="748"/>
      <c r="G75" s="535"/>
      <c r="H75" s="535"/>
      <c r="I75" s="535"/>
      <c r="J75" s="535"/>
      <c r="K75" s="535"/>
      <c r="L75" s="329">
        <f>COUNTIF(G75:K75,"x")</f>
        <v>0</v>
      </c>
      <c r="M75" s="107"/>
      <c r="N75" s="476" t="s">
        <v>289</v>
      </c>
      <c r="O75" s="604"/>
      <c r="P75" s="613" t="s">
        <v>306</v>
      </c>
      <c r="Q75" s="314"/>
      <c r="R75" s="330">
        <f>COUNTA(G75:K75)</f>
        <v>0</v>
      </c>
      <c r="S75" s="331">
        <f>COUNTIF(G75:K75,"x")</f>
        <v>0</v>
      </c>
      <c r="T75" s="182" t="str">
        <f>IF(S75=0,"Please mark by typing X",IF(S75&lt;&gt;1,"error = more than 1 X ",IF(R75&lt;&gt;S75,"error = Please mark by typing 1 X only","OK ")))</f>
        <v>Please mark by typing X</v>
      </c>
      <c r="U75" s="191"/>
      <c r="V75" s="191"/>
      <c r="W75" s="191"/>
      <c r="X75" s="191"/>
      <c r="Y75" s="191"/>
      <c r="Z75" s="191"/>
      <c r="AA75" s="191"/>
      <c r="AB75" s="191"/>
      <c r="AC75" s="191"/>
      <c r="AD75" s="191"/>
      <c r="AE75" s="191"/>
      <c r="AF75" s="191"/>
      <c r="AG75" s="191"/>
      <c r="AH75" s="191"/>
      <c r="AI75" s="191"/>
      <c r="AJ75" s="191"/>
      <c r="AK75" s="191"/>
      <c r="AL75" s="191"/>
      <c r="AM75" s="191"/>
      <c r="AN75" s="191"/>
      <c r="AO75" s="191"/>
      <c r="AP75" s="191"/>
      <c r="AQ75" s="191"/>
      <c r="AR75" s="191"/>
      <c r="AS75" s="191"/>
      <c r="AT75" s="191"/>
      <c r="AU75" s="185"/>
      <c r="AV75" s="186"/>
      <c r="AW75" s="186"/>
      <c r="AX75" s="186"/>
      <c r="AY75" s="187"/>
      <c r="AZ75" s="187"/>
      <c r="BA75" s="187"/>
      <c r="BB75" s="187"/>
      <c r="BC75" s="187"/>
      <c r="BD75" s="187"/>
      <c r="BE75" s="187"/>
      <c r="BF75" s="187"/>
      <c r="BG75" s="187"/>
      <c r="BH75" s="187"/>
      <c r="BI75" s="187"/>
      <c r="BJ75" s="187"/>
      <c r="BK75" s="187"/>
      <c r="BL75" s="189"/>
      <c r="BM75" s="189"/>
      <c r="BN75" s="189"/>
      <c r="BO75" s="189"/>
      <c r="BP75" s="189"/>
      <c r="BQ75" s="189"/>
      <c r="BR75" s="189"/>
      <c r="BS75" s="189"/>
      <c r="BT75" s="189"/>
    </row>
    <row r="76" spans="1:74" ht="24.95" customHeight="1" thickTop="1" thickBot="1" x14ac:dyDescent="0.25">
      <c r="A76" s="474"/>
      <c r="B76" s="311"/>
      <c r="C76" s="364"/>
      <c r="D76" s="365"/>
      <c r="E76" s="365"/>
      <c r="F76" s="366">
        <f>COUNTA(D69:D75)</f>
        <v>7</v>
      </c>
      <c r="G76" s="504">
        <f>COUNTIF(G69:G75,"x")*G$4</f>
        <v>0</v>
      </c>
      <c r="H76" s="504">
        <f>COUNTIF(H69:H75,"x")*H$4</f>
        <v>0</v>
      </c>
      <c r="I76" s="504">
        <f>COUNTIF(I69:I75,"x")*I$4</f>
        <v>0</v>
      </c>
      <c r="J76" s="504">
        <f>COUNTIF(J69:J75,"x")*J$4</f>
        <v>0</v>
      </c>
      <c r="K76" s="504">
        <f>COUNTIF(K69:K75,"x")*K$4</f>
        <v>0</v>
      </c>
      <c r="L76" s="337">
        <f>SUM(L69:L75)</f>
        <v>0</v>
      </c>
      <c r="M76" s="107"/>
      <c r="N76" s="219"/>
      <c r="O76" s="108"/>
      <c r="P76" s="558"/>
      <c r="Q76" s="314"/>
      <c r="R76" s="356"/>
      <c r="S76" s="356"/>
      <c r="T76" s="191"/>
      <c r="U76" s="191"/>
      <c r="V76" s="191"/>
      <c r="W76" s="191"/>
      <c r="X76" s="191"/>
      <c r="Y76" s="191"/>
      <c r="Z76" s="191"/>
      <c r="AA76" s="191"/>
      <c r="AB76" s="191"/>
      <c r="AC76" s="191"/>
      <c r="AD76" s="191"/>
      <c r="AE76" s="191"/>
      <c r="AF76" s="191"/>
      <c r="AG76" s="191"/>
      <c r="AH76" s="191"/>
      <c r="AI76" s="191"/>
      <c r="AJ76" s="191"/>
      <c r="AK76" s="191"/>
      <c r="AL76" s="191"/>
      <c r="AM76" s="191"/>
      <c r="AN76" s="191"/>
      <c r="AO76" s="191"/>
      <c r="AP76" s="191"/>
      <c r="AQ76" s="191"/>
      <c r="AR76" s="191"/>
      <c r="AS76" s="191"/>
      <c r="AT76" s="191"/>
      <c r="AU76" s="169"/>
      <c r="AV76" s="170"/>
      <c r="AW76" s="170"/>
      <c r="AX76" s="170"/>
      <c r="AY76" s="171"/>
      <c r="AZ76" s="171"/>
      <c r="BA76" s="171"/>
      <c r="BB76" s="171"/>
      <c r="BC76" s="171"/>
      <c r="BD76" s="171"/>
      <c r="BE76" s="171"/>
      <c r="BF76" s="171"/>
      <c r="BG76" s="171"/>
      <c r="BH76" s="171"/>
      <c r="BI76" s="171"/>
      <c r="BJ76" s="171"/>
      <c r="BK76" s="171"/>
      <c r="BL76" s="172"/>
      <c r="BM76" s="172"/>
      <c r="BN76" s="172"/>
      <c r="BO76" s="172"/>
      <c r="BP76" s="172"/>
      <c r="BQ76" s="172"/>
      <c r="BR76" s="172"/>
      <c r="BS76" s="172"/>
      <c r="BT76" s="172"/>
    </row>
    <row r="77" spans="1:74" ht="24.95" customHeight="1" thickTop="1" thickBot="1" x14ac:dyDescent="0.25">
      <c r="A77" s="474"/>
      <c r="B77" s="311"/>
      <c r="C77" s="367"/>
      <c r="D77" s="752" t="s">
        <v>100</v>
      </c>
      <c r="E77" s="752"/>
      <c r="F77" s="752"/>
      <c r="G77" s="505">
        <f>IF(S77=F76,IF(S77=R77,(SUM(G76:K76)/S77),0),0)</f>
        <v>0</v>
      </c>
      <c r="H77" s="495" t="str">
        <f>IF(R77&gt;S77,"Please answer all question correctly with X only",IF(S77&lt;F76,"Please answer all question",IF($G77&gt;4.5,$BM$11,IF($G77&gt;3.5,$BM$10, IF($G77&gt;2.5,$BM$9,IF($G77&gt;1.5,'Ringkasan Laporan'!D41,IF($G77&gt;1,'Ringkasan Laporan'!D40,IF($G77=1,'Ringkasan Laporan'!D39))))))))</f>
        <v>Please answer all question</v>
      </c>
      <c r="I77" s="496"/>
      <c r="J77" s="496"/>
      <c r="K77" s="219"/>
      <c r="L77" s="491"/>
      <c r="M77" s="107"/>
      <c r="N77" s="219"/>
      <c r="O77" s="109"/>
      <c r="P77" s="555"/>
      <c r="Q77" s="314"/>
      <c r="R77" s="358">
        <f>SUM(R69:S75)/2</f>
        <v>0</v>
      </c>
      <c r="S77" s="358">
        <f>SUM(S69:S75)</f>
        <v>0</v>
      </c>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P77" s="191"/>
      <c r="AQ77" s="191"/>
      <c r="AR77" s="191"/>
      <c r="AS77" s="191"/>
      <c r="AT77" s="191"/>
      <c r="AU77" s="169"/>
      <c r="AV77" s="170"/>
      <c r="AW77" s="170"/>
      <c r="AX77" s="170"/>
      <c r="AY77" s="171"/>
      <c r="AZ77" s="171"/>
      <c r="BA77" s="171"/>
      <c r="BB77" s="171"/>
      <c r="BC77" s="171"/>
      <c r="BD77" s="171"/>
      <c r="BE77" s="171"/>
      <c r="BF77" s="171"/>
      <c r="BG77" s="171"/>
      <c r="BH77" s="171"/>
      <c r="BI77" s="171"/>
      <c r="BJ77" s="171"/>
      <c r="BK77" s="171"/>
      <c r="BL77" s="172"/>
      <c r="BM77" s="172"/>
      <c r="BN77" s="172"/>
      <c r="BO77" s="172"/>
      <c r="BP77" s="172"/>
      <c r="BQ77" s="172"/>
      <c r="BR77" s="172"/>
      <c r="BS77" s="172"/>
      <c r="BT77" s="172"/>
    </row>
    <row r="78" spans="1:74" s="360" customFormat="1" ht="24.95" customHeight="1" thickTop="1" thickBot="1" x14ac:dyDescent="0.25">
      <c r="A78" s="497"/>
      <c r="B78" s="311"/>
      <c r="C78" s="367"/>
      <c r="D78" s="752" t="s">
        <v>27</v>
      </c>
      <c r="E78" s="752"/>
      <c r="F78" s="752"/>
      <c r="G78" s="498"/>
      <c r="H78" s="498"/>
      <c r="I78" s="499"/>
      <c r="J78" s="744" t="str">
        <f>IF(S77&gt;F76,"ERROR",IF(S77&lt;F76,"Check!",SUM(G76:K76)))</f>
        <v>Check!</v>
      </c>
      <c r="K78" s="745"/>
      <c r="L78" s="491"/>
      <c r="M78" s="107"/>
      <c r="N78" s="219"/>
      <c r="O78" s="109"/>
      <c r="P78" s="555"/>
      <c r="Q78" s="314"/>
      <c r="R78" s="348"/>
      <c r="S78" s="349"/>
      <c r="T78" s="191"/>
      <c r="U78" s="191"/>
      <c r="V78" s="191"/>
      <c r="W78" s="191"/>
      <c r="X78" s="191"/>
      <c r="Y78" s="191"/>
      <c r="Z78" s="191"/>
      <c r="AA78" s="191"/>
      <c r="AB78" s="191"/>
      <c r="AC78" s="191"/>
      <c r="AD78" s="191"/>
      <c r="AE78" s="191"/>
      <c r="AF78" s="191"/>
      <c r="AG78" s="191"/>
      <c r="AH78" s="191"/>
      <c r="AI78" s="191"/>
      <c r="AJ78" s="191"/>
      <c r="AK78" s="191"/>
      <c r="AL78" s="191"/>
      <c r="AM78" s="191"/>
      <c r="AN78" s="191"/>
      <c r="AO78" s="191"/>
      <c r="AP78" s="191"/>
      <c r="AQ78" s="191"/>
      <c r="AR78" s="191"/>
      <c r="AS78" s="191"/>
      <c r="AT78" s="191"/>
      <c r="AU78" s="185"/>
      <c r="AV78" s="186"/>
      <c r="AW78" s="186"/>
      <c r="AX78" s="186"/>
      <c r="AY78" s="187"/>
      <c r="AZ78" s="187"/>
      <c r="BA78" s="187"/>
      <c r="BB78" s="187"/>
      <c r="BC78" s="187"/>
      <c r="BD78" s="187"/>
      <c r="BE78" s="187"/>
      <c r="BF78" s="187"/>
      <c r="BG78" s="187"/>
      <c r="BH78" s="187"/>
      <c r="BI78" s="187"/>
      <c r="BJ78" s="187"/>
      <c r="BK78" s="187"/>
      <c r="BL78" s="189"/>
      <c r="BM78" s="189"/>
      <c r="BN78" s="189"/>
      <c r="BO78" s="189"/>
      <c r="BP78" s="189"/>
      <c r="BQ78" s="189"/>
      <c r="BR78" s="189"/>
      <c r="BS78" s="189"/>
      <c r="BT78" s="189"/>
      <c r="BU78" s="359"/>
      <c r="BV78" s="359"/>
    </row>
    <row r="79" spans="1:74" ht="159.75" customHeight="1" thickBot="1" x14ac:dyDescent="0.25">
      <c r="A79" s="474"/>
      <c r="B79" s="311"/>
      <c r="C79" s="368"/>
      <c r="D79" s="361"/>
      <c r="E79" s="361"/>
      <c r="F79" s="362"/>
      <c r="G79" s="500"/>
      <c r="H79" s="500"/>
      <c r="I79" s="501"/>
      <c r="J79" s="502"/>
      <c r="K79" s="503" t="str">
        <f>IF(S77&lt;F76,"Please answer all question","")</f>
        <v>Please answer all question</v>
      </c>
      <c r="L79" s="491"/>
      <c r="M79" s="107"/>
      <c r="N79" s="219"/>
      <c r="O79" s="109"/>
      <c r="P79" s="555"/>
      <c r="Q79" s="314"/>
      <c r="R79" s="363"/>
      <c r="S79" s="349"/>
      <c r="T79" s="191"/>
      <c r="U79" s="191"/>
      <c r="V79" s="191"/>
      <c r="W79" s="191"/>
      <c r="X79" s="191"/>
      <c r="Y79" s="191"/>
      <c r="Z79" s="191"/>
      <c r="AA79" s="191"/>
      <c r="AB79" s="191"/>
      <c r="AC79" s="191"/>
      <c r="AD79" s="191"/>
      <c r="AE79" s="191"/>
      <c r="AF79" s="191"/>
      <c r="AG79" s="191"/>
      <c r="AH79" s="191"/>
      <c r="AI79" s="191"/>
      <c r="AJ79" s="191"/>
      <c r="AK79" s="191"/>
      <c r="AL79" s="191"/>
      <c r="AM79" s="191"/>
      <c r="AN79" s="191"/>
      <c r="AO79" s="191"/>
      <c r="AP79" s="191"/>
      <c r="AQ79" s="191"/>
      <c r="AR79" s="191"/>
      <c r="AS79" s="191"/>
      <c r="AT79" s="191"/>
      <c r="AU79" s="169"/>
      <c r="AV79" s="170"/>
      <c r="AW79" s="170"/>
      <c r="AX79" s="170"/>
      <c r="AY79" s="171"/>
      <c r="AZ79" s="171"/>
      <c r="BA79" s="171"/>
      <c r="BB79" s="171"/>
      <c r="BC79" s="171"/>
      <c r="BD79" s="171"/>
      <c r="BE79" s="171"/>
      <c r="BF79" s="171"/>
      <c r="BG79" s="171"/>
      <c r="BH79" s="171"/>
      <c r="BI79" s="171"/>
      <c r="BJ79" s="171"/>
      <c r="BK79" s="171"/>
      <c r="BL79" s="172"/>
      <c r="BM79" s="172"/>
      <c r="BN79" s="172"/>
      <c r="BO79" s="172"/>
      <c r="BP79" s="172"/>
      <c r="BQ79" s="172"/>
      <c r="BR79" s="172"/>
      <c r="BS79" s="172"/>
      <c r="BT79" s="172"/>
    </row>
    <row r="80" spans="1:74" ht="32.25" thickTop="1" thickBot="1" x14ac:dyDescent="0.25">
      <c r="A80" s="474"/>
      <c r="B80" s="311"/>
      <c r="C80" s="369" t="s">
        <v>141</v>
      </c>
      <c r="D80" s="758" t="s">
        <v>124</v>
      </c>
      <c r="E80" s="759"/>
      <c r="F80" s="759"/>
      <c r="G80" s="326">
        <v>1</v>
      </c>
      <c r="H80" s="327">
        <v>2</v>
      </c>
      <c r="I80" s="326">
        <v>3</v>
      </c>
      <c r="J80" s="327">
        <v>4</v>
      </c>
      <c r="K80" s="326">
        <v>5</v>
      </c>
      <c r="L80" s="491"/>
      <c r="M80" s="107"/>
      <c r="N80" s="749" t="s">
        <v>383</v>
      </c>
      <c r="O80" s="750"/>
      <c r="P80" s="749"/>
      <c r="Q80" s="750"/>
      <c r="R80" s="348"/>
      <c r="S80" s="349"/>
      <c r="T80" s="191"/>
      <c r="U80" s="182"/>
      <c r="V80" s="182"/>
      <c r="W80" s="182"/>
      <c r="X80" s="182"/>
      <c r="Y80" s="182"/>
      <c r="Z80" s="182"/>
      <c r="AA80" s="182"/>
      <c r="AB80" s="182"/>
      <c r="AC80" s="182"/>
      <c r="AD80" s="182"/>
      <c r="AE80" s="182"/>
      <c r="AF80" s="182"/>
      <c r="AG80" s="182"/>
      <c r="AH80" s="182"/>
      <c r="AI80" s="182"/>
      <c r="AJ80" s="182"/>
      <c r="AK80" s="182"/>
      <c r="AL80" s="182"/>
      <c r="AM80" s="182"/>
      <c r="AN80" s="182"/>
      <c r="AO80" s="182"/>
      <c r="AP80" s="182"/>
      <c r="AQ80" s="182"/>
      <c r="AR80" s="182"/>
      <c r="AS80" s="182"/>
      <c r="AT80" s="182"/>
      <c r="AU80" s="169"/>
      <c r="AV80" s="170"/>
      <c r="AW80" s="170"/>
      <c r="AX80" s="170"/>
      <c r="AY80" s="171"/>
      <c r="AZ80" s="171"/>
      <c r="BA80" s="171"/>
      <c r="BB80" s="171"/>
      <c r="BC80" s="171"/>
      <c r="BD80" s="171"/>
      <c r="BE80" s="171"/>
      <c r="BF80" s="171"/>
      <c r="BG80" s="171"/>
      <c r="BH80" s="171"/>
      <c r="BI80" s="171"/>
      <c r="BJ80" s="171"/>
      <c r="BK80" s="171"/>
      <c r="BL80" s="172"/>
      <c r="BM80" s="172"/>
      <c r="BN80" s="172"/>
      <c r="BO80" s="172"/>
      <c r="BP80" s="172"/>
      <c r="BQ80" s="172"/>
      <c r="BR80" s="172"/>
      <c r="BS80" s="172"/>
      <c r="BT80" s="172"/>
    </row>
    <row r="81" spans="1:74" ht="234.95" customHeight="1" thickTop="1" thickBot="1" x14ac:dyDescent="0.25">
      <c r="A81" s="474"/>
      <c r="B81" s="311"/>
      <c r="C81" s="332">
        <f>C75+1</f>
        <v>43</v>
      </c>
      <c r="D81" s="746" t="s">
        <v>150</v>
      </c>
      <c r="E81" s="746"/>
      <c r="F81" s="751"/>
      <c r="G81" s="536"/>
      <c r="H81" s="536"/>
      <c r="I81" s="536"/>
      <c r="J81" s="536"/>
      <c r="K81" s="536"/>
      <c r="L81" s="329">
        <f t="shared" ref="L81" si="41">COUNTIF(G81:K81,"x")</f>
        <v>0</v>
      </c>
      <c r="M81" s="107"/>
      <c r="N81" s="475" t="s">
        <v>178</v>
      </c>
      <c r="O81" s="493"/>
      <c r="P81" s="639" t="s">
        <v>216</v>
      </c>
      <c r="Q81" s="314"/>
      <c r="R81" s="330">
        <f t="shared" ref="R81" si="42">COUNTA(G81:K81)</f>
        <v>0</v>
      </c>
      <c r="S81" s="331">
        <f t="shared" ref="S81" si="43">COUNTIF(G81:K81,"x")</f>
        <v>0</v>
      </c>
      <c r="T81" s="182" t="str">
        <f>IF(S81=0,"Please mark by typing X",IF(S81&lt;&gt;1,"error = more than 1 X ",IF(R81&lt;&gt;S81,"error = Please mark by typing 1 X only","OK ")))</f>
        <v>Please mark by typing X</v>
      </c>
      <c r="U81" s="182"/>
      <c r="V81" s="182"/>
      <c r="W81" s="182"/>
      <c r="X81" s="182"/>
      <c r="Y81" s="182"/>
      <c r="Z81" s="182"/>
      <c r="AA81" s="182"/>
      <c r="AB81" s="182"/>
      <c r="AC81" s="182"/>
      <c r="AD81" s="182"/>
      <c r="AE81" s="182"/>
      <c r="AF81" s="182"/>
      <c r="AG81" s="182"/>
      <c r="AH81" s="182"/>
      <c r="AI81" s="182"/>
      <c r="AJ81" s="182"/>
      <c r="AK81" s="182"/>
      <c r="AL81" s="182"/>
      <c r="AM81" s="182"/>
      <c r="AN81" s="182"/>
      <c r="AO81" s="182"/>
      <c r="AP81" s="182"/>
      <c r="AQ81" s="182"/>
      <c r="AR81" s="182"/>
      <c r="AS81" s="182"/>
      <c r="AT81" s="182"/>
      <c r="AU81" s="169"/>
      <c r="AV81" s="170"/>
      <c r="AW81" s="170"/>
      <c r="AX81" s="170"/>
      <c r="AY81" s="171"/>
      <c r="AZ81" s="171"/>
      <c r="BA81" s="171"/>
      <c r="BB81" s="171"/>
      <c r="BC81" s="171"/>
      <c r="BD81" s="171"/>
      <c r="BE81" s="171"/>
      <c r="BF81" s="171"/>
      <c r="BG81" s="171"/>
      <c r="BH81" s="171"/>
      <c r="BI81" s="171"/>
      <c r="BJ81" s="171"/>
      <c r="BK81" s="171"/>
      <c r="BL81" s="172"/>
      <c r="BM81" s="172"/>
      <c r="BN81" s="172"/>
      <c r="BO81" s="172"/>
      <c r="BP81" s="172"/>
      <c r="BQ81" s="172"/>
      <c r="BR81" s="172"/>
      <c r="BS81" s="172"/>
      <c r="BT81" s="172"/>
    </row>
    <row r="82" spans="1:74" ht="234.95" customHeight="1" thickTop="1" thickBot="1" x14ac:dyDescent="0.25">
      <c r="A82" s="474"/>
      <c r="B82" s="311"/>
      <c r="C82" s="332">
        <f t="shared" ref="C82:C87" si="44">C81+1</f>
        <v>44</v>
      </c>
      <c r="D82" s="762" t="s">
        <v>314</v>
      </c>
      <c r="E82" s="763"/>
      <c r="F82" s="827"/>
      <c r="G82" s="536"/>
      <c r="H82" s="536"/>
      <c r="I82" s="534"/>
      <c r="J82" s="536"/>
      <c r="K82" s="535"/>
      <c r="L82" s="329">
        <f t="shared" ref="L82:L87" si="45">COUNTIF(H82:K82,"x")</f>
        <v>0</v>
      </c>
      <c r="M82" s="107"/>
      <c r="N82" s="475" t="s">
        <v>203</v>
      </c>
      <c r="O82" s="494"/>
      <c r="P82" s="610" t="s">
        <v>229</v>
      </c>
      <c r="Q82" s="314"/>
      <c r="R82" s="330">
        <f t="shared" ref="R82:R87" si="46">COUNTA(G82:K82)</f>
        <v>0</v>
      </c>
      <c r="S82" s="331">
        <f t="shared" ref="S82:S87" si="47">COUNTIF(G82:K82,"x")</f>
        <v>0</v>
      </c>
      <c r="T82" s="182" t="str">
        <f>IF(S82=0,"Please mark by typing X",IF(S82&lt;&gt;1,"error = more than 1 X ",IF(R82&lt;&gt;S82,"error = Please mark by typing 1 X only","OK ")))</f>
        <v>Please mark by typing X</v>
      </c>
      <c r="U82" s="182"/>
      <c r="V82" s="182"/>
      <c r="W82" s="182"/>
      <c r="X82" s="182"/>
      <c r="Y82" s="182"/>
      <c r="Z82" s="182"/>
      <c r="AA82" s="182"/>
      <c r="AB82" s="182"/>
      <c r="AC82" s="182"/>
      <c r="AD82" s="182"/>
      <c r="AE82" s="182"/>
      <c r="AF82" s="182"/>
      <c r="AG82" s="182"/>
      <c r="AH82" s="182"/>
      <c r="AI82" s="182"/>
      <c r="AJ82" s="182"/>
      <c r="AK82" s="182"/>
      <c r="AL82" s="182"/>
      <c r="AM82" s="182"/>
      <c r="AN82" s="182"/>
      <c r="AO82" s="182"/>
      <c r="AP82" s="182"/>
      <c r="AQ82" s="182"/>
      <c r="AR82" s="182"/>
      <c r="AS82" s="182"/>
      <c r="AT82" s="182"/>
      <c r="AU82" s="169"/>
      <c r="AV82" s="170"/>
      <c r="AW82" s="170"/>
      <c r="AX82" s="170"/>
      <c r="AY82" s="171"/>
      <c r="AZ82" s="171"/>
      <c r="BA82" s="171"/>
      <c r="BB82" s="171"/>
      <c r="BC82" s="171"/>
      <c r="BD82" s="171"/>
      <c r="BE82" s="171"/>
      <c r="BF82" s="171"/>
      <c r="BG82" s="171"/>
      <c r="BH82" s="171"/>
      <c r="BI82" s="171"/>
      <c r="BJ82" s="171"/>
      <c r="BK82" s="171"/>
      <c r="BL82" s="172"/>
      <c r="BM82" s="172"/>
      <c r="BN82" s="172"/>
      <c r="BO82" s="172"/>
      <c r="BP82" s="172"/>
      <c r="BQ82" s="172"/>
      <c r="BR82" s="172"/>
      <c r="BS82" s="172"/>
      <c r="BT82" s="172"/>
    </row>
    <row r="83" spans="1:74" ht="234.95" customHeight="1" thickTop="1" thickBot="1" x14ac:dyDescent="0.25">
      <c r="A83" s="474"/>
      <c r="B83" s="311"/>
      <c r="C83" s="332">
        <f t="shared" si="44"/>
        <v>45</v>
      </c>
      <c r="D83" s="746" t="s">
        <v>315</v>
      </c>
      <c r="E83" s="746"/>
      <c r="F83" s="751"/>
      <c r="G83" s="536"/>
      <c r="H83" s="536"/>
      <c r="I83" s="536"/>
      <c r="J83" s="535"/>
      <c r="K83" s="536"/>
      <c r="L83" s="329">
        <f t="shared" si="45"/>
        <v>0</v>
      </c>
      <c r="M83" s="107"/>
      <c r="N83" s="475" t="s">
        <v>267</v>
      </c>
      <c r="O83" s="494"/>
      <c r="P83" s="610" t="s">
        <v>241</v>
      </c>
      <c r="Q83" s="314"/>
      <c r="R83" s="330">
        <f t="shared" si="46"/>
        <v>0</v>
      </c>
      <c r="S83" s="331">
        <f t="shared" si="47"/>
        <v>0</v>
      </c>
      <c r="T83" s="182" t="str">
        <f t="shared" ref="T83:T84" si="48">IF(S83=0,"Please mark by typing X",IF(S83&lt;&gt;1,"error = more than 1 X ",IF(R83&lt;&gt;S83,"error = Please mark by typing 1 X only","OK ")))</f>
        <v>Please mark by typing X</v>
      </c>
      <c r="U83" s="182"/>
      <c r="V83" s="182"/>
      <c r="W83" s="182"/>
      <c r="X83" s="182"/>
      <c r="Y83" s="182"/>
      <c r="Z83" s="182"/>
      <c r="AA83" s="182"/>
      <c r="AB83" s="182"/>
      <c r="AC83" s="182"/>
      <c r="AD83" s="182"/>
      <c r="AE83" s="182"/>
      <c r="AF83" s="182"/>
      <c r="AG83" s="182"/>
      <c r="AH83" s="182"/>
      <c r="AI83" s="182"/>
      <c r="AJ83" s="182"/>
      <c r="AK83" s="182"/>
      <c r="AL83" s="182"/>
      <c r="AM83" s="182"/>
      <c r="AN83" s="182"/>
      <c r="AO83" s="182"/>
      <c r="AP83" s="182"/>
      <c r="AQ83" s="182"/>
      <c r="AR83" s="182"/>
      <c r="AS83" s="182"/>
      <c r="AT83" s="182"/>
      <c r="AU83" s="169"/>
      <c r="AV83" s="170"/>
      <c r="AW83" s="170"/>
      <c r="AX83" s="170"/>
      <c r="AY83" s="171"/>
      <c r="AZ83" s="171"/>
      <c r="BA83" s="171"/>
      <c r="BB83" s="171"/>
      <c r="BC83" s="171"/>
      <c r="BD83" s="171"/>
      <c r="BE83" s="171"/>
      <c r="BF83" s="171"/>
      <c r="BG83" s="171"/>
      <c r="BH83" s="171"/>
      <c r="BI83" s="171"/>
      <c r="BJ83" s="171"/>
      <c r="BK83" s="171"/>
      <c r="BL83" s="172"/>
      <c r="BM83" s="172"/>
      <c r="BN83" s="172"/>
      <c r="BO83" s="172"/>
      <c r="BP83" s="172"/>
      <c r="BQ83" s="172"/>
      <c r="BR83" s="172"/>
      <c r="BS83" s="172"/>
      <c r="BT83" s="172"/>
    </row>
    <row r="84" spans="1:74" ht="234.95" customHeight="1" thickTop="1" thickBot="1" x14ac:dyDescent="0.25">
      <c r="A84" s="474"/>
      <c r="B84" s="311"/>
      <c r="C84" s="332">
        <f t="shared" si="44"/>
        <v>46</v>
      </c>
      <c r="D84" s="746" t="s">
        <v>316</v>
      </c>
      <c r="E84" s="746"/>
      <c r="F84" s="751"/>
      <c r="G84" s="536"/>
      <c r="H84" s="536"/>
      <c r="I84" s="534"/>
      <c r="J84" s="536"/>
      <c r="K84" s="536"/>
      <c r="L84" s="329">
        <f t="shared" si="45"/>
        <v>0</v>
      </c>
      <c r="M84" s="107"/>
      <c r="N84" s="475" t="s">
        <v>290</v>
      </c>
      <c r="O84" s="494"/>
      <c r="P84" s="610" t="s">
        <v>292</v>
      </c>
      <c r="Q84" s="314"/>
      <c r="R84" s="330">
        <f t="shared" si="46"/>
        <v>0</v>
      </c>
      <c r="S84" s="331">
        <f t="shared" si="47"/>
        <v>0</v>
      </c>
      <c r="T84" s="182" t="str">
        <f t="shared" si="48"/>
        <v>Please mark by typing X</v>
      </c>
      <c r="U84" s="182"/>
      <c r="V84" s="182"/>
      <c r="W84" s="182"/>
      <c r="X84" s="182"/>
      <c r="Y84" s="182"/>
      <c r="Z84" s="182"/>
      <c r="AA84" s="182"/>
      <c r="AB84" s="182"/>
      <c r="AC84" s="182"/>
      <c r="AD84" s="182"/>
      <c r="AE84" s="182"/>
      <c r="AF84" s="182"/>
      <c r="AG84" s="182"/>
      <c r="AH84" s="182"/>
      <c r="AI84" s="182"/>
      <c r="AJ84" s="182"/>
      <c r="AK84" s="182"/>
      <c r="AL84" s="182"/>
      <c r="AM84" s="182"/>
      <c r="AN84" s="182"/>
      <c r="AO84" s="182"/>
      <c r="AP84" s="182"/>
      <c r="AQ84" s="182"/>
      <c r="AR84" s="182"/>
      <c r="AS84" s="182"/>
      <c r="AT84" s="182"/>
      <c r="AU84" s="169"/>
      <c r="AV84" s="170"/>
      <c r="AW84" s="170"/>
      <c r="AX84" s="170"/>
      <c r="AY84" s="171"/>
      <c r="AZ84" s="171"/>
      <c r="BA84" s="171"/>
      <c r="BB84" s="171"/>
      <c r="BC84" s="171"/>
      <c r="BD84" s="171"/>
      <c r="BE84" s="171"/>
      <c r="BF84" s="171"/>
      <c r="BG84" s="171"/>
      <c r="BH84" s="171"/>
      <c r="BI84" s="171"/>
      <c r="BJ84" s="171"/>
      <c r="BK84" s="171"/>
      <c r="BL84" s="172"/>
      <c r="BM84" s="172"/>
      <c r="BN84" s="172"/>
      <c r="BO84" s="172"/>
      <c r="BP84" s="172"/>
      <c r="BQ84" s="172"/>
      <c r="BR84" s="172"/>
      <c r="BS84" s="172"/>
      <c r="BT84" s="172"/>
    </row>
    <row r="85" spans="1:74" ht="234.95" customHeight="1" thickTop="1" thickBot="1" x14ac:dyDescent="0.25">
      <c r="A85" s="474"/>
      <c r="B85" s="311"/>
      <c r="C85" s="332">
        <f>C84+1</f>
        <v>47</v>
      </c>
      <c r="D85" s="746" t="s">
        <v>317</v>
      </c>
      <c r="E85" s="746"/>
      <c r="F85" s="751"/>
      <c r="G85" s="536"/>
      <c r="H85" s="536"/>
      <c r="I85" s="536"/>
      <c r="J85" s="536"/>
      <c r="K85" s="536"/>
      <c r="L85" s="329">
        <f t="shared" si="45"/>
        <v>0</v>
      </c>
      <c r="M85" s="107"/>
      <c r="N85" s="476" t="s">
        <v>156</v>
      </c>
      <c r="O85" s="494"/>
      <c r="P85" s="610" t="s">
        <v>242</v>
      </c>
      <c r="Q85" s="314"/>
      <c r="R85" s="330">
        <f t="shared" si="46"/>
        <v>0</v>
      </c>
      <c r="S85" s="331">
        <f t="shared" si="47"/>
        <v>0</v>
      </c>
      <c r="T85" s="182" t="str">
        <f>IF(S85=0,"Please mark by typing X",IF(S85&lt;&gt;1,"error = more than 1 X ",IF(R85&lt;&gt;S85,"error = Please mark by typing 1 X only","OK ")))</f>
        <v>Please mark by typing X</v>
      </c>
      <c r="U85" s="182"/>
      <c r="V85" s="182"/>
      <c r="W85" s="182"/>
      <c r="X85" s="182"/>
      <c r="Y85" s="182"/>
      <c r="Z85" s="182"/>
      <c r="AA85" s="182"/>
      <c r="AB85" s="182"/>
      <c r="AC85" s="182"/>
      <c r="AD85" s="182"/>
      <c r="AE85" s="182"/>
      <c r="AF85" s="182"/>
      <c r="AG85" s="182"/>
      <c r="AH85" s="182"/>
      <c r="AI85" s="182"/>
      <c r="AJ85" s="182"/>
      <c r="AK85" s="182"/>
      <c r="AL85" s="182"/>
      <c r="AM85" s="182"/>
      <c r="AN85" s="182"/>
      <c r="AO85" s="182"/>
      <c r="AP85" s="182"/>
      <c r="AQ85" s="182"/>
      <c r="AR85" s="182"/>
      <c r="AS85" s="182"/>
      <c r="AT85" s="182"/>
      <c r="AU85" s="169"/>
      <c r="AV85" s="170"/>
      <c r="AW85" s="170"/>
      <c r="AX85" s="170"/>
      <c r="AY85" s="171"/>
      <c r="AZ85" s="171"/>
      <c r="BA85" s="171"/>
      <c r="BB85" s="171"/>
      <c r="BC85" s="171"/>
      <c r="BD85" s="171"/>
      <c r="BE85" s="171"/>
      <c r="BF85" s="171"/>
      <c r="BG85" s="171"/>
      <c r="BH85" s="171"/>
      <c r="BI85" s="171"/>
      <c r="BJ85" s="171"/>
      <c r="BK85" s="171"/>
      <c r="BL85" s="172"/>
      <c r="BM85" s="172"/>
      <c r="BN85" s="172"/>
      <c r="BO85" s="172"/>
      <c r="BP85" s="172"/>
      <c r="BQ85" s="172"/>
      <c r="BR85" s="172"/>
      <c r="BS85" s="172"/>
      <c r="BT85" s="172"/>
    </row>
    <row r="86" spans="1:74" ht="234.95" customHeight="1" thickTop="1" thickBot="1" x14ac:dyDescent="0.25">
      <c r="A86" s="474"/>
      <c r="B86" s="311"/>
      <c r="C86" s="332">
        <f t="shared" si="44"/>
        <v>48</v>
      </c>
      <c r="D86" s="746" t="s">
        <v>293</v>
      </c>
      <c r="E86" s="746"/>
      <c r="F86" s="751"/>
      <c r="G86" s="536"/>
      <c r="H86" s="536"/>
      <c r="I86" s="536"/>
      <c r="J86" s="536"/>
      <c r="K86" s="534"/>
      <c r="L86" s="329">
        <f t="shared" si="45"/>
        <v>0</v>
      </c>
      <c r="M86" s="107"/>
      <c r="N86" s="476" t="s">
        <v>179</v>
      </c>
      <c r="O86" s="494"/>
      <c r="P86" s="610" t="s">
        <v>243</v>
      </c>
      <c r="Q86" s="314"/>
      <c r="R86" s="330">
        <f t="shared" si="46"/>
        <v>0</v>
      </c>
      <c r="S86" s="331">
        <f t="shared" si="47"/>
        <v>0</v>
      </c>
      <c r="T86" s="182" t="str">
        <f>IF(S86=0,"Please mark by typing X",IF(S86&lt;&gt;1,"error = more than 1 X ",IF(R86&lt;&gt;S86,"error = Please mark by typing 1 X only","OK ")))</f>
        <v>Please mark by typing X</v>
      </c>
      <c r="U86" s="182"/>
      <c r="V86" s="182"/>
      <c r="W86" s="182"/>
      <c r="X86" s="182"/>
      <c r="Y86" s="182"/>
      <c r="Z86" s="182"/>
      <c r="AA86" s="182"/>
      <c r="AB86" s="182"/>
      <c r="AC86" s="182"/>
      <c r="AD86" s="182"/>
      <c r="AE86" s="182"/>
      <c r="AF86" s="182"/>
      <c r="AG86" s="182"/>
      <c r="AH86" s="182"/>
      <c r="AI86" s="182"/>
      <c r="AJ86" s="182"/>
      <c r="AK86" s="182"/>
      <c r="AL86" s="182"/>
      <c r="AM86" s="182"/>
      <c r="AN86" s="182"/>
      <c r="AO86" s="182"/>
      <c r="AP86" s="182"/>
      <c r="AQ86" s="182"/>
      <c r="AR86" s="182"/>
      <c r="AS86" s="182"/>
      <c r="AT86" s="182"/>
      <c r="AU86" s="169"/>
      <c r="AV86" s="170"/>
      <c r="AW86" s="170"/>
      <c r="AX86" s="170"/>
      <c r="AY86" s="171"/>
      <c r="AZ86" s="171"/>
      <c r="BA86" s="171"/>
      <c r="BB86" s="171"/>
      <c r="BC86" s="171"/>
      <c r="BD86" s="171"/>
      <c r="BE86" s="171"/>
      <c r="BF86" s="171"/>
      <c r="BG86" s="171"/>
      <c r="BH86" s="171"/>
      <c r="BI86" s="171"/>
      <c r="BJ86" s="171"/>
      <c r="BK86" s="171"/>
      <c r="BL86" s="172"/>
      <c r="BM86" s="172"/>
      <c r="BN86" s="172"/>
      <c r="BO86" s="172"/>
      <c r="BP86" s="172"/>
      <c r="BQ86" s="172"/>
      <c r="BR86" s="172"/>
      <c r="BS86" s="172"/>
      <c r="BT86" s="172"/>
    </row>
    <row r="87" spans="1:74" s="359" customFormat="1" ht="234.95" customHeight="1" thickTop="1" thickBot="1" x14ac:dyDescent="0.25">
      <c r="A87" s="506"/>
      <c r="B87" s="311"/>
      <c r="C87" s="332">
        <f t="shared" si="44"/>
        <v>49</v>
      </c>
      <c r="D87" s="746" t="s">
        <v>318</v>
      </c>
      <c r="E87" s="746"/>
      <c r="F87" s="751"/>
      <c r="G87" s="534"/>
      <c r="H87" s="534"/>
      <c r="I87" s="534"/>
      <c r="J87" s="544"/>
      <c r="K87" s="545"/>
      <c r="L87" s="329">
        <f t="shared" si="45"/>
        <v>0</v>
      </c>
      <c r="M87" s="107"/>
      <c r="N87" s="476" t="s">
        <v>180</v>
      </c>
      <c r="O87" s="494"/>
      <c r="P87" s="610" t="s">
        <v>244</v>
      </c>
      <c r="Q87" s="314"/>
      <c r="R87" s="330">
        <f t="shared" si="46"/>
        <v>0</v>
      </c>
      <c r="S87" s="331">
        <f t="shared" si="47"/>
        <v>0</v>
      </c>
      <c r="T87" s="182" t="str">
        <f>IF(S87=0,"Please mark by typing X",IF(S87&lt;&gt;1,"error = more than 1 X ",IF(R87&lt;&gt;S87,"error = Please mark by typing 1 X only","OK ")))</f>
        <v>Please mark by typing X</v>
      </c>
      <c r="U87" s="191"/>
      <c r="V87" s="191"/>
      <c r="W87" s="191"/>
      <c r="X87" s="191"/>
      <c r="Y87" s="191"/>
      <c r="Z87" s="191"/>
      <c r="AA87" s="191"/>
      <c r="AB87" s="191"/>
      <c r="AC87" s="191"/>
      <c r="AD87" s="191"/>
      <c r="AE87" s="191"/>
      <c r="AF87" s="191"/>
      <c r="AG87" s="191"/>
      <c r="AH87" s="191"/>
      <c r="AI87" s="191"/>
      <c r="AJ87" s="191"/>
      <c r="AK87" s="191"/>
      <c r="AL87" s="191"/>
      <c r="AM87" s="191"/>
      <c r="AN87" s="191"/>
      <c r="AO87" s="191"/>
      <c r="AP87" s="191"/>
      <c r="AQ87" s="191"/>
      <c r="AR87" s="191"/>
      <c r="AS87" s="191"/>
      <c r="AT87" s="191"/>
      <c r="AU87" s="185"/>
      <c r="AV87" s="186"/>
      <c r="AW87" s="186"/>
      <c r="AX87" s="186"/>
      <c r="AY87" s="187"/>
      <c r="AZ87" s="187"/>
      <c r="BA87" s="187"/>
      <c r="BB87" s="187"/>
      <c r="BC87" s="187"/>
      <c r="BD87" s="187"/>
      <c r="BE87" s="187"/>
      <c r="BF87" s="187"/>
      <c r="BG87" s="187"/>
      <c r="BH87" s="187"/>
      <c r="BI87" s="187"/>
      <c r="BJ87" s="187"/>
      <c r="BK87" s="187"/>
      <c r="BL87" s="189"/>
      <c r="BM87" s="189"/>
      <c r="BN87" s="189"/>
      <c r="BO87" s="189"/>
      <c r="BP87" s="189"/>
      <c r="BQ87" s="189"/>
      <c r="BR87" s="189"/>
      <c r="BS87" s="189"/>
      <c r="BT87" s="189"/>
    </row>
    <row r="88" spans="1:74" ht="24.95" customHeight="1" thickTop="1" thickBot="1" x14ac:dyDescent="0.25">
      <c r="A88" s="474"/>
      <c r="B88" s="311"/>
      <c r="C88" s="334"/>
      <c r="D88" s="335"/>
      <c r="E88" s="335"/>
      <c r="F88" s="353">
        <f>COUNTA(D81:D87)</f>
        <v>7</v>
      </c>
      <c r="G88" s="602">
        <f>COUNTIF(G81:G87,"x")*G$4</f>
        <v>0</v>
      </c>
      <c r="H88" s="602">
        <f>COUNTIF(H81:H87,"x")*H$4</f>
        <v>0</v>
      </c>
      <c r="I88" s="602">
        <f>COUNTIF(I81:I87,"x")*I$4</f>
        <v>0</v>
      </c>
      <c r="J88" s="602">
        <f>COUNTIF(J81:J87,"x")*J$4</f>
        <v>0</v>
      </c>
      <c r="K88" s="602">
        <f>COUNTIF(K81:K87,"x")*K$4</f>
        <v>0</v>
      </c>
      <c r="L88" s="337">
        <f>SUM(L81:L87)</f>
        <v>0</v>
      </c>
      <c r="M88" s="107"/>
      <c r="N88" s="219"/>
      <c r="O88" s="108"/>
      <c r="P88" s="558"/>
      <c r="Q88" s="314"/>
      <c r="R88" s="356"/>
      <c r="S88" s="356"/>
      <c r="T88" s="191"/>
      <c r="U88" s="191"/>
      <c r="V88" s="191"/>
      <c r="W88" s="191"/>
      <c r="X88" s="191"/>
      <c r="Y88" s="191"/>
      <c r="Z88" s="191"/>
      <c r="AA88" s="191"/>
      <c r="AB88" s="191"/>
      <c r="AC88" s="191"/>
      <c r="AD88" s="191"/>
      <c r="AE88" s="191"/>
      <c r="AF88" s="191"/>
      <c r="AG88" s="191"/>
      <c r="AH88" s="191"/>
      <c r="AI88" s="191"/>
      <c r="AJ88" s="191"/>
      <c r="AK88" s="191"/>
      <c r="AL88" s="191"/>
      <c r="AM88" s="191"/>
      <c r="AN88" s="191"/>
      <c r="AO88" s="191"/>
      <c r="AP88" s="191"/>
      <c r="AQ88" s="191"/>
      <c r="AR88" s="191"/>
      <c r="AS88" s="191"/>
      <c r="AT88" s="191"/>
      <c r="AU88" s="169"/>
      <c r="AV88" s="170"/>
      <c r="AW88" s="170"/>
      <c r="AX88" s="170"/>
      <c r="AY88" s="171"/>
      <c r="AZ88" s="171"/>
      <c r="BA88" s="171"/>
      <c r="BB88" s="171"/>
      <c r="BC88" s="171"/>
      <c r="BD88" s="171"/>
      <c r="BE88" s="171"/>
      <c r="BF88" s="171"/>
      <c r="BG88" s="171"/>
      <c r="BH88" s="171"/>
      <c r="BI88" s="171"/>
      <c r="BJ88" s="171"/>
      <c r="BK88" s="171"/>
      <c r="BL88" s="172"/>
      <c r="BM88" s="172"/>
      <c r="BN88" s="172"/>
      <c r="BO88" s="172"/>
      <c r="BP88" s="172"/>
      <c r="BQ88" s="172"/>
      <c r="BR88" s="172"/>
      <c r="BS88" s="172"/>
      <c r="BT88" s="172"/>
    </row>
    <row r="89" spans="1:74" ht="24.95" customHeight="1" thickTop="1" thickBot="1" x14ac:dyDescent="0.25">
      <c r="A89" s="474"/>
      <c r="B89" s="311"/>
      <c r="C89" s="352"/>
      <c r="D89" s="761" t="s">
        <v>101</v>
      </c>
      <c r="E89" s="761"/>
      <c r="F89" s="795"/>
      <c r="G89" s="505">
        <f>IF(S89=F88,IF(S89=R89,(SUM(G88:K88)/S89),0),0)</f>
        <v>0</v>
      </c>
      <c r="H89" s="495" t="str">
        <f>IF(R89&gt;S89,"Please answer all question correctly with X only",IF(S89&lt;F88,"Please answer all question",IF($G89&gt;4.5,$BM$11,IF($G89&gt;3.5,$BM$10,IF($G89&gt;2.5,$BM$9,IF($G89&gt;1.5,'Ringkasan Laporan'!D41,IF($G89&gt;1,'Ringkasan Laporan'!D40,IF($G89=1,'Ringkasan Laporan'!D39))))))))</f>
        <v>Please answer all question</v>
      </c>
      <c r="I89" s="496"/>
      <c r="J89" s="496"/>
      <c r="K89" s="219"/>
      <c r="L89" s="491"/>
      <c r="M89" s="107"/>
      <c r="N89" s="219"/>
      <c r="O89" s="109"/>
      <c r="P89" s="555"/>
      <c r="Q89" s="314"/>
      <c r="R89" s="358">
        <f>SUM(R81:S87)/2</f>
        <v>0</v>
      </c>
      <c r="S89" s="358">
        <f>SUM(S81:S87)</f>
        <v>0</v>
      </c>
      <c r="T89" s="191"/>
      <c r="U89" s="191"/>
      <c r="V89" s="191"/>
      <c r="W89" s="191"/>
      <c r="X89" s="191"/>
      <c r="Y89" s="191"/>
      <c r="Z89" s="191"/>
      <c r="AA89" s="191"/>
      <c r="AB89" s="191"/>
      <c r="AC89" s="191"/>
      <c r="AD89" s="191"/>
      <c r="AE89" s="191"/>
      <c r="AF89" s="191"/>
      <c r="AG89" s="191"/>
      <c r="AH89" s="191"/>
      <c r="AI89" s="191"/>
      <c r="AJ89" s="191"/>
      <c r="AK89" s="191"/>
      <c r="AL89" s="191"/>
      <c r="AM89" s="191"/>
      <c r="AN89" s="191"/>
      <c r="AO89" s="191"/>
      <c r="AP89" s="191"/>
      <c r="AQ89" s="191"/>
      <c r="AR89" s="191"/>
      <c r="AS89" s="191"/>
      <c r="AT89" s="191"/>
      <c r="AU89" s="169"/>
      <c r="AV89" s="170"/>
      <c r="AW89" s="170"/>
      <c r="AX89" s="170"/>
      <c r="AY89" s="171"/>
      <c r="AZ89" s="171"/>
      <c r="BA89" s="171"/>
      <c r="BB89" s="171"/>
      <c r="BC89" s="171"/>
      <c r="BD89" s="171"/>
      <c r="BE89" s="171"/>
      <c r="BF89" s="171"/>
      <c r="BG89" s="171"/>
      <c r="BH89" s="171"/>
      <c r="BI89" s="171"/>
      <c r="BJ89" s="171"/>
      <c r="BK89" s="171"/>
      <c r="BL89" s="172"/>
      <c r="BM89" s="172"/>
      <c r="BN89" s="172"/>
      <c r="BO89" s="172"/>
      <c r="BP89" s="172"/>
      <c r="BQ89" s="172"/>
      <c r="BR89" s="172"/>
      <c r="BS89" s="172"/>
      <c r="BT89" s="172"/>
    </row>
    <row r="90" spans="1:74" s="360" customFormat="1" ht="24.75" customHeight="1" thickTop="1" thickBot="1" x14ac:dyDescent="0.25">
      <c r="A90" s="497"/>
      <c r="B90" s="311"/>
      <c r="C90" s="352"/>
      <c r="D90" s="761" t="s">
        <v>28</v>
      </c>
      <c r="E90" s="761"/>
      <c r="F90" s="761"/>
      <c r="G90" s="498"/>
      <c r="H90" s="498"/>
      <c r="I90" s="499"/>
      <c r="J90" s="744" t="str">
        <f>IF(S89&gt;F88,"ERROR",IF(S89&lt;F88,"Check!",SUM(G88:K88)))</f>
        <v>Check!</v>
      </c>
      <c r="K90" s="745"/>
      <c r="L90" s="491"/>
      <c r="M90" s="107"/>
      <c r="N90" s="219"/>
      <c r="O90" s="109"/>
      <c r="P90" s="555"/>
      <c r="Q90" s="314"/>
      <c r="R90" s="348"/>
      <c r="S90" s="349"/>
      <c r="T90" s="191"/>
      <c r="U90" s="191"/>
      <c r="V90" s="191"/>
      <c r="W90" s="191"/>
      <c r="X90" s="191"/>
      <c r="Y90" s="191"/>
      <c r="Z90" s="191"/>
      <c r="AA90" s="191"/>
      <c r="AB90" s="191"/>
      <c r="AC90" s="191"/>
      <c r="AD90" s="191"/>
      <c r="AE90" s="191"/>
      <c r="AF90" s="191"/>
      <c r="AG90" s="191"/>
      <c r="AH90" s="191"/>
      <c r="AI90" s="191"/>
      <c r="AJ90" s="191"/>
      <c r="AK90" s="191"/>
      <c r="AL90" s="191"/>
      <c r="AM90" s="191"/>
      <c r="AN90" s="191"/>
      <c r="AO90" s="191"/>
      <c r="AP90" s="191"/>
      <c r="AQ90" s="191"/>
      <c r="AR90" s="191"/>
      <c r="AS90" s="191"/>
      <c r="AT90" s="191"/>
      <c r="AU90" s="185"/>
      <c r="AV90" s="186"/>
      <c r="AW90" s="186"/>
      <c r="AX90" s="186"/>
      <c r="AY90" s="187"/>
      <c r="AZ90" s="187"/>
      <c r="BA90" s="187"/>
      <c r="BB90" s="187"/>
      <c r="BC90" s="187"/>
      <c r="BD90" s="187"/>
      <c r="BE90" s="187"/>
      <c r="BF90" s="187"/>
      <c r="BG90" s="187"/>
      <c r="BH90" s="187"/>
      <c r="BI90" s="187"/>
      <c r="BJ90" s="187"/>
      <c r="BK90" s="187"/>
      <c r="BL90" s="189"/>
      <c r="BM90" s="189"/>
      <c r="BN90" s="189"/>
      <c r="BO90" s="189"/>
      <c r="BP90" s="189"/>
      <c r="BQ90" s="189"/>
      <c r="BR90" s="189"/>
      <c r="BS90" s="189"/>
      <c r="BT90" s="189"/>
      <c r="BU90" s="359"/>
      <c r="BV90" s="359"/>
    </row>
    <row r="91" spans="1:74" ht="113.25" customHeight="1" thickBot="1" x14ac:dyDescent="0.25">
      <c r="A91" s="474"/>
      <c r="B91" s="311"/>
      <c r="C91" s="354"/>
      <c r="D91" s="355"/>
      <c r="E91" s="355"/>
      <c r="F91" s="346"/>
      <c r="G91" s="500"/>
      <c r="H91" s="500"/>
      <c r="I91" s="501"/>
      <c r="J91" s="502"/>
      <c r="K91" s="503" t="str">
        <f>IF(S89&lt;F88,"Please answer all question","")</f>
        <v>Please answer all question</v>
      </c>
      <c r="L91" s="491"/>
      <c r="M91" s="107"/>
      <c r="N91" s="219"/>
      <c r="O91" s="109"/>
      <c r="P91" s="555"/>
      <c r="Q91" s="314"/>
      <c r="R91" s="363"/>
      <c r="S91" s="349"/>
      <c r="T91" s="191"/>
      <c r="U91" s="191"/>
      <c r="V91" s="191"/>
      <c r="W91" s="191"/>
      <c r="X91" s="191"/>
      <c r="Y91" s="191"/>
      <c r="Z91" s="191"/>
      <c r="AA91" s="191"/>
      <c r="AB91" s="191"/>
      <c r="AC91" s="191"/>
      <c r="AD91" s="191"/>
      <c r="AE91" s="191"/>
      <c r="AF91" s="191"/>
      <c r="AG91" s="191"/>
      <c r="AH91" s="191"/>
      <c r="AI91" s="191"/>
      <c r="AJ91" s="191"/>
      <c r="AK91" s="191"/>
      <c r="AL91" s="191"/>
      <c r="AM91" s="191"/>
      <c r="AN91" s="191"/>
      <c r="AO91" s="191"/>
      <c r="AP91" s="191"/>
      <c r="AQ91" s="191"/>
      <c r="AR91" s="191"/>
      <c r="AS91" s="191"/>
      <c r="AT91" s="191"/>
      <c r="AU91" s="169"/>
      <c r="AV91" s="170"/>
      <c r="AW91" s="170"/>
      <c r="AX91" s="170"/>
      <c r="AY91" s="171"/>
      <c r="AZ91" s="171"/>
      <c r="BA91" s="171"/>
      <c r="BB91" s="171"/>
      <c r="BC91" s="171"/>
      <c r="BD91" s="171"/>
      <c r="BE91" s="171"/>
      <c r="BF91" s="171"/>
      <c r="BG91" s="171"/>
      <c r="BH91" s="171"/>
      <c r="BI91" s="171"/>
      <c r="BJ91" s="171"/>
      <c r="BK91" s="171"/>
      <c r="BL91" s="172"/>
      <c r="BM91" s="172"/>
      <c r="BN91" s="172"/>
      <c r="BO91" s="172"/>
      <c r="BP91" s="172"/>
      <c r="BQ91" s="172"/>
      <c r="BR91" s="172"/>
      <c r="BS91" s="172"/>
      <c r="BT91" s="172"/>
    </row>
    <row r="92" spans="1:74" ht="28.5" thickTop="1" thickBot="1" x14ac:dyDescent="0.25">
      <c r="A92" s="474"/>
      <c r="B92" s="311"/>
      <c r="C92" s="816" t="s">
        <v>125</v>
      </c>
      <c r="D92" s="817"/>
      <c r="E92" s="817"/>
      <c r="F92" s="818"/>
      <c r="G92" s="326">
        <v>1</v>
      </c>
      <c r="H92" s="327">
        <v>2</v>
      </c>
      <c r="I92" s="326">
        <v>3</v>
      </c>
      <c r="J92" s="327">
        <v>4</v>
      </c>
      <c r="K92" s="326">
        <v>5</v>
      </c>
      <c r="L92" s="491"/>
      <c r="M92" s="107"/>
      <c r="N92" s="749" t="s">
        <v>383</v>
      </c>
      <c r="O92" s="750"/>
      <c r="P92" s="749"/>
      <c r="Q92" s="750"/>
      <c r="R92" s="348"/>
      <c r="S92" s="349"/>
      <c r="T92" s="191"/>
      <c r="U92" s="182"/>
      <c r="V92" s="182"/>
      <c r="W92" s="182"/>
      <c r="X92" s="182"/>
      <c r="Y92" s="182"/>
      <c r="Z92" s="182"/>
      <c r="AA92" s="182"/>
      <c r="AB92" s="182"/>
      <c r="AC92" s="182"/>
      <c r="AD92" s="182"/>
      <c r="AE92" s="182"/>
      <c r="AF92" s="182"/>
      <c r="AG92" s="182"/>
      <c r="AH92" s="182"/>
      <c r="AI92" s="182"/>
      <c r="AJ92" s="182"/>
      <c r="AK92" s="182"/>
      <c r="AL92" s="182"/>
      <c r="AM92" s="182"/>
      <c r="AN92" s="182"/>
      <c r="AO92" s="182"/>
      <c r="AP92" s="182"/>
      <c r="AQ92" s="182"/>
      <c r="AR92" s="182"/>
      <c r="AS92" s="182"/>
      <c r="AT92" s="182"/>
      <c r="AU92" s="169"/>
      <c r="AV92" s="170"/>
      <c r="AW92" s="170"/>
      <c r="AX92" s="170"/>
      <c r="AY92" s="171"/>
      <c r="AZ92" s="171"/>
      <c r="BA92" s="171"/>
      <c r="BB92" s="171"/>
      <c r="BC92" s="171"/>
      <c r="BD92" s="171"/>
      <c r="BE92" s="171"/>
      <c r="BF92" s="171"/>
      <c r="BG92" s="171"/>
      <c r="BH92" s="171"/>
      <c r="BI92" s="171"/>
      <c r="BJ92" s="171"/>
      <c r="BK92" s="171"/>
      <c r="BL92" s="172"/>
      <c r="BM92" s="172"/>
      <c r="BN92" s="172"/>
      <c r="BO92" s="172"/>
      <c r="BP92" s="172"/>
      <c r="BQ92" s="172"/>
      <c r="BR92" s="172"/>
      <c r="BS92" s="172"/>
      <c r="BT92" s="172"/>
    </row>
    <row r="93" spans="1:74" ht="225" customHeight="1" thickTop="1" thickBot="1" x14ac:dyDescent="0.25">
      <c r="A93" s="474"/>
      <c r="B93" s="311"/>
      <c r="C93" s="332">
        <f>1+C87</f>
        <v>50</v>
      </c>
      <c r="D93" s="746" t="s">
        <v>199</v>
      </c>
      <c r="E93" s="746"/>
      <c r="F93" s="751"/>
      <c r="G93" s="536"/>
      <c r="H93" s="536"/>
      <c r="I93" s="536"/>
      <c r="J93" s="536"/>
      <c r="K93" s="536"/>
      <c r="L93" s="329">
        <f t="shared" ref="L93:L97" si="49">COUNTIF(G93:K93,"x")</f>
        <v>0</v>
      </c>
      <c r="M93" s="107"/>
      <c r="N93" s="475" t="s">
        <v>291</v>
      </c>
      <c r="O93" s="493"/>
      <c r="P93" s="614" t="s">
        <v>245</v>
      </c>
      <c r="Q93" s="314"/>
      <c r="R93" s="330">
        <f t="shared" ref="R93:R97" si="50">COUNTA(G93:K93)</f>
        <v>0</v>
      </c>
      <c r="S93" s="331">
        <f t="shared" ref="S93:S97" si="51">COUNTIF(G93:K93,"x")</f>
        <v>0</v>
      </c>
      <c r="T93" s="182" t="str">
        <f>IF(S93=0,"Please mark by typing X",IF(S93&lt;&gt;1,"error = more than 1 X ",IF(R93&lt;&gt;S93,"error = Please mark by typing 1 X only","OK ")))</f>
        <v>Please mark by typing X</v>
      </c>
      <c r="U93" s="182"/>
      <c r="V93" s="182"/>
      <c r="W93" s="182"/>
      <c r="X93" s="182"/>
      <c r="Y93" s="182"/>
      <c r="Z93" s="182"/>
      <c r="AA93" s="182"/>
      <c r="AB93" s="182"/>
      <c r="AC93" s="182"/>
      <c r="AD93" s="182"/>
      <c r="AE93" s="182"/>
      <c r="AF93" s="182"/>
      <c r="AG93" s="182"/>
      <c r="AH93" s="182"/>
      <c r="AI93" s="182"/>
      <c r="AJ93" s="182"/>
      <c r="AK93" s="182"/>
      <c r="AL93" s="182"/>
      <c r="AM93" s="182"/>
      <c r="AN93" s="182"/>
      <c r="AO93" s="182"/>
      <c r="AP93" s="182"/>
      <c r="AQ93" s="182"/>
      <c r="AR93" s="182"/>
      <c r="AS93" s="182"/>
      <c r="AT93" s="182"/>
      <c r="AU93" s="169"/>
      <c r="AV93" s="170"/>
      <c r="AW93" s="170"/>
      <c r="AX93" s="170"/>
      <c r="AY93" s="171"/>
      <c r="AZ93" s="171"/>
      <c r="BA93" s="171"/>
      <c r="BB93" s="171"/>
      <c r="BC93" s="171"/>
      <c r="BD93" s="171"/>
      <c r="BE93" s="171"/>
      <c r="BF93" s="171"/>
      <c r="BG93" s="171"/>
      <c r="BH93" s="171"/>
      <c r="BI93" s="171"/>
      <c r="BJ93" s="171"/>
      <c r="BK93" s="171"/>
      <c r="BL93" s="172"/>
      <c r="BM93" s="172"/>
      <c r="BN93" s="172"/>
      <c r="BO93" s="172"/>
      <c r="BP93" s="172"/>
      <c r="BQ93" s="172"/>
      <c r="BR93" s="172"/>
      <c r="BS93" s="172"/>
      <c r="BT93" s="172"/>
    </row>
    <row r="94" spans="1:74" ht="225" customHeight="1" thickTop="1" thickBot="1" x14ac:dyDescent="0.25">
      <c r="A94" s="474"/>
      <c r="B94" s="311"/>
      <c r="C94" s="332">
        <f>C93+1</f>
        <v>51</v>
      </c>
      <c r="D94" s="746" t="s">
        <v>319</v>
      </c>
      <c r="E94" s="746"/>
      <c r="F94" s="751"/>
      <c r="G94" s="536"/>
      <c r="H94" s="536"/>
      <c r="I94" s="536"/>
      <c r="J94" s="536"/>
      <c r="K94" s="536"/>
      <c r="L94" s="329">
        <f t="shared" si="49"/>
        <v>0</v>
      </c>
      <c r="M94" s="107"/>
      <c r="N94" s="476" t="s">
        <v>161</v>
      </c>
      <c r="O94" s="507"/>
      <c r="P94" s="615" t="s">
        <v>246</v>
      </c>
      <c r="Q94" s="314"/>
      <c r="R94" s="330">
        <f t="shared" si="50"/>
        <v>0</v>
      </c>
      <c r="S94" s="331">
        <f t="shared" si="51"/>
        <v>0</v>
      </c>
      <c r="T94" s="182" t="str">
        <f>IF(S94=0,"Please mark by typing X",IF(S94&lt;&gt;1,"error = more than 1 X ",IF(R94&lt;&gt;S94,"error = Please mark by typing 1 X only","OK ")))</f>
        <v>Please mark by typing X</v>
      </c>
      <c r="U94" s="182"/>
      <c r="V94" s="182"/>
      <c r="W94" s="182"/>
      <c r="X94" s="182"/>
      <c r="Y94" s="182"/>
      <c r="Z94" s="182"/>
      <c r="AA94" s="182"/>
      <c r="AB94" s="182"/>
      <c r="AC94" s="182"/>
      <c r="AD94" s="182"/>
      <c r="AE94" s="182"/>
      <c r="AF94" s="182"/>
      <c r="AG94" s="182"/>
      <c r="AH94" s="182"/>
      <c r="AI94" s="182"/>
      <c r="AJ94" s="182"/>
      <c r="AK94" s="182"/>
      <c r="AL94" s="182"/>
      <c r="AM94" s="182"/>
      <c r="AN94" s="182"/>
      <c r="AO94" s="182"/>
      <c r="AP94" s="182"/>
      <c r="AQ94" s="182"/>
      <c r="AR94" s="182"/>
      <c r="AS94" s="182"/>
      <c r="AT94" s="182"/>
      <c r="AU94" s="169"/>
      <c r="AV94" s="170"/>
      <c r="AW94" s="170"/>
      <c r="AX94" s="170"/>
      <c r="AY94" s="171"/>
      <c r="AZ94" s="171"/>
      <c r="BA94" s="171"/>
      <c r="BB94" s="171"/>
      <c r="BC94" s="171"/>
      <c r="BD94" s="171"/>
      <c r="BE94" s="171"/>
      <c r="BF94" s="171"/>
      <c r="BG94" s="171"/>
      <c r="BH94" s="171"/>
      <c r="BI94" s="171"/>
      <c r="BJ94" s="171"/>
      <c r="BK94" s="171"/>
      <c r="BL94" s="172"/>
      <c r="BM94" s="172"/>
      <c r="BN94" s="172"/>
      <c r="BO94" s="172"/>
      <c r="BP94" s="172"/>
      <c r="BQ94" s="172"/>
      <c r="BR94" s="172"/>
      <c r="BS94" s="172"/>
      <c r="BT94" s="172"/>
    </row>
    <row r="95" spans="1:74" ht="225" customHeight="1" thickTop="1" thickBot="1" x14ac:dyDescent="0.25">
      <c r="A95" s="474"/>
      <c r="B95" s="311"/>
      <c r="C95" s="332">
        <f t="shared" ref="C95:C97" si="52">C94+1</f>
        <v>52</v>
      </c>
      <c r="D95" s="746" t="s">
        <v>320</v>
      </c>
      <c r="E95" s="746"/>
      <c r="F95" s="751"/>
      <c r="G95" s="536"/>
      <c r="H95" s="536"/>
      <c r="I95" s="536"/>
      <c r="J95" s="536"/>
      <c r="K95" s="536"/>
      <c r="L95" s="329">
        <f t="shared" si="49"/>
        <v>0</v>
      </c>
      <c r="M95" s="107"/>
      <c r="N95" s="476" t="s">
        <v>162</v>
      </c>
      <c r="O95" s="507"/>
      <c r="P95" s="615" t="s">
        <v>247</v>
      </c>
      <c r="Q95" s="314"/>
      <c r="R95" s="330">
        <f t="shared" si="50"/>
        <v>0</v>
      </c>
      <c r="S95" s="331">
        <f t="shared" si="51"/>
        <v>0</v>
      </c>
      <c r="T95" s="182" t="str">
        <f>IF(S95=0,"Please mark by typing X",IF(S95&lt;&gt;1,"error = more than 1 X ",IF(R95&lt;&gt;S95,"error = Please mark by typing 1 X only","OK ")))</f>
        <v>Please mark by typing X</v>
      </c>
      <c r="U95" s="182"/>
      <c r="V95" s="182"/>
      <c r="W95" s="182"/>
      <c r="X95" s="182"/>
      <c r="Y95" s="182"/>
      <c r="Z95" s="182"/>
      <c r="AA95" s="182"/>
      <c r="AB95" s="182"/>
      <c r="AC95" s="182"/>
      <c r="AD95" s="182"/>
      <c r="AE95" s="182"/>
      <c r="AF95" s="182"/>
      <c r="AG95" s="182"/>
      <c r="AH95" s="182"/>
      <c r="AI95" s="182"/>
      <c r="AJ95" s="182"/>
      <c r="AK95" s="182"/>
      <c r="AL95" s="182"/>
      <c r="AM95" s="182"/>
      <c r="AN95" s="182"/>
      <c r="AO95" s="182"/>
      <c r="AP95" s="182"/>
      <c r="AQ95" s="182"/>
      <c r="AR95" s="182"/>
      <c r="AS95" s="182"/>
      <c r="AT95" s="182"/>
      <c r="AU95" s="169"/>
      <c r="AV95" s="170"/>
      <c r="AW95" s="170"/>
      <c r="AX95" s="170"/>
      <c r="AY95" s="171"/>
      <c r="AZ95" s="171"/>
      <c r="BA95" s="171"/>
      <c r="BB95" s="171"/>
      <c r="BC95" s="171"/>
      <c r="BD95" s="171"/>
      <c r="BE95" s="171"/>
      <c r="BF95" s="171"/>
      <c r="BG95" s="171"/>
      <c r="BH95" s="171"/>
      <c r="BI95" s="171"/>
      <c r="BJ95" s="171"/>
      <c r="BK95" s="171"/>
      <c r="BL95" s="172"/>
      <c r="BM95" s="172"/>
      <c r="BN95" s="172"/>
      <c r="BO95" s="172"/>
      <c r="BP95" s="172"/>
      <c r="BQ95" s="172"/>
      <c r="BR95" s="172"/>
      <c r="BS95" s="172"/>
      <c r="BT95" s="172"/>
    </row>
    <row r="96" spans="1:74" ht="225" customHeight="1" thickTop="1" thickBot="1" x14ac:dyDescent="0.25">
      <c r="A96" s="474"/>
      <c r="B96" s="311"/>
      <c r="C96" s="332">
        <f t="shared" si="52"/>
        <v>53</v>
      </c>
      <c r="D96" s="746" t="s">
        <v>321</v>
      </c>
      <c r="E96" s="746"/>
      <c r="F96" s="751"/>
      <c r="G96" s="536"/>
      <c r="H96" s="536"/>
      <c r="I96" s="536"/>
      <c r="J96" s="536"/>
      <c r="K96" s="536"/>
      <c r="L96" s="329">
        <f t="shared" si="49"/>
        <v>0</v>
      </c>
      <c r="M96" s="107"/>
      <c r="N96" s="476" t="s">
        <v>266</v>
      </c>
      <c r="O96" s="507"/>
      <c r="P96" s="615" t="s">
        <v>248</v>
      </c>
      <c r="Q96" s="314"/>
      <c r="R96" s="330">
        <f t="shared" si="50"/>
        <v>0</v>
      </c>
      <c r="S96" s="331">
        <f t="shared" si="51"/>
        <v>0</v>
      </c>
      <c r="T96" s="182" t="str">
        <f>IF(S96=0,"Please mark by typing X",IF(S96&lt;&gt;1,"error = more than 1 X ",IF(R96&lt;&gt;S96,"error = Please mark by typing 1 X only","OK ")))</f>
        <v>Please mark by typing X</v>
      </c>
      <c r="U96" s="182"/>
      <c r="V96" s="182"/>
      <c r="W96" s="182"/>
      <c r="X96" s="182"/>
      <c r="Y96" s="182"/>
      <c r="Z96" s="182"/>
      <c r="AA96" s="182"/>
      <c r="AB96" s="182"/>
      <c r="AC96" s="182"/>
      <c r="AD96" s="182"/>
      <c r="AE96" s="182"/>
      <c r="AF96" s="182"/>
      <c r="AG96" s="182"/>
      <c r="AH96" s="182"/>
      <c r="AI96" s="182"/>
      <c r="AJ96" s="182"/>
      <c r="AK96" s="182"/>
      <c r="AL96" s="182"/>
      <c r="AM96" s="182"/>
      <c r="AN96" s="182"/>
      <c r="AO96" s="182"/>
      <c r="AP96" s="182"/>
      <c r="AQ96" s="182"/>
      <c r="AR96" s="182"/>
      <c r="AS96" s="182"/>
      <c r="AT96" s="182"/>
      <c r="AU96" s="169"/>
      <c r="AV96" s="170"/>
      <c r="AW96" s="170"/>
      <c r="AX96" s="170"/>
      <c r="AY96" s="171"/>
      <c r="AZ96" s="171"/>
      <c r="BA96" s="171"/>
      <c r="BB96" s="171"/>
      <c r="BC96" s="171"/>
      <c r="BD96" s="171"/>
      <c r="BE96" s="171"/>
      <c r="BF96" s="171"/>
      <c r="BG96" s="171"/>
      <c r="BH96" s="171"/>
      <c r="BI96" s="171"/>
      <c r="BJ96" s="171"/>
      <c r="BK96" s="171"/>
      <c r="BL96" s="172"/>
      <c r="BM96" s="172"/>
      <c r="BN96" s="172"/>
      <c r="BO96" s="172"/>
      <c r="BP96" s="172"/>
      <c r="BQ96" s="172"/>
      <c r="BR96" s="172"/>
      <c r="BS96" s="172"/>
      <c r="BT96" s="172"/>
    </row>
    <row r="97" spans="1:74" ht="225" customHeight="1" thickTop="1" thickBot="1" x14ac:dyDescent="0.25">
      <c r="A97" s="474"/>
      <c r="B97" s="311"/>
      <c r="C97" s="328">
        <f t="shared" si="52"/>
        <v>54</v>
      </c>
      <c r="D97" s="746" t="s">
        <v>322</v>
      </c>
      <c r="E97" s="746"/>
      <c r="F97" s="751"/>
      <c r="G97" s="536"/>
      <c r="H97" s="536"/>
      <c r="I97" s="536"/>
      <c r="J97" s="536"/>
      <c r="K97" s="536"/>
      <c r="L97" s="329">
        <f t="shared" si="49"/>
        <v>0</v>
      </c>
      <c r="M97" s="107"/>
      <c r="N97" s="476" t="s">
        <v>265</v>
      </c>
      <c r="O97" s="494"/>
      <c r="P97" s="615" t="s">
        <v>249</v>
      </c>
      <c r="Q97" s="314"/>
      <c r="R97" s="330">
        <f t="shared" si="50"/>
        <v>0</v>
      </c>
      <c r="S97" s="331">
        <f t="shared" si="51"/>
        <v>0</v>
      </c>
      <c r="T97" s="182" t="str">
        <f t="shared" ref="T97" si="53">IF(S97=0,"Please mark by typing X",IF(S97&lt;&gt;1,"error = more than 1 X ",IF(R97&lt;&gt;S97,"error = Please mark by typing 1 X only","OK ")))</f>
        <v>Please mark by typing X</v>
      </c>
      <c r="U97" s="182"/>
      <c r="V97" s="182"/>
      <c r="W97" s="182"/>
      <c r="X97" s="182"/>
      <c r="Y97" s="182"/>
      <c r="Z97" s="182"/>
      <c r="AA97" s="182"/>
      <c r="AB97" s="182"/>
      <c r="AC97" s="182"/>
      <c r="AD97" s="182"/>
      <c r="AE97" s="182"/>
      <c r="AF97" s="182"/>
      <c r="AG97" s="182"/>
      <c r="AH97" s="182"/>
      <c r="AI97" s="182"/>
      <c r="AJ97" s="182"/>
      <c r="AK97" s="182"/>
      <c r="AL97" s="182"/>
      <c r="AM97" s="182"/>
      <c r="AN97" s="182"/>
      <c r="AO97" s="182"/>
      <c r="AP97" s="182"/>
      <c r="AQ97" s="182"/>
      <c r="AR97" s="182"/>
      <c r="AS97" s="182"/>
      <c r="AT97" s="182"/>
      <c r="AU97" s="169"/>
      <c r="AV97" s="170"/>
      <c r="AW97" s="170"/>
      <c r="AX97" s="170"/>
      <c r="AY97" s="171"/>
      <c r="AZ97" s="171"/>
      <c r="BA97" s="171"/>
      <c r="BB97" s="171"/>
      <c r="BC97" s="171"/>
      <c r="BD97" s="171"/>
      <c r="BE97" s="171"/>
      <c r="BF97" s="171"/>
      <c r="BG97" s="171"/>
      <c r="BH97" s="171"/>
      <c r="BI97" s="171"/>
      <c r="BJ97" s="171"/>
      <c r="BK97" s="171"/>
      <c r="BL97" s="172"/>
      <c r="BM97" s="172"/>
      <c r="BN97" s="172"/>
      <c r="BO97" s="172"/>
      <c r="BP97" s="172"/>
      <c r="BQ97" s="172"/>
      <c r="BR97" s="172"/>
      <c r="BS97" s="172"/>
      <c r="BT97" s="172"/>
    </row>
    <row r="98" spans="1:74" ht="24.95" customHeight="1" thickTop="1" thickBot="1" x14ac:dyDescent="0.25">
      <c r="A98" s="474"/>
      <c r="B98" s="311"/>
      <c r="C98" s="364"/>
      <c r="D98" s="365"/>
      <c r="E98" s="365"/>
      <c r="F98" s="366">
        <f>COUNTA(D93:D97)</f>
        <v>5</v>
      </c>
      <c r="G98" s="504">
        <f>COUNTIF(G93:G97,"x")*G$4</f>
        <v>0</v>
      </c>
      <c r="H98" s="504">
        <f>COUNTIF(H93:H97,"x")*H$4</f>
        <v>0</v>
      </c>
      <c r="I98" s="504">
        <f>COUNTIF(I93:I97,"x")*I$4</f>
        <v>0</v>
      </c>
      <c r="J98" s="504">
        <f>COUNTIF(J93:J97,"x")*J$4</f>
        <v>0</v>
      </c>
      <c r="K98" s="504">
        <f>COUNTIF(K93:K97,"x")*K$4</f>
        <v>0</v>
      </c>
      <c r="L98" s="337">
        <f>SUM(L93:L97)</f>
        <v>0</v>
      </c>
      <c r="M98" s="107"/>
      <c r="N98" s="219"/>
      <c r="O98" s="108"/>
      <c r="P98" s="558"/>
      <c r="Q98" s="314"/>
      <c r="R98" s="356"/>
      <c r="S98" s="356"/>
      <c r="T98" s="191"/>
      <c r="U98" s="191"/>
      <c r="V98" s="191"/>
      <c r="W98" s="191"/>
      <c r="X98" s="191"/>
      <c r="Y98" s="191"/>
      <c r="Z98" s="191"/>
      <c r="AA98" s="191"/>
      <c r="AB98" s="191"/>
      <c r="AC98" s="191"/>
      <c r="AD98" s="191"/>
      <c r="AE98" s="191"/>
      <c r="AF98" s="191"/>
      <c r="AG98" s="191"/>
      <c r="AH98" s="191"/>
      <c r="AI98" s="191"/>
      <c r="AJ98" s="191"/>
      <c r="AK98" s="191"/>
      <c r="AL98" s="191"/>
      <c r="AM98" s="191"/>
      <c r="AN98" s="191"/>
      <c r="AO98" s="191"/>
      <c r="AP98" s="191"/>
      <c r="AQ98" s="191"/>
      <c r="AR98" s="191"/>
      <c r="AS98" s="191"/>
      <c r="AT98" s="191"/>
      <c r="AU98" s="169"/>
      <c r="AV98" s="170"/>
      <c r="AW98" s="170"/>
      <c r="AX98" s="170"/>
      <c r="AY98" s="171"/>
      <c r="AZ98" s="171"/>
      <c r="BA98" s="171"/>
      <c r="BB98" s="171"/>
      <c r="BC98" s="171"/>
      <c r="BD98" s="171"/>
      <c r="BE98" s="171"/>
      <c r="BF98" s="171"/>
      <c r="BG98" s="171"/>
      <c r="BH98" s="171"/>
      <c r="BI98" s="171"/>
      <c r="BJ98" s="171"/>
      <c r="BK98" s="171"/>
      <c r="BL98" s="172"/>
      <c r="BM98" s="172"/>
      <c r="BN98" s="172"/>
      <c r="BO98" s="172"/>
      <c r="BP98" s="172"/>
      <c r="BQ98" s="172"/>
      <c r="BR98" s="172"/>
      <c r="BS98" s="172"/>
      <c r="BT98" s="172"/>
    </row>
    <row r="99" spans="1:74" ht="24.95" customHeight="1" thickTop="1" thickBot="1" x14ac:dyDescent="0.25">
      <c r="A99" s="474"/>
      <c r="B99" s="311"/>
      <c r="C99" s="367"/>
      <c r="D99" s="752" t="s">
        <v>102</v>
      </c>
      <c r="E99" s="752"/>
      <c r="F99" s="752"/>
      <c r="G99" s="505">
        <f>IF(S99=F98,IF(S99=R99,(SUM(G98:K98)/S99),0),0)</f>
        <v>0</v>
      </c>
      <c r="H99" s="495" t="str">
        <f>IF(R99&gt;S99,"Please answer all question correctly with X only",IF(S99&lt;F98,"Please answer all question",IF($G99&gt;4.5,$BM$11,IF($G99&gt;3.5,$BM$10, IF($G99&gt;2.5,$BM$9,IF($G99&gt;1.5,'Ringkasan Laporan'!D41,IF($G99&gt;1,'Ringkasan Laporan'!D40,IF($G99=1,'Ringkasan Laporan'!D39))))))))</f>
        <v>Please answer all question</v>
      </c>
      <c r="I99" s="496"/>
      <c r="J99" s="496"/>
      <c r="K99" s="219"/>
      <c r="L99" s="491"/>
      <c r="M99" s="107"/>
      <c r="N99" s="219"/>
      <c r="O99" s="109"/>
      <c r="P99" s="555"/>
      <c r="Q99" s="314"/>
      <c r="R99" s="358">
        <f>SUM(R93:S97)/2</f>
        <v>0</v>
      </c>
      <c r="S99" s="358">
        <f>SUM(S93:S97)</f>
        <v>0</v>
      </c>
      <c r="T99" s="191"/>
      <c r="U99" s="191"/>
      <c r="V99" s="191"/>
      <c r="W99" s="191"/>
      <c r="X99" s="191"/>
      <c r="Y99" s="191"/>
      <c r="Z99" s="191"/>
      <c r="AA99" s="191"/>
      <c r="AB99" s="191"/>
      <c r="AC99" s="191"/>
      <c r="AD99" s="191"/>
      <c r="AE99" s="191"/>
      <c r="AF99" s="191"/>
      <c r="AG99" s="191"/>
      <c r="AH99" s="191"/>
      <c r="AI99" s="191"/>
      <c r="AJ99" s="191"/>
      <c r="AK99" s="191"/>
      <c r="AL99" s="191"/>
      <c r="AM99" s="191"/>
      <c r="AN99" s="191"/>
      <c r="AO99" s="191"/>
      <c r="AP99" s="191"/>
      <c r="AQ99" s="191"/>
      <c r="AR99" s="191"/>
      <c r="AS99" s="191"/>
      <c r="AT99" s="191"/>
      <c r="AU99" s="169"/>
      <c r="AV99" s="170"/>
      <c r="AW99" s="170"/>
      <c r="AX99" s="170"/>
      <c r="AY99" s="171"/>
      <c r="AZ99" s="171"/>
      <c r="BA99" s="171"/>
      <c r="BB99" s="171"/>
      <c r="BC99" s="171"/>
      <c r="BD99" s="171"/>
      <c r="BE99" s="171"/>
      <c r="BF99" s="171"/>
      <c r="BG99" s="171"/>
      <c r="BH99" s="171"/>
      <c r="BI99" s="171"/>
      <c r="BJ99" s="171"/>
      <c r="BK99" s="171"/>
      <c r="BL99" s="172"/>
      <c r="BM99" s="172"/>
      <c r="BN99" s="172"/>
      <c r="BO99" s="172"/>
      <c r="BP99" s="172"/>
      <c r="BQ99" s="172"/>
      <c r="BR99" s="172"/>
      <c r="BS99" s="172"/>
      <c r="BT99" s="172"/>
    </row>
    <row r="100" spans="1:74" s="360" customFormat="1" ht="24.95" customHeight="1" thickTop="1" thickBot="1" x14ac:dyDescent="0.25">
      <c r="A100" s="497"/>
      <c r="B100" s="311"/>
      <c r="C100" s="367"/>
      <c r="D100" s="752" t="s">
        <v>29</v>
      </c>
      <c r="E100" s="752"/>
      <c r="F100" s="752"/>
      <c r="G100" s="498"/>
      <c r="H100" s="498"/>
      <c r="I100" s="499"/>
      <c r="J100" s="744" t="str">
        <f>IF(S99&gt;F98,"ERROR",IF(S99&lt;F98,"Check!",SUM(G98:K98)))</f>
        <v>Check!</v>
      </c>
      <c r="K100" s="745"/>
      <c r="L100" s="491"/>
      <c r="M100" s="107"/>
      <c r="N100" s="219"/>
      <c r="O100" s="109"/>
      <c r="P100" s="555"/>
      <c r="Q100" s="314"/>
      <c r="R100" s="348"/>
      <c r="S100" s="349"/>
      <c r="T100" s="191"/>
      <c r="U100" s="191"/>
      <c r="V100" s="191"/>
      <c r="W100" s="191"/>
      <c r="X100" s="191"/>
      <c r="Y100" s="191"/>
      <c r="Z100" s="191"/>
      <c r="AA100" s="191"/>
      <c r="AB100" s="191"/>
      <c r="AC100" s="191"/>
      <c r="AD100" s="191"/>
      <c r="AE100" s="191"/>
      <c r="AF100" s="191"/>
      <c r="AG100" s="191"/>
      <c r="AH100" s="191"/>
      <c r="AI100" s="191"/>
      <c r="AJ100" s="191"/>
      <c r="AK100" s="191"/>
      <c r="AL100" s="191"/>
      <c r="AM100" s="191"/>
      <c r="AN100" s="191"/>
      <c r="AO100" s="191"/>
      <c r="AP100" s="191"/>
      <c r="AQ100" s="191"/>
      <c r="AR100" s="191"/>
      <c r="AS100" s="191"/>
      <c r="AT100" s="191"/>
      <c r="AU100" s="185"/>
      <c r="AV100" s="186"/>
      <c r="AW100" s="186"/>
      <c r="AX100" s="186"/>
      <c r="AY100" s="187"/>
      <c r="AZ100" s="187"/>
      <c r="BA100" s="187"/>
      <c r="BB100" s="187"/>
      <c r="BC100" s="187"/>
      <c r="BD100" s="187"/>
      <c r="BE100" s="187"/>
      <c r="BF100" s="187"/>
      <c r="BG100" s="187"/>
      <c r="BH100" s="187"/>
      <c r="BI100" s="187"/>
      <c r="BJ100" s="187"/>
      <c r="BK100" s="187"/>
      <c r="BL100" s="189"/>
      <c r="BM100" s="189"/>
      <c r="BN100" s="189"/>
      <c r="BO100" s="189"/>
      <c r="BP100" s="189"/>
      <c r="BQ100" s="189"/>
      <c r="BR100" s="189"/>
      <c r="BS100" s="189"/>
      <c r="BT100" s="189"/>
      <c r="BU100" s="359"/>
      <c r="BV100" s="359"/>
    </row>
    <row r="101" spans="1:74" ht="30" customHeight="1" thickBot="1" x14ac:dyDescent="0.25">
      <c r="A101" s="474"/>
      <c r="B101" s="311"/>
      <c r="C101" s="368"/>
      <c r="D101" s="361"/>
      <c r="E101" s="361"/>
      <c r="F101" s="362"/>
      <c r="G101" s="500"/>
      <c r="H101" s="500"/>
      <c r="I101" s="501"/>
      <c r="J101" s="502"/>
      <c r="K101" s="503" t="str">
        <f>IF(S99&lt;F98,"Please answer all question","")</f>
        <v>Please answer all question</v>
      </c>
      <c r="L101" s="491"/>
      <c r="M101" s="107"/>
      <c r="N101" s="219"/>
      <c r="O101" s="109"/>
      <c r="P101" s="555"/>
      <c r="Q101" s="314"/>
      <c r="R101" s="363"/>
      <c r="S101" s="349"/>
      <c r="T101" s="191"/>
      <c r="U101" s="191"/>
      <c r="V101" s="191"/>
      <c r="W101" s="191"/>
      <c r="X101" s="191"/>
      <c r="Y101" s="191"/>
      <c r="Z101" s="191"/>
      <c r="AA101" s="191"/>
      <c r="AB101" s="191"/>
      <c r="AC101" s="191"/>
      <c r="AD101" s="191"/>
      <c r="AE101" s="191"/>
      <c r="AF101" s="191"/>
      <c r="AG101" s="191"/>
      <c r="AH101" s="191"/>
      <c r="AI101" s="191"/>
      <c r="AJ101" s="191"/>
      <c r="AK101" s="191"/>
      <c r="AL101" s="191"/>
      <c r="AM101" s="191"/>
      <c r="AN101" s="191"/>
      <c r="AO101" s="191"/>
      <c r="AP101" s="191"/>
      <c r="AQ101" s="191"/>
      <c r="AR101" s="191"/>
      <c r="AS101" s="191"/>
      <c r="AT101" s="191"/>
      <c r="AU101" s="169"/>
      <c r="AV101" s="170"/>
      <c r="AW101" s="170"/>
      <c r="AX101" s="170"/>
      <c r="AY101" s="171"/>
      <c r="AZ101" s="171"/>
      <c r="BA101" s="171"/>
      <c r="BB101" s="171"/>
      <c r="BC101" s="171"/>
      <c r="BD101" s="171"/>
      <c r="BE101" s="171"/>
      <c r="BF101" s="171"/>
      <c r="BG101" s="171"/>
      <c r="BH101" s="171"/>
      <c r="BI101" s="171"/>
      <c r="BJ101" s="171"/>
      <c r="BK101" s="171"/>
      <c r="BL101" s="172"/>
      <c r="BM101" s="172"/>
      <c r="BN101" s="172"/>
      <c r="BO101" s="172"/>
      <c r="BP101" s="172"/>
      <c r="BQ101" s="172"/>
      <c r="BR101" s="172"/>
      <c r="BS101" s="172"/>
      <c r="BT101" s="172"/>
    </row>
    <row r="102" spans="1:74" ht="28.5" thickTop="1" thickBot="1" x14ac:dyDescent="0.25">
      <c r="A102" s="474"/>
      <c r="B102" s="311"/>
      <c r="C102" s="758" t="s">
        <v>126</v>
      </c>
      <c r="D102" s="759"/>
      <c r="E102" s="759"/>
      <c r="F102" s="760"/>
      <c r="G102" s="326">
        <v>1</v>
      </c>
      <c r="H102" s="327">
        <v>2</v>
      </c>
      <c r="I102" s="326">
        <v>3</v>
      </c>
      <c r="J102" s="327">
        <v>4</v>
      </c>
      <c r="K102" s="326">
        <v>5</v>
      </c>
      <c r="L102" s="491"/>
      <c r="M102" s="107"/>
      <c r="N102" s="749" t="s">
        <v>383</v>
      </c>
      <c r="O102" s="750"/>
      <c r="P102" s="749"/>
      <c r="Q102" s="750"/>
      <c r="R102" s="348"/>
      <c r="S102" s="349"/>
      <c r="T102" s="191"/>
      <c r="U102" s="182"/>
      <c r="V102" s="182"/>
      <c r="W102" s="182"/>
      <c r="X102" s="182"/>
      <c r="Y102" s="182"/>
      <c r="Z102" s="182"/>
      <c r="AA102" s="182"/>
      <c r="AB102" s="182"/>
      <c r="AC102" s="182"/>
      <c r="AD102" s="182"/>
      <c r="AE102" s="182"/>
      <c r="AF102" s="182"/>
      <c r="AG102" s="182"/>
      <c r="AH102" s="182"/>
      <c r="AI102" s="182"/>
      <c r="AJ102" s="182"/>
      <c r="AK102" s="182"/>
      <c r="AL102" s="182"/>
      <c r="AM102" s="182"/>
      <c r="AN102" s="182"/>
      <c r="AO102" s="182"/>
      <c r="AP102" s="182"/>
      <c r="AQ102" s="182"/>
      <c r="AR102" s="182"/>
      <c r="AS102" s="182"/>
      <c r="AT102" s="182"/>
      <c r="AU102" s="169"/>
      <c r="AV102" s="170"/>
      <c r="AW102" s="170"/>
      <c r="AX102" s="170"/>
      <c r="AY102" s="171"/>
      <c r="AZ102" s="171"/>
      <c r="BA102" s="171"/>
      <c r="BB102" s="171"/>
      <c r="BC102" s="171"/>
      <c r="BD102" s="171"/>
      <c r="BE102" s="171"/>
      <c r="BF102" s="171"/>
      <c r="BG102" s="171"/>
      <c r="BH102" s="171"/>
      <c r="BI102" s="171"/>
      <c r="BJ102" s="171"/>
      <c r="BK102" s="171"/>
      <c r="BL102" s="172"/>
      <c r="BM102" s="172"/>
      <c r="BN102" s="172"/>
      <c r="BO102" s="172"/>
      <c r="BP102" s="172"/>
      <c r="BQ102" s="172"/>
      <c r="BR102" s="172"/>
      <c r="BS102" s="172"/>
      <c r="BT102" s="172"/>
    </row>
    <row r="103" spans="1:74" ht="365.25" customHeight="1" thickTop="1" thickBot="1" x14ac:dyDescent="0.25">
      <c r="A103" s="474"/>
      <c r="B103" s="311"/>
      <c r="C103" s="372">
        <f>1+C97</f>
        <v>55</v>
      </c>
      <c r="D103" s="753" t="s">
        <v>181</v>
      </c>
      <c r="E103" s="754"/>
      <c r="F103" s="755"/>
      <c r="G103" s="541"/>
      <c r="H103" s="536"/>
      <c r="I103" s="536"/>
      <c r="J103" s="536"/>
      <c r="K103" s="536"/>
      <c r="L103" s="329">
        <f t="shared" ref="L103:L105" si="54">COUNTIF(G103:K103,"x")</f>
        <v>0</v>
      </c>
      <c r="M103" s="107"/>
      <c r="N103" s="475" t="s">
        <v>264</v>
      </c>
      <c r="O103" s="493"/>
      <c r="P103" s="612" t="s">
        <v>250</v>
      </c>
      <c r="Q103" s="314"/>
      <c r="R103" s="330">
        <f t="shared" ref="R103:R105" si="55">COUNTA(G103:K103)</f>
        <v>0</v>
      </c>
      <c r="S103" s="331">
        <f t="shared" ref="S103:S105" si="56">COUNTIF(G103:K103,"x")</f>
        <v>0</v>
      </c>
      <c r="T103" s="182" t="str">
        <f>IF(S103=0,"Please mark by typing X",IF(S103&lt;&gt;1,"error = more than 1 X ",IF(R103&lt;&gt;S103,"error = Please mark by typing 1 X only","OK ")))</f>
        <v>Please mark by typing X</v>
      </c>
      <c r="U103" s="182"/>
      <c r="V103" s="182"/>
      <c r="W103" s="182"/>
      <c r="X103" s="182"/>
      <c r="Y103" s="182"/>
      <c r="Z103" s="182"/>
      <c r="AA103" s="182"/>
      <c r="AB103" s="182"/>
      <c r="AC103" s="182"/>
      <c r="AD103" s="182"/>
      <c r="AE103" s="182"/>
      <c r="AF103" s="182"/>
      <c r="AG103" s="182"/>
      <c r="AH103" s="182"/>
      <c r="AI103" s="182"/>
      <c r="AJ103" s="182"/>
      <c r="AK103" s="182"/>
      <c r="AL103" s="182"/>
      <c r="AM103" s="182"/>
      <c r="AN103" s="182"/>
      <c r="AO103" s="182"/>
      <c r="AP103" s="182"/>
      <c r="AQ103" s="182"/>
      <c r="AR103" s="182"/>
      <c r="AS103" s="182"/>
      <c r="AT103" s="182"/>
      <c r="AU103" s="169"/>
      <c r="AV103" s="170"/>
      <c r="AW103" s="170"/>
      <c r="AX103" s="170"/>
      <c r="AY103" s="171"/>
      <c r="AZ103" s="171"/>
      <c r="BA103" s="171"/>
      <c r="BB103" s="171"/>
      <c r="BC103" s="171"/>
      <c r="BD103" s="171"/>
      <c r="BE103" s="171"/>
      <c r="BF103" s="171"/>
      <c r="BG103" s="171"/>
      <c r="BH103" s="171"/>
      <c r="BI103" s="171"/>
      <c r="BJ103" s="171"/>
      <c r="BK103" s="171"/>
      <c r="BL103" s="172"/>
      <c r="BM103" s="172"/>
      <c r="BN103" s="172"/>
      <c r="BO103" s="172"/>
      <c r="BP103" s="172"/>
      <c r="BQ103" s="172"/>
      <c r="BR103" s="172"/>
      <c r="BS103" s="172"/>
      <c r="BT103" s="172"/>
    </row>
    <row r="104" spans="1:74" ht="249.95" customHeight="1" thickTop="1" thickBot="1" x14ac:dyDescent="0.25">
      <c r="A104" s="474"/>
      <c r="B104" s="311"/>
      <c r="C104" s="582">
        <f>1+C103</f>
        <v>56</v>
      </c>
      <c r="D104" s="762" t="s">
        <v>148</v>
      </c>
      <c r="E104" s="763"/>
      <c r="F104" s="764"/>
      <c r="G104" s="542"/>
      <c r="H104" s="537"/>
      <c r="I104" s="536"/>
      <c r="J104" s="536"/>
      <c r="K104" s="536"/>
      <c r="L104" s="329">
        <f t="shared" si="54"/>
        <v>0</v>
      </c>
      <c r="M104" s="107"/>
      <c r="N104" s="475" t="s">
        <v>145</v>
      </c>
      <c r="O104" s="493"/>
      <c r="P104" s="613" t="s">
        <v>412</v>
      </c>
      <c r="Q104" s="314"/>
      <c r="R104" s="330">
        <f t="shared" si="55"/>
        <v>0</v>
      </c>
      <c r="S104" s="331">
        <f t="shared" si="56"/>
        <v>0</v>
      </c>
      <c r="T104" s="182" t="str">
        <f t="shared" ref="T104:T105" si="57">IF(S104=0,"Please mark by typing X",IF(S104&lt;&gt;1,"error = more than 1 X ",IF(R104&lt;&gt;S104,"error = Please mark by typing 1 X only","OK ")))</f>
        <v>Please mark by typing X</v>
      </c>
      <c r="U104" s="182"/>
      <c r="V104" s="182"/>
      <c r="W104" s="182"/>
      <c r="X104" s="182"/>
      <c r="Y104" s="182"/>
      <c r="Z104" s="182"/>
      <c r="AA104" s="182"/>
      <c r="AB104" s="182"/>
      <c r="AC104" s="182"/>
      <c r="AD104" s="182"/>
      <c r="AE104" s="182"/>
      <c r="AF104" s="182"/>
      <c r="AG104" s="182"/>
      <c r="AH104" s="182"/>
      <c r="AI104" s="182"/>
      <c r="AJ104" s="182"/>
      <c r="AK104" s="182"/>
      <c r="AL104" s="182"/>
      <c r="AM104" s="182"/>
      <c r="AN104" s="182"/>
      <c r="AO104" s="182"/>
      <c r="AP104" s="182"/>
      <c r="AQ104" s="182"/>
      <c r="AR104" s="182"/>
      <c r="AS104" s="182"/>
      <c r="AT104" s="182"/>
      <c r="AU104" s="169"/>
      <c r="AV104" s="170"/>
      <c r="AW104" s="170"/>
      <c r="AX104" s="170"/>
      <c r="AY104" s="171"/>
      <c r="AZ104" s="171"/>
      <c r="BA104" s="171"/>
      <c r="BB104" s="171"/>
      <c r="BC104" s="171"/>
      <c r="BD104" s="171"/>
      <c r="BE104" s="171"/>
      <c r="BF104" s="171"/>
      <c r="BG104" s="171"/>
      <c r="BH104" s="171"/>
      <c r="BI104" s="171"/>
      <c r="BJ104" s="171"/>
      <c r="BK104" s="171"/>
      <c r="BL104" s="172"/>
      <c r="BM104" s="172"/>
      <c r="BN104" s="172"/>
      <c r="BO104" s="172"/>
      <c r="BP104" s="172"/>
      <c r="BQ104" s="172"/>
      <c r="BR104" s="172"/>
      <c r="BS104" s="172"/>
      <c r="BT104" s="172"/>
    </row>
    <row r="105" spans="1:74" ht="249.95" customHeight="1" thickTop="1" thickBot="1" x14ac:dyDescent="0.25">
      <c r="A105" s="474"/>
      <c r="B105" s="311"/>
      <c r="C105" s="372">
        <f t="shared" ref="C105" si="58">1+C104</f>
        <v>57</v>
      </c>
      <c r="D105" s="746" t="s">
        <v>182</v>
      </c>
      <c r="E105" s="747"/>
      <c r="F105" s="748"/>
      <c r="G105" s="544"/>
      <c r="H105" s="537"/>
      <c r="I105" s="536"/>
      <c r="J105" s="536"/>
      <c r="K105" s="536"/>
      <c r="L105" s="329">
        <f t="shared" si="54"/>
        <v>0</v>
      </c>
      <c r="M105" s="107"/>
      <c r="N105" s="476" t="s">
        <v>263</v>
      </c>
      <c r="O105" s="494"/>
      <c r="P105" s="613" t="s">
        <v>413</v>
      </c>
      <c r="Q105" s="314"/>
      <c r="R105" s="330">
        <f t="shared" si="55"/>
        <v>0</v>
      </c>
      <c r="S105" s="331">
        <f t="shared" si="56"/>
        <v>0</v>
      </c>
      <c r="T105" s="182" t="str">
        <f t="shared" si="57"/>
        <v>Please mark by typing X</v>
      </c>
      <c r="U105" s="182"/>
      <c r="V105" s="182"/>
      <c r="W105" s="182"/>
      <c r="X105" s="182"/>
      <c r="Y105" s="182"/>
      <c r="Z105" s="182"/>
      <c r="AA105" s="182"/>
      <c r="AB105" s="182"/>
      <c r="AC105" s="182"/>
      <c r="AD105" s="182"/>
      <c r="AE105" s="182"/>
      <c r="AF105" s="182"/>
      <c r="AG105" s="182"/>
      <c r="AH105" s="182"/>
      <c r="AI105" s="182"/>
      <c r="AJ105" s="182"/>
      <c r="AK105" s="182"/>
      <c r="AL105" s="182"/>
      <c r="AM105" s="182"/>
      <c r="AN105" s="182"/>
      <c r="AO105" s="182"/>
      <c r="AP105" s="182"/>
      <c r="AQ105" s="182"/>
      <c r="AR105" s="182"/>
      <c r="AS105" s="182"/>
      <c r="AT105" s="182"/>
      <c r="AU105" s="169"/>
      <c r="AV105" s="170"/>
      <c r="AW105" s="170"/>
      <c r="AX105" s="170"/>
      <c r="AY105" s="171"/>
      <c r="AZ105" s="171"/>
      <c r="BA105" s="171"/>
      <c r="BB105" s="171"/>
      <c r="BC105" s="171"/>
      <c r="BD105" s="171"/>
      <c r="BE105" s="171"/>
      <c r="BF105" s="171"/>
      <c r="BG105" s="171"/>
      <c r="BH105" s="171"/>
      <c r="BI105" s="171"/>
      <c r="BJ105" s="171"/>
      <c r="BK105" s="171"/>
      <c r="BL105" s="172"/>
      <c r="BM105" s="172"/>
      <c r="BN105" s="172"/>
      <c r="BO105" s="172"/>
      <c r="BP105" s="172"/>
      <c r="BQ105" s="172"/>
      <c r="BR105" s="172"/>
      <c r="BS105" s="172"/>
      <c r="BT105" s="172"/>
    </row>
    <row r="106" spans="1:74" ht="24.95" customHeight="1" thickTop="1" thickBot="1" x14ac:dyDescent="0.25">
      <c r="A106" s="474"/>
      <c r="B106" s="311"/>
      <c r="C106" s="364"/>
      <c r="D106" s="370"/>
      <c r="E106" s="370"/>
      <c r="F106" s="371">
        <f>COUNTA(D103:D105)</f>
        <v>3</v>
      </c>
      <c r="G106" s="504">
        <f>COUNTIF(G103:G105,"x")*G$4</f>
        <v>0</v>
      </c>
      <c r="H106" s="504">
        <f>COUNTIF(H103:H105,"x")*H$4</f>
        <v>0</v>
      </c>
      <c r="I106" s="504">
        <f>COUNTIF(I103:I105,"x")*I$4</f>
        <v>0</v>
      </c>
      <c r="J106" s="504">
        <f>COUNTIF(J103:J105,"x")*J$4</f>
        <v>0</v>
      </c>
      <c r="K106" s="504">
        <f>COUNTIF(K103:K105,"x")*K$4</f>
        <v>0</v>
      </c>
      <c r="L106" s="337">
        <f>SUM(L103:L105)</f>
        <v>0</v>
      </c>
      <c r="M106" s="107"/>
      <c r="N106" s="219"/>
      <c r="O106" s="108"/>
      <c r="P106" s="558"/>
      <c r="Q106" s="314"/>
      <c r="R106" s="356"/>
      <c r="S106" s="356"/>
      <c r="T106" s="191"/>
      <c r="U106" s="191"/>
      <c r="V106" s="191"/>
      <c r="W106" s="191"/>
      <c r="X106" s="191"/>
      <c r="Y106" s="191"/>
      <c r="Z106" s="191"/>
      <c r="AA106" s="191"/>
      <c r="AB106" s="191"/>
      <c r="AC106" s="191"/>
      <c r="AD106" s="191"/>
      <c r="AE106" s="191"/>
      <c r="AF106" s="191"/>
      <c r="AG106" s="191"/>
      <c r="AH106" s="191"/>
      <c r="AI106" s="191"/>
      <c r="AJ106" s="191"/>
      <c r="AK106" s="191"/>
      <c r="AL106" s="191"/>
      <c r="AM106" s="191"/>
      <c r="AN106" s="191"/>
      <c r="AO106" s="191"/>
      <c r="AP106" s="191"/>
      <c r="AQ106" s="191"/>
      <c r="AR106" s="191"/>
      <c r="AS106" s="191"/>
      <c r="AT106" s="191"/>
      <c r="AU106" s="169"/>
      <c r="AV106" s="170"/>
      <c r="AW106" s="170"/>
      <c r="AX106" s="170"/>
      <c r="AY106" s="171"/>
      <c r="AZ106" s="171"/>
      <c r="BA106" s="171"/>
      <c r="BB106" s="171"/>
      <c r="BC106" s="171"/>
      <c r="BD106" s="171"/>
      <c r="BE106" s="171"/>
      <c r="BF106" s="171"/>
      <c r="BG106" s="171"/>
      <c r="BH106" s="171"/>
      <c r="BI106" s="171"/>
      <c r="BJ106" s="171"/>
      <c r="BK106" s="171"/>
      <c r="BL106" s="172"/>
      <c r="BM106" s="172"/>
      <c r="BN106" s="172"/>
      <c r="BO106" s="172"/>
      <c r="BP106" s="172"/>
      <c r="BQ106" s="172"/>
      <c r="BR106" s="172"/>
      <c r="BS106" s="172"/>
      <c r="BT106" s="172"/>
    </row>
    <row r="107" spans="1:74" ht="24.95" customHeight="1" thickTop="1" thickBot="1" x14ac:dyDescent="0.25">
      <c r="A107" s="474"/>
      <c r="B107" s="311"/>
      <c r="C107" s="367"/>
      <c r="D107" s="752" t="s">
        <v>103</v>
      </c>
      <c r="E107" s="752"/>
      <c r="F107" s="752"/>
      <c r="G107" s="505">
        <f>IF(S107=F106,IF(S107=R107,(SUM(G106:K106)/S107),0),0)</f>
        <v>0</v>
      </c>
      <c r="H107" s="495" t="str">
        <f>IF(R107&gt;S107,"Please answer all question correctly with X only",IF(S107&lt;F106,"Please answer all question",IF($G107&gt;4.5,$BM$11,IF($G107&gt;3.5,$BM$10, IF($G107&gt;2.5,$BM$9,IF($G107&gt;1.5,'Ringkasan Laporan'!D41,IF($G107&gt;1,'Ringkasan Laporan'!D40,IF($G107=1,'Ringkasan Laporan'!D39))))))))</f>
        <v>Please answer all question</v>
      </c>
      <c r="I107" s="496"/>
      <c r="J107" s="496"/>
      <c r="K107" s="219"/>
      <c r="L107" s="491"/>
      <c r="M107" s="107"/>
      <c r="N107" s="219"/>
      <c r="O107" s="109"/>
      <c r="P107" s="555"/>
      <c r="Q107" s="314"/>
      <c r="R107" s="358">
        <f>SUM(R103:S105)/2</f>
        <v>0</v>
      </c>
      <c r="S107" s="358">
        <f>SUM(S103:S105)</f>
        <v>0</v>
      </c>
      <c r="T107" s="191"/>
      <c r="U107" s="191"/>
      <c r="V107" s="191"/>
      <c r="W107" s="191"/>
      <c r="X107" s="191"/>
      <c r="Y107" s="191"/>
      <c r="Z107" s="191"/>
      <c r="AA107" s="191"/>
      <c r="AB107" s="191"/>
      <c r="AC107" s="191"/>
      <c r="AD107" s="191"/>
      <c r="AE107" s="191"/>
      <c r="AF107" s="191"/>
      <c r="AG107" s="191"/>
      <c r="AH107" s="191"/>
      <c r="AI107" s="191"/>
      <c r="AJ107" s="191"/>
      <c r="AK107" s="191"/>
      <c r="AL107" s="191"/>
      <c r="AM107" s="191"/>
      <c r="AN107" s="191"/>
      <c r="AO107" s="191"/>
      <c r="AP107" s="191"/>
      <c r="AQ107" s="191"/>
      <c r="AR107" s="191"/>
      <c r="AS107" s="191"/>
      <c r="AT107" s="191"/>
      <c r="AU107" s="169"/>
      <c r="AV107" s="170"/>
      <c r="AW107" s="170"/>
      <c r="AX107" s="170"/>
      <c r="AY107" s="171"/>
      <c r="AZ107" s="171"/>
      <c r="BA107" s="171"/>
      <c r="BB107" s="171"/>
      <c r="BC107" s="171"/>
      <c r="BD107" s="171"/>
      <c r="BE107" s="171"/>
      <c r="BF107" s="171"/>
      <c r="BG107" s="171"/>
      <c r="BH107" s="171"/>
      <c r="BI107" s="171"/>
      <c r="BJ107" s="171"/>
      <c r="BK107" s="171"/>
      <c r="BL107" s="172"/>
      <c r="BM107" s="172"/>
      <c r="BN107" s="172"/>
      <c r="BO107" s="172"/>
      <c r="BP107" s="172"/>
      <c r="BQ107" s="172"/>
      <c r="BR107" s="172"/>
      <c r="BS107" s="172"/>
      <c r="BT107" s="172"/>
    </row>
    <row r="108" spans="1:74" s="360" customFormat="1" ht="24.95" customHeight="1" thickTop="1" thickBot="1" x14ac:dyDescent="0.25">
      <c r="A108" s="497"/>
      <c r="B108" s="311"/>
      <c r="C108" s="367"/>
      <c r="D108" s="752" t="s">
        <v>58</v>
      </c>
      <c r="E108" s="752"/>
      <c r="F108" s="752"/>
      <c r="G108" s="498"/>
      <c r="H108" s="498"/>
      <c r="I108" s="499"/>
      <c r="J108" s="744" t="str">
        <f>IF(S107&gt;F106,"ERROR",IF(S107&lt;F106,"Check!",SUM(G106:K106)))</f>
        <v>Check!</v>
      </c>
      <c r="K108" s="745"/>
      <c r="L108" s="491"/>
      <c r="M108" s="107"/>
      <c r="N108" s="219"/>
      <c r="O108" s="109"/>
      <c r="P108" s="555"/>
      <c r="Q108" s="314"/>
      <c r="R108" s="348"/>
      <c r="S108" s="349"/>
      <c r="T108" s="191"/>
      <c r="U108" s="191"/>
      <c r="V108" s="191"/>
      <c r="W108" s="191"/>
      <c r="X108" s="191"/>
      <c r="Y108" s="191"/>
      <c r="Z108" s="191"/>
      <c r="AA108" s="191"/>
      <c r="AB108" s="191"/>
      <c r="AC108" s="191"/>
      <c r="AD108" s="191"/>
      <c r="AE108" s="191"/>
      <c r="AF108" s="191"/>
      <c r="AG108" s="191"/>
      <c r="AH108" s="191"/>
      <c r="AI108" s="191"/>
      <c r="AJ108" s="191"/>
      <c r="AK108" s="191"/>
      <c r="AL108" s="191"/>
      <c r="AM108" s="191"/>
      <c r="AN108" s="191"/>
      <c r="AO108" s="191"/>
      <c r="AP108" s="191"/>
      <c r="AQ108" s="191"/>
      <c r="AR108" s="191"/>
      <c r="AS108" s="191"/>
      <c r="AT108" s="191"/>
      <c r="AU108" s="185"/>
      <c r="AV108" s="186"/>
      <c r="AW108" s="186"/>
      <c r="AX108" s="186"/>
      <c r="AY108" s="187"/>
      <c r="AZ108" s="187"/>
      <c r="BA108" s="187"/>
      <c r="BB108" s="187"/>
      <c r="BC108" s="187"/>
      <c r="BD108" s="187"/>
      <c r="BE108" s="187"/>
      <c r="BF108" s="187"/>
      <c r="BG108" s="187"/>
      <c r="BH108" s="187"/>
      <c r="BI108" s="187"/>
      <c r="BJ108" s="187"/>
      <c r="BK108" s="187"/>
      <c r="BL108" s="189"/>
      <c r="BM108" s="189"/>
      <c r="BN108" s="189"/>
      <c r="BO108" s="189"/>
      <c r="BP108" s="189"/>
      <c r="BQ108" s="189"/>
      <c r="BR108" s="189"/>
      <c r="BS108" s="189"/>
      <c r="BT108" s="189"/>
      <c r="BU108" s="359"/>
      <c r="BV108" s="359"/>
    </row>
    <row r="109" spans="1:74" ht="30" customHeight="1" thickBot="1" x14ac:dyDescent="0.25">
      <c r="A109" s="474"/>
      <c r="B109" s="311"/>
      <c r="C109" s="367"/>
      <c r="D109" s="373"/>
      <c r="E109" s="373"/>
      <c r="F109" s="374"/>
      <c r="G109" s="508"/>
      <c r="H109" s="508"/>
      <c r="I109" s="509"/>
      <c r="J109" s="510"/>
      <c r="K109" s="503" t="str">
        <f>IF(S107&lt;F106,"Please answer all question","")</f>
        <v>Please answer all question</v>
      </c>
      <c r="L109" s="491"/>
      <c r="M109" s="107"/>
      <c r="N109" s="219"/>
      <c r="O109" s="109"/>
      <c r="P109" s="555"/>
      <c r="Q109" s="314"/>
      <c r="R109" s="363"/>
      <c r="S109" s="349"/>
      <c r="T109" s="191"/>
      <c r="U109" s="191"/>
      <c r="V109" s="191"/>
      <c r="W109" s="191"/>
      <c r="X109" s="191"/>
      <c r="Y109" s="191"/>
      <c r="Z109" s="191"/>
      <c r="AA109" s="191"/>
      <c r="AB109" s="191"/>
      <c r="AC109" s="191"/>
      <c r="AD109" s="191"/>
      <c r="AE109" s="191"/>
      <c r="AF109" s="191"/>
      <c r="AG109" s="191"/>
      <c r="AH109" s="191"/>
      <c r="AI109" s="191"/>
      <c r="AJ109" s="191"/>
      <c r="AK109" s="191"/>
      <c r="AL109" s="191"/>
      <c r="AM109" s="191"/>
      <c r="AN109" s="191"/>
      <c r="AO109" s="191"/>
      <c r="AP109" s="191"/>
      <c r="AQ109" s="191"/>
      <c r="AR109" s="191"/>
      <c r="AS109" s="191"/>
      <c r="AT109" s="191"/>
      <c r="AU109" s="169"/>
      <c r="AV109" s="170"/>
      <c r="AW109" s="170"/>
      <c r="AX109" s="170"/>
      <c r="AY109" s="171"/>
      <c r="AZ109" s="171"/>
      <c r="BA109" s="171"/>
      <c r="BB109" s="171"/>
      <c r="BC109" s="171"/>
      <c r="BD109" s="171"/>
      <c r="BE109" s="171"/>
      <c r="BF109" s="171"/>
      <c r="BG109" s="171"/>
      <c r="BH109" s="171"/>
      <c r="BI109" s="171"/>
      <c r="BJ109" s="171"/>
      <c r="BK109" s="171"/>
      <c r="BL109" s="172"/>
      <c r="BM109" s="172"/>
      <c r="BN109" s="172"/>
      <c r="BO109" s="172"/>
      <c r="BP109" s="172"/>
      <c r="BQ109" s="172"/>
      <c r="BR109" s="172"/>
      <c r="BS109" s="172"/>
      <c r="BT109" s="172"/>
    </row>
    <row r="110" spans="1:74" ht="70.150000000000006" customHeight="1" thickTop="1" thickBot="1" x14ac:dyDescent="0.4">
      <c r="A110" s="474"/>
      <c r="B110" s="311"/>
      <c r="C110" s="369" t="s">
        <v>141</v>
      </c>
      <c r="D110" s="759" t="s">
        <v>128</v>
      </c>
      <c r="E110" s="765"/>
      <c r="F110" s="766"/>
      <c r="G110" s="326">
        <v>1</v>
      </c>
      <c r="H110" s="327">
        <v>2</v>
      </c>
      <c r="I110" s="326">
        <v>3</v>
      </c>
      <c r="J110" s="327">
        <v>4</v>
      </c>
      <c r="K110" s="326">
        <v>5</v>
      </c>
      <c r="L110" s="491"/>
      <c r="M110" s="107"/>
      <c r="N110" s="749" t="s">
        <v>383</v>
      </c>
      <c r="O110" s="750"/>
      <c r="P110" s="749"/>
      <c r="Q110" s="750"/>
      <c r="R110" s="348"/>
      <c r="S110" s="349"/>
      <c r="T110" s="191"/>
      <c r="U110" s="182"/>
      <c r="V110" s="182"/>
      <c r="W110" s="182"/>
      <c r="X110" s="182"/>
      <c r="Y110" s="182"/>
      <c r="Z110" s="182"/>
      <c r="AA110" s="182"/>
      <c r="AB110" s="182"/>
      <c r="AC110" s="182"/>
      <c r="AD110" s="182"/>
      <c r="AE110" s="182"/>
      <c r="AF110" s="182"/>
      <c r="AG110" s="182"/>
      <c r="AH110" s="182"/>
      <c r="AI110" s="182"/>
      <c r="AJ110" s="182"/>
      <c r="AK110" s="182"/>
      <c r="AL110" s="182"/>
      <c r="AM110" s="182"/>
      <c r="AN110" s="182"/>
      <c r="AO110" s="182"/>
      <c r="AP110" s="182"/>
      <c r="AQ110" s="182"/>
      <c r="AR110" s="182"/>
      <c r="AS110" s="182"/>
      <c r="AT110" s="182"/>
      <c r="AU110" s="169"/>
      <c r="AV110" s="170"/>
      <c r="AW110" s="170"/>
      <c r="AX110" s="170"/>
      <c r="AY110" s="171"/>
      <c r="AZ110" s="171"/>
      <c r="BA110" s="171"/>
      <c r="BB110" s="171"/>
      <c r="BC110" s="171"/>
      <c r="BD110" s="171"/>
      <c r="BE110" s="171"/>
      <c r="BF110" s="171"/>
      <c r="BG110" s="171"/>
      <c r="BH110" s="171"/>
      <c r="BI110" s="171"/>
      <c r="BJ110" s="171"/>
      <c r="BK110" s="171"/>
      <c r="BL110" s="172"/>
      <c r="BM110" s="172"/>
      <c r="BN110" s="172"/>
      <c r="BO110" s="172"/>
      <c r="BP110" s="172"/>
      <c r="BQ110" s="172"/>
      <c r="BR110" s="172"/>
      <c r="BS110" s="172"/>
      <c r="BT110" s="172"/>
    </row>
    <row r="111" spans="1:74" ht="230.1" customHeight="1" thickTop="1" thickBot="1" x14ac:dyDescent="0.25">
      <c r="A111" s="474"/>
      <c r="B111" s="311"/>
      <c r="C111" s="328">
        <f>C105+1</f>
        <v>58</v>
      </c>
      <c r="D111" s="746" t="s">
        <v>191</v>
      </c>
      <c r="E111" s="747"/>
      <c r="F111" s="748"/>
      <c r="G111" s="532"/>
      <c r="H111" s="533"/>
      <c r="I111" s="533"/>
      <c r="J111" s="533"/>
      <c r="K111" s="533"/>
      <c r="L111" s="329">
        <f t="shared" ref="L111:L115" si="59">COUNTIF(G111:K111,"x")</f>
        <v>0</v>
      </c>
      <c r="M111" s="107"/>
      <c r="N111" s="609" t="s">
        <v>135</v>
      </c>
      <c r="O111" s="511"/>
      <c r="P111" s="614" t="s">
        <v>251</v>
      </c>
      <c r="Q111" s="314"/>
      <c r="R111" s="330">
        <f t="shared" ref="R111:R115" si="60">COUNTA(G111:K111)</f>
        <v>0</v>
      </c>
      <c r="S111" s="331">
        <f t="shared" ref="S111:S115" si="61">COUNTIF(G111:K111,"x")</f>
        <v>0</v>
      </c>
      <c r="T111" s="182" t="str">
        <f t="shared" ref="T111:T115" si="62">IF(S111=0,"Please mark by typing X",IF(S111&lt;&gt;1,"error = more than 1 X ",IF(R111&lt;&gt;S111,"error = Please mark by typing 1 X only","OK ")))</f>
        <v>Please mark by typing X</v>
      </c>
      <c r="U111" s="182"/>
      <c r="V111" s="182"/>
      <c r="W111" s="182"/>
      <c r="X111" s="182"/>
      <c r="Y111" s="182"/>
      <c r="Z111" s="182"/>
      <c r="AA111" s="182"/>
      <c r="AB111" s="182"/>
      <c r="AC111" s="182"/>
      <c r="AD111" s="182"/>
      <c r="AE111" s="182"/>
      <c r="AF111" s="182"/>
      <c r="AG111" s="182"/>
      <c r="AH111" s="182"/>
      <c r="AI111" s="182"/>
      <c r="AJ111" s="182"/>
      <c r="AK111" s="182"/>
      <c r="AL111" s="182"/>
      <c r="AM111" s="182"/>
      <c r="AN111" s="182"/>
      <c r="AO111" s="182"/>
      <c r="AP111" s="182"/>
      <c r="AQ111" s="182"/>
      <c r="AR111" s="182"/>
      <c r="AS111" s="182"/>
      <c r="AT111" s="182"/>
      <c r="AU111" s="169"/>
      <c r="AV111" s="170"/>
      <c r="AW111" s="170"/>
      <c r="AX111" s="170"/>
      <c r="AY111" s="171"/>
      <c r="AZ111" s="171"/>
      <c r="BA111" s="171"/>
      <c r="BB111" s="171"/>
      <c r="BC111" s="171"/>
      <c r="BD111" s="171"/>
      <c r="BE111" s="171"/>
      <c r="BF111" s="171"/>
      <c r="BG111" s="171"/>
      <c r="BH111" s="171"/>
      <c r="BI111" s="171"/>
      <c r="BJ111" s="171"/>
      <c r="BK111" s="171"/>
      <c r="BL111" s="172"/>
      <c r="BM111" s="172"/>
      <c r="BN111" s="172"/>
      <c r="BO111" s="172"/>
      <c r="BP111" s="172"/>
      <c r="BQ111" s="172"/>
      <c r="BR111" s="172"/>
      <c r="BS111" s="172"/>
      <c r="BT111" s="172"/>
    </row>
    <row r="112" spans="1:74" ht="230.1" customHeight="1" thickTop="1" thickBot="1" x14ac:dyDescent="0.25">
      <c r="A112" s="474"/>
      <c r="B112" s="311"/>
      <c r="C112" s="332">
        <f>C111+1</f>
        <v>59</v>
      </c>
      <c r="D112" s="762" t="s">
        <v>323</v>
      </c>
      <c r="E112" s="763"/>
      <c r="F112" s="764"/>
      <c r="G112" s="538"/>
      <c r="H112" s="533"/>
      <c r="I112" s="533"/>
      <c r="J112" s="533"/>
      <c r="K112" s="533"/>
      <c r="L112" s="329">
        <f t="shared" si="59"/>
        <v>0</v>
      </c>
      <c r="M112" s="107"/>
      <c r="N112" s="475" t="s">
        <v>145</v>
      </c>
      <c r="O112" s="511" t="s">
        <v>164</v>
      </c>
      <c r="P112" s="615" t="s">
        <v>252</v>
      </c>
      <c r="Q112" s="314"/>
      <c r="R112" s="330">
        <f t="shared" si="60"/>
        <v>0</v>
      </c>
      <c r="S112" s="331">
        <f t="shared" si="61"/>
        <v>0</v>
      </c>
      <c r="T112" s="182" t="str">
        <f t="shared" si="62"/>
        <v>Please mark by typing X</v>
      </c>
      <c r="U112" s="182"/>
      <c r="V112" s="182"/>
      <c r="W112" s="182"/>
      <c r="X112" s="182"/>
      <c r="Y112" s="182"/>
      <c r="Z112" s="182"/>
      <c r="AA112" s="182"/>
      <c r="AB112" s="182"/>
      <c r="AC112" s="182"/>
      <c r="AD112" s="182"/>
      <c r="AE112" s="182"/>
      <c r="AF112" s="182"/>
      <c r="AG112" s="182"/>
      <c r="AH112" s="182"/>
      <c r="AI112" s="182"/>
      <c r="AJ112" s="182"/>
      <c r="AK112" s="182"/>
      <c r="AL112" s="182"/>
      <c r="AM112" s="182"/>
      <c r="AN112" s="182"/>
      <c r="AO112" s="182"/>
      <c r="AP112" s="182"/>
      <c r="AQ112" s="182"/>
      <c r="AR112" s="182"/>
      <c r="AS112" s="182"/>
      <c r="AT112" s="182"/>
      <c r="AU112" s="169"/>
      <c r="AV112" s="170"/>
      <c r="AW112" s="170"/>
      <c r="AX112" s="170"/>
      <c r="AY112" s="171"/>
      <c r="AZ112" s="171"/>
      <c r="BA112" s="171"/>
      <c r="BB112" s="171"/>
      <c r="BC112" s="171"/>
      <c r="BD112" s="171"/>
      <c r="BE112" s="171"/>
      <c r="BF112" s="171"/>
      <c r="BG112" s="171"/>
      <c r="BH112" s="171"/>
      <c r="BI112" s="171"/>
      <c r="BJ112" s="171"/>
      <c r="BK112" s="171"/>
      <c r="BL112" s="172"/>
      <c r="BM112" s="172"/>
      <c r="BN112" s="172"/>
      <c r="BO112" s="172"/>
      <c r="BP112" s="172"/>
      <c r="BQ112" s="172"/>
      <c r="BR112" s="172"/>
      <c r="BS112" s="172"/>
      <c r="BT112" s="172"/>
    </row>
    <row r="113" spans="1:74" ht="230.1" customHeight="1" thickTop="1" thickBot="1" x14ac:dyDescent="0.25">
      <c r="A113" s="474"/>
      <c r="B113" s="311"/>
      <c r="C113" s="332">
        <f t="shared" ref="C113" si="63">C112+1</f>
        <v>60</v>
      </c>
      <c r="D113" s="746" t="s">
        <v>192</v>
      </c>
      <c r="E113" s="747"/>
      <c r="F113" s="748"/>
      <c r="G113" s="538"/>
      <c r="H113" s="533"/>
      <c r="I113" s="533"/>
      <c r="J113" s="533"/>
      <c r="K113" s="533"/>
      <c r="L113" s="329">
        <f t="shared" si="59"/>
        <v>0</v>
      </c>
      <c r="M113" s="107"/>
      <c r="N113" s="608" t="s">
        <v>82</v>
      </c>
      <c r="O113" s="585" t="s">
        <v>165</v>
      </c>
      <c r="P113" s="615" t="s">
        <v>253</v>
      </c>
      <c r="Q113" s="314"/>
      <c r="R113" s="330">
        <f t="shared" si="60"/>
        <v>0</v>
      </c>
      <c r="S113" s="331">
        <f t="shared" si="61"/>
        <v>0</v>
      </c>
      <c r="T113" s="182" t="str">
        <f t="shared" si="62"/>
        <v>Please mark by typing X</v>
      </c>
      <c r="U113" s="182"/>
      <c r="V113" s="182"/>
      <c r="W113" s="182"/>
      <c r="X113" s="182"/>
      <c r="Y113" s="182"/>
      <c r="Z113" s="182"/>
      <c r="AA113" s="182"/>
      <c r="AB113" s="182"/>
      <c r="AC113" s="182"/>
      <c r="AD113" s="182"/>
      <c r="AE113" s="182"/>
      <c r="AF113" s="182"/>
      <c r="AG113" s="182"/>
      <c r="AH113" s="182"/>
      <c r="AI113" s="182"/>
      <c r="AJ113" s="182"/>
      <c r="AK113" s="182"/>
      <c r="AL113" s="182"/>
      <c r="AM113" s="182"/>
      <c r="AN113" s="182"/>
      <c r="AO113" s="182"/>
      <c r="AP113" s="182"/>
      <c r="AQ113" s="182"/>
      <c r="AR113" s="182"/>
      <c r="AS113" s="182"/>
      <c r="AT113" s="182"/>
      <c r="AU113" s="169"/>
      <c r="AV113" s="170"/>
      <c r="AW113" s="170"/>
      <c r="AX113" s="170"/>
      <c r="AY113" s="171"/>
      <c r="AZ113" s="171"/>
      <c r="BA113" s="171"/>
      <c r="BB113" s="171"/>
      <c r="BC113" s="171"/>
      <c r="BD113" s="171"/>
      <c r="BE113" s="171"/>
      <c r="BF113" s="171"/>
      <c r="BG113" s="171"/>
      <c r="BH113" s="171"/>
      <c r="BI113" s="171"/>
      <c r="BJ113" s="171"/>
      <c r="BK113" s="171"/>
      <c r="BL113" s="172"/>
      <c r="BM113" s="172"/>
      <c r="BN113" s="172"/>
      <c r="BO113" s="172"/>
      <c r="BP113" s="172"/>
      <c r="BQ113" s="172"/>
      <c r="BR113" s="172"/>
      <c r="BS113" s="172"/>
      <c r="BT113" s="172"/>
    </row>
    <row r="114" spans="1:74" ht="230.1" customHeight="1" thickTop="1" thickBot="1" x14ac:dyDescent="0.25">
      <c r="A114" s="474"/>
      <c r="B114" s="311"/>
      <c r="C114" s="332">
        <f>C113+1</f>
        <v>61</v>
      </c>
      <c r="D114" s="746" t="s">
        <v>324</v>
      </c>
      <c r="E114" s="746"/>
      <c r="F114" s="751"/>
      <c r="G114" s="538"/>
      <c r="H114" s="533"/>
      <c r="I114" s="533"/>
      <c r="J114" s="583"/>
      <c r="K114" s="533"/>
      <c r="L114" s="623">
        <f t="shared" si="59"/>
        <v>0</v>
      </c>
      <c r="M114" s="107"/>
      <c r="N114" s="476" t="s">
        <v>185</v>
      </c>
      <c r="O114" s="585"/>
      <c r="P114" s="615" t="s">
        <v>307</v>
      </c>
      <c r="Q114" s="314"/>
      <c r="R114" s="330">
        <f t="shared" si="60"/>
        <v>0</v>
      </c>
      <c r="S114" s="331">
        <f t="shared" si="61"/>
        <v>0</v>
      </c>
      <c r="T114" s="182" t="str">
        <f t="shared" si="62"/>
        <v>Please mark by typing X</v>
      </c>
      <c r="U114" s="182"/>
      <c r="V114" s="182"/>
      <c r="W114" s="182"/>
      <c r="X114" s="182"/>
      <c r="Y114" s="182"/>
      <c r="Z114" s="182"/>
      <c r="AA114" s="182"/>
      <c r="AB114" s="182"/>
      <c r="AC114" s="182"/>
      <c r="AD114" s="182"/>
      <c r="AE114" s="182"/>
      <c r="AF114" s="182"/>
      <c r="AG114" s="182"/>
      <c r="AH114" s="182"/>
      <c r="AI114" s="182"/>
      <c r="AJ114" s="182"/>
      <c r="AK114" s="182"/>
      <c r="AL114" s="182"/>
      <c r="AM114" s="182"/>
      <c r="AN114" s="182"/>
      <c r="AO114" s="182"/>
      <c r="AP114" s="182"/>
      <c r="AQ114" s="182"/>
      <c r="AR114" s="182"/>
      <c r="AS114" s="182"/>
      <c r="AT114" s="182"/>
      <c r="AU114" s="169"/>
      <c r="AV114" s="170"/>
      <c r="AW114" s="170"/>
      <c r="AX114" s="170"/>
      <c r="AY114" s="171"/>
      <c r="AZ114" s="171"/>
      <c r="BA114" s="171"/>
      <c r="BB114" s="171"/>
      <c r="BC114" s="171"/>
      <c r="BD114" s="171"/>
      <c r="BE114" s="171"/>
      <c r="BF114" s="171"/>
      <c r="BG114" s="171"/>
      <c r="BH114" s="171"/>
      <c r="BI114" s="171"/>
      <c r="BJ114" s="171"/>
      <c r="BK114" s="171"/>
      <c r="BL114" s="172"/>
      <c r="BM114" s="172"/>
      <c r="BN114" s="172"/>
      <c r="BO114" s="172"/>
      <c r="BP114" s="172"/>
      <c r="BQ114" s="172"/>
      <c r="BR114" s="172"/>
      <c r="BS114" s="172"/>
      <c r="BT114" s="172"/>
    </row>
    <row r="115" spans="1:74" s="359" customFormat="1" ht="230.1" customHeight="1" thickTop="1" thickBot="1" x14ac:dyDescent="0.25">
      <c r="A115" s="506"/>
      <c r="B115" s="311"/>
      <c r="C115" s="328">
        <f>C114+1</f>
        <v>62</v>
      </c>
      <c r="D115" s="746" t="s">
        <v>325</v>
      </c>
      <c r="E115" s="746"/>
      <c r="F115" s="751"/>
      <c r="G115" s="544"/>
      <c r="H115" s="545"/>
      <c r="I115" s="545"/>
      <c r="J115" s="621"/>
      <c r="K115" s="533"/>
      <c r="L115" s="329">
        <f t="shared" si="59"/>
        <v>0</v>
      </c>
      <c r="M115" s="107"/>
      <c r="N115" s="476" t="s">
        <v>184</v>
      </c>
      <c r="O115" s="585"/>
      <c r="P115" s="615" t="s">
        <v>308</v>
      </c>
      <c r="Q115" s="314"/>
      <c r="R115" s="330">
        <f t="shared" si="60"/>
        <v>0</v>
      </c>
      <c r="S115" s="331">
        <f t="shared" si="61"/>
        <v>0</v>
      </c>
      <c r="T115" s="182" t="str">
        <f t="shared" si="62"/>
        <v>Please mark by typing X</v>
      </c>
      <c r="U115" s="191"/>
      <c r="V115" s="191"/>
      <c r="W115" s="191"/>
      <c r="X115" s="191"/>
      <c r="Y115" s="191"/>
      <c r="Z115" s="191"/>
      <c r="AA115" s="191"/>
      <c r="AB115" s="191"/>
      <c r="AC115" s="191"/>
      <c r="AD115" s="191"/>
      <c r="AE115" s="191"/>
      <c r="AF115" s="191"/>
      <c r="AG115" s="191"/>
      <c r="AH115" s="191"/>
      <c r="AI115" s="191"/>
      <c r="AJ115" s="191"/>
      <c r="AK115" s="191"/>
      <c r="AL115" s="191"/>
      <c r="AM115" s="191"/>
      <c r="AN115" s="191"/>
      <c r="AO115" s="191"/>
      <c r="AP115" s="191"/>
      <c r="AQ115" s="191"/>
      <c r="AR115" s="191"/>
      <c r="AS115" s="191"/>
      <c r="AT115" s="191"/>
      <c r="AU115" s="185"/>
      <c r="AV115" s="186"/>
      <c r="AW115" s="186"/>
      <c r="AX115" s="186"/>
      <c r="AY115" s="187"/>
      <c r="AZ115" s="187"/>
      <c r="BA115" s="187"/>
      <c r="BB115" s="187"/>
      <c r="BC115" s="187"/>
      <c r="BD115" s="187"/>
      <c r="BE115" s="187"/>
      <c r="BF115" s="187"/>
      <c r="BG115" s="187"/>
      <c r="BH115" s="187"/>
      <c r="BI115" s="187"/>
      <c r="BJ115" s="187"/>
      <c r="BK115" s="187"/>
      <c r="BL115" s="189"/>
      <c r="BM115" s="189"/>
      <c r="BN115" s="189"/>
      <c r="BO115" s="189"/>
      <c r="BP115" s="189"/>
      <c r="BQ115" s="189"/>
      <c r="BR115" s="189"/>
      <c r="BS115" s="189"/>
      <c r="BT115" s="189"/>
    </row>
    <row r="116" spans="1:74" ht="24.95" customHeight="1" thickTop="1" thickBot="1" x14ac:dyDescent="0.25">
      <c r="A116" s="474"/>
      <c r="B116" s="311"/>
      <c r="C116" s="364"/>
      <c r="D116" s="370"/>
      <c r="E116" s="370"/>
      <c r="F116" s="371">
        <f>COUNTA(D111:D115)</f>
        <v>5</v>
      </c>
      <c r="G116" s="504">
        <f>COUNTIF(G111:G115,"x")*G$4</f>
        <v>0</v>
      </c>
      <c r="H116" s="504">
        <f>COUNTIF(H111:H115,"x")*H$4</f>
        <v>0</v>
      </c>
      <c r="I116" s="504">
        <f>COUNTIF(I111:I115,"x")*I$4</f>
        <v>0</v>
      </c>
      <c r="J116" s="504">
        <f>COUNTIF(J111:J115,"x")*J$4</f>
        <v>0</v>
      </c>
      <c r="K116" s="504">
        <f>COUNTIF(K111:K115,"x")*K$4</f>
        <v>0</v>
      </c>
      <c r="L116" s="337">
        <f>SUM(L111:L115)</f>
        <v>0</v>
      </c>
      <c r="M116" s="107"/>
      <c r="N116" s="219"/>
      <c r="O116" s="108"/>
      <c r="P116" s="558"/>
      <c r="Q116" s="314"/>
      <c r="R116" s="356"/>
      <c r="S116" s="356"/>
      <c r="T116" s="191"/>
      <c r="U116" s="191"/>
      <c r="V116" s="191"/>
      <c r="W116" s="191"/>
      <c r="X116" s="191"/>
      <c r="Y116" s="191"/>
      <c r="Z116" s="191"/>
      <c r="AA116" s="191"/>
      <c r="AB116" s="191"/>
      <c r="AC116" s="191"/>
      <c r="AD116" s="191"/>
      <c r="AE116" s="191"/>
      <c r="AF116" s="191"/>
      <c r="AG116" s="191"/>
      <c r="AH116" s="191"/>
      <c r="AI116" s="191"/>
      <c r="AJ116" s="191"/>
      <c r="AK116" s="191"/>
      <c r="AL116" s="191"/>
      <c r="AM116" s="191"/>
      <c r="AN116" s="191"/>
      <c r="AO116" s="191"/>
      <c r="AP116" s="191"/>
      <c r="AQ116" s="191"/>
      <c r="AR116" s="191"/>
      <c r="AS116" s="191"/>
      <c r="AT116" s="191"/>
      <c r="AU116" s="169"/>
      <c r="AV116" s="170"/>
      <c r="AW116" s="170"/>
      <c r="AX116" s="170"/>
      <c r="AY116" s="171"/>
      <c r="AZ116" s="171"/>
      <c r="BA116" s="171"/>
      <c r="BB116" s="171"/>
      <c r="BC116" s="171"/>
      <c r="BD116" s="171"/>
      <c r="BE116" s="171"/>
      <c r="BF116" s="171"/>
      <c r="BG116" s="171"/>
      <c r="BH116" s="171"/>
      <c r="BI116" s="171"/>
      <c r="BJ116" s="171"/>
      <c r="BK116" s="171"/>
      <c r="BL116" s="172"/>
      <c r="BM116" s="172"/>
      <c r="BN116" s="172"/>
      <c r="BO116" s="172"/>
      <c r="BP116" s="172"/>
      <c r="BQ116" s="172"/>
      <c r="BR116" s="172"/>
      <c r="BS116" s="172"/>
      <c r="BT116" s="172"/>
    </row>
    <row r="117" spans="1:74" ht="24.95" customHeight="1" thickTop="1" thickBot="1" x14ac:dyDescent="0.25">
      <c r="A117" s="474"/>
      <c r="B117" s="311"/>
      <c r="C117" s="367"/>
      <c r="D117" s="752" t="s">
        <v>104</v>
      </c>
      <c r="E117" s="752"/>
      <c r="F117" s="752"/>
      <c r="G117" s="505">
        <f>IF(S117=F116,IF(S117=R117,(SUM(G116:K116)/S117),0),0)</f>
        <v>0</v>
      </c>
      <c r="H117" s="495" t="str">
        <f>IF(R117&gt;S117,"Please answer all question correctly with X only",IF(S117&lt;F116,"Please answer all question",IF($G117&gt;4.5,$BM$11,IF($G117&gt;3.5,$BM$10, IF($G117&gt;2.5,$BM$9,IF($G117&gt;1.5,'Ringkasan Laporan'!D41,IF($G117&gt;1,'Ringkasan Laporan'!D40,IF($G117=1,'Ringkasan Laporan'!D39))))))))</f>
        <v>Please answer all question</v>
      </c>
      <c r="I117" s="496"/>
      <c r="J117" s="496"/>
      <c r="K117" s="219"/>
      <c r="L117" s="491"/>
      <c r="M117" s="107"/>
      <c r="N117" s="219"/>
      <c r="O117" s="109"/>
      <c r="P117" s="555"/>
      <c r="Q117" s="314"/>
      <c r="R117" s="358">
        <f>SUM(R111:S115)/2</f>
        <v>0</v>
      </c>
      <c r="S117" s="358">
        <f>SUM(S111:S115)</f>
        <v>0</v>
      </c>
      <c r="T117" s="191"/>
      <c r="U117" s="191"/>
      <c r="V117" s="191"/>
      <c r="W117" s="191"/>
      <c r="X117" s="191"/>
      <c r="Y117" s="191"/>
      <c r="Z117" s="191"/>
      <c r="AA117" s="191"/>
      <c r="AB117" s="191"/>
      <c r="AC117" s="191"/>
      <c r="AD117" s="191"/>
      <c r="AE117" s="191"/>
      <c r="AF117" s="191"/>
      <c r="AG117" s="191"/>
      <c r="AH117" s="191"/>
      <c r="AI117" s="191"/>
      <c r="AJ117" s="191"/>
      <c r="AK117" s="191"/>
      <c r="AL117" s="191"/>
      <c r="AM117" s="191"/>
      <c r="AN117" s="191"/>
      <c r="AO117" s="191"/>
      <c r="AP117" s="191"/>
      <c r="AQ117" s="191"/>
      <c r="AR117" s="191"/>
      <c r="AS117" s="191"/>
      <c r="AT117" s="191"/>
      <c r="AU117" s="169"/>
      <c r="AV117" s="170"/>
      <c r="AW117" s="170"/>
      <c r="AX117" s="170"/>
      <c r="AY117" s="171"/>
      <c r="AZ117" s="171"/>
      <c r="BA117" s="171"/>
      <c r="BB117" s="171"/>
      <c r="BC117" s="171"/>
      <c r="BD117" s="171"/>
      <c r="BE117" s="171"/>
      <c r="BF117" s="171"/>
      <c r="BG117" s="171"/>
      <c r="BH117" s="171"/>
      <c r="BI117" s="171"/>
      <c r="BJ117" s="171"/>
      <c r="BK117" s="171"/>
      <c r="BL117" s="172"/>
      <c r="BM117" s="172"/>
      <c r="BN117" s="172"/>
      <c r="BO117" s="172"/>
      <c r="BP117" s="172"/>
      <c r="BQ117" s="172"/>
      <c r="BR117" s="172"/>
      <c r="BS117" s="172"/>
      <c r="BT117" s="172"/>
    </row>
    <row r="118" spans="1:74" s="360" customFormat="1" ht="24.95" customHeight="1" thickTop="1" thickBot="1" x14ac:dyDescent="0.25">
      <c r="A118" s="497"/>
      <c r="B118" s="311"/>
      <c r="C118" s="367"/>
      <c r="D118" s="752" t="s">
        <v>79</v>
      </c>
      <c r="E118" s="752"/>
      <c r="F118" s="752"/>
      <c r="G118" s="498"/>
      <c r="H118" s="498"/>
      <c r="I118" s="499"/>
      <c r="J118" s="744" t="str">
        <f>IF(S117&gt;F116,"ERROR",IF(S117&lt;F116,"Check!",SUM(G116:K116)))</f>
        <v>Check!</v>
      </c>
      <c r="K118" s="745"/>
      <c r="L118" s="491"/>
      <c r="M118" s="107"/>
      <c r="N118" s="219"/>
      <c r="O118" s="109"/>
      <c r="P118" s="555"/>
      <c r="Q118" s="314"/>
      <c r="R118" s="348"/>
      <c r="S118" s="349"/>
      <c r="T118" s="191"/>
      <c r="U118" s="191"/>
      <c r="V118" s="191"/>
      <c r="W118" s="191"/>
      <c r="X118" s="191"/>
      <c r="Y118" s="191"/>
      <c r="Z118" s="191"/>
      <c r="AA118" s="191"/>
      <c r="AB118" s="191"/>
      <c r="AC118" s="191"/>
      <c r="AD118" s="191"/>
      <c r="AE118" s="191"/>
      <c r="AF118" s="191"/>
      <c r="AG118" s="191"/>
      <c r="AH118" s="191"/>
      <c r="AI118" s="191"/>
      <c r="AJ118" s="191"/>
      <c r="AK118" s="191"/>
      <c r="AL118" s="191"/>
      <c r="AM118" s="191"/>
      <c r="AN118" s="191"/>
      <c r="AO118" s="191"/>
      <c r="AP118" s="191"/>
      <c r="AQ118" s="191"/>
      <c r="AR118" s="191"/>
      <c r="AS118" s="191"/>
      <c r="AT118" s="191"/>
      <c r="AU118" s="185"/>
      <c r="AV118" s="186"/>
      <c r="AW118" s="186"/>
      <c r="AX118" s="186"/>
      <c r="AY118" s="187"/>
      <c r="AZ118" s="187"/>
      <c r="BA118" s="187"/>
      <c r="BB118" s="187"/>
      <c r="BC118" s="187"/>
      <c r="BD118" s="187"/>
      <c r="BE118" s="187"/>
      <c r="BF118" s="187"/>
      <c r="BG118" s="187"/>
      <c r="BH118" s="187"/>
      <c r="BI118" s="187"/>
      <c r="BJ118" s="187"/>
      <c r="BK118" s="187"/>
      <c r="BL118" s="189"/>
      <c r="BM118" s="189"/>
      <c r="BN118" s="189"/>
      <c r="BO118" s="189"/>
      <c r="BP118" s="189"/>
      <c r="BQ118" s="189"/>
      <c r="BR118" s="189"/>
      <c r="BS118" s="189"/>
      <c r="BT118" s="189"/>
      <c r="BU118" s="359"/>
      <c r="BV118" s="359"/>
    </row>
    <row r="119" spans="1:74" s="360" customFormat="1" ht="30" customHeight="1" thickBot="1" x14ac:dyDescent="0.25">
      <c r="A119" s="497"/>
      <c r="B119" s="311"/>
      <c r="C119" s="367"/>
      <c r="D119" s="373"/>
      <c r="E119" s="373"/>
      <c r="F119" s="374"/>
      <c r="G119" s="508"/>
      <c r="H119" s="508"/>
      <c r="I119" s="509"/>
      <c r="J119" s="510"/>
      <c r="K119" s="503" t="str">
        <f>IF(S117&lt;F116,"Please answer all question","")</f>
        <v>Please answer all question</v>
      </c>
      <c r="L119" s="491"/>
      <c r="M119" s="107"/>
      <c r="N119" s="219"/>
      <c r="O119" s="109"/>
      <c r="P119" s="555"/>
      <c r="Q119" s="314"/>
      <c r="R119" s="363"/>
      <c r="S119" s="349"/>
      <c r="T119" s="191"/>
      <c r="U119" s="191"/>
      <c r="V119" s="191"/>
      <c r="W119" s="191"/>
      <c r="X119" s="191"/>
      <c r="Y119" s="191"/>
      <c r="Z119" s="191"/>
      <c r="AA119" s="191"/>
      <c r="AB119" s="191"/>
      <c r="AC119" s="191"/>
      <c r="AD119" s="191"/>
      <c r="AE119" s="191"/>
      <c r="AF119" s="191"/>
      <c r="AG119" s="191"/>
      <c r="AH119" s="191"/>
      <c r="AI119" s="191"/>
      <c r="AJ119" s="191"/>
      <c r="AK119" s="191"/>
      <c r="AL119" s="191"/>
      <c r="AM119" s="191"/>
      <c r="AN119" s="191"/>
      <c r="AO119" s="191"/>
      <c r="AP119" s="191"/>
      <c r="AQ119" s="191"/>
      <c r="AR119" s="191"/>
      <c r="AS119" s="191"/>
      <c r="AT119" s="191"/>
      <c r="AU119" s="185"/>
      <c r="AV119" s="186"/>
      <c r="AW119" s="186"/>
      <c r="AX119" s="186"/>
      <c r="AY119" s="187"/>
      <c r="AZ119" s="187"/>
      <c r="BA119" s="187"/>
      <c r="BB119" s="187"/>
      <c r="BC119" s="187"/>
      <c r="BD119" s="187"/>
      <c r="BE119" s="187"/>
      <c r="BF119" s="187"/>
      <c r="BG119" s="187"/>
      <c r="BH119" s="187"/>
      <c r="BI119" s="187"/>
      <c r="BJ119" s="187"/>
      <c r="BK119" s="187"/>
      <c r="BL119" s="189"/>
      <c r="BM119" s="189"/>
      <c r="BN119" s="189"/>
      <c r="BO119" s="189"/>
      <c r="BP119" s="189"/>
      <c r="BQ119" s="189"/>
      <c r="BR119" s="189"/>
      <c r="BS119" s="189"/>
      <c r="BT119" s="189"/>
      <c r="BU119" s="359"/>
      <c r="BV119" s="359"/>
    </row>
    <row r="120" spans="1:74" s="360" customFormat="1" ht="32.25" thickTop="1" thickBot="1" x14ac:dyDescent="0.4">
      <c r="A120" s="497"/>
      <c r="B120" s="311"/>
      <c r="C120" s="369" t="s">
        <v>141</v>
      </c>
      <c r="D120" s="759" t="s">
        <v>127</v>
      </c>
      <c r="E120" s="765"/>
      <c r="F120" s="766"/>
      <c r="G120" s="326">
        <v>1</v>
      </c>
      <c r="H120" s="327">
        <v>2</v>
      </c>
      <c r="I120" s="326">
        <v>3</v>
      </c>
      <c r="J120" s="327">
        <v>4</v>
      </c>
      <c r="K120" s="326">
        <v>5</v>
      </c>
      <c r="L120" s="491"/>
      <c r="M120" s="107"/>
      <c r="N120" s="749" t="s">
        <v>383</v>
      </c>
      <c r="O120" s="750"/>
      <c r="P120" s="749"/>
      <c r="Q120" s="750"/>
      <c r="R120" s="363"/>
      <c r="S120" s="349"/>
      <c r="T120" s="191"/>
      <c r="U120" s="182"/>
      <c r="V120" s="182"/>
      <c r="W120" s="182"/>
      <c r="X120" s="182"/>
      <c r="Y120" s="182"/>
      <c r="Z120" s="182"/>
      <c r="AA120" s="182"/>
      <c r="AB120" s="182"/>
      <c r="AC120" s="182"/>
      <c r="AD120" s="182"/>
      <c r="AE120" s="182"/>
      <c r="AF120" s="182"/>
      <c r="AG120" s="182"/>
      <c r="AH120" s="182"/>
      <c r="AI120" s="182"/>
      <c r="AJ120" s="182"/>
      <c r="AK120" s="182"/>
      <c r="AL120" s="182"/>
      <c r="AM120" s="182"/>
      <c r="AN120" s="182"/>
      <c r="AO120" s="182"/>
      <c r="AP120" s="182"/>
      <c r="AQ120" s="182"/>
      <c r="AR120" s="182"/>
      <c r="AS120" s="182"/>
      <c r="AT120" s="182"/>
      <c r="AU120" s="169"/>
      <c r="AV120" s="170"/>
      <c r="AW120" s="170"/>
      <c r="AX120" s="170"/>
      <c r="AY120" s="187"/>
      <c r="AZ120" s="187"/>
      <c r="BA120" s="187"/>
      <c r="BB120" s="187"/>
      <c r="BC120" s="187"/>
      <c r="BD120" s="187"/>
      <c r="BE120" s="187"/>
      <c r="BF120" s="187"/>
      <c r="BG120" s="187"/>
      <c r="BH120" s="187"/>
      <c r="BI120" s="187"/>
      <c r="BJ120" s="187"/>
      <c r="BK120" s="187"/>
      <c r="BL120" s="189"/>
      <c r="BM120" s="189"/>
      <c r="BN120" s="189"/>
      <c r="BO120" s="189"/>
      <c r="BP120" s="189"/>
      <c r="BQ120" s="189"/>
      <c r="BR120" s="189"/>
      <c r="BS120" s="189"/>
      <c r="BT120" s="189"/>
      <c r="BU120" s="359"/>
      <c r="BV120" s="359"/>
    </row>
    <row r="121" spans="1:74" s="360" customFormat="1" ht="230.1" customHeight="1" thickTop="1" thickBot="1" x14ac:dyDescent="0.25">
      <c r="A121" s="497"/>
      <c r="B121" s="311"/>
      <c r="C121" s="328">
        <f>1+C115</f>
        <v>63</v>
      </c>
      <c r="D121" s="753" t="s">
        <v>326</v>
      </c>
      <c r="E121" s="754"/>
      <c r="F121" s="755"/>
      <c r="G121" s="532"/>
      <c r="H121" s="533"/>
      <c r="I121" s="535"/>
      <c r="J121" s="535"/>
      <c r="K121" s="535"/>
      <c r="L121" s="329">
        <f t="shared" ref="L121:L124" si="64">COUNTIF(G121:K121,"x")</f>
        <v>0</v>
      </c>
      <c r="M121" s="219"/>
      <c r="N121" s="609" t="s">
        <v>186</v>
      </c>
      <c r="O121" s="493"/>
      <c r="P121" s="614" t="s">
        <v>309</v>
      </c>
      <c r="Q121" s="314"/>
      <c r="R121" s="330">
        <f t="shared" ref="R121:R124" si="65">COUNTA(G121:K121)</f>
        <v>0</v>
      </c>
      <c r="S121" s="331">
        <f t="shared" ref="S121:S124" si="66">COUNTIF(G121:K121,"x")</f>
        <v>0</v>
      </c>
      <c r="T121" s="182" t="str">
        <f>IF(S121=0,"Please mark by typing X",IF(S121&lt;&gt;1,"error = more than 1 X ",IF(R121&lt;&gt;S121,"error = Please mark by typing 1 X only","OK ")))</f>
        <v>Please mark by typing X</v>
      </c>
      <c r="U121" s="182"/>
      <c r="V121" s="182"/>
      <c r="W121" s="182"/>
      <c r="X121" s="182"/>
      <c r="Y121" s="182"/>
      <c r="Z121" s="182"/>
      <c r="AA121" s="182"/>
      <c r="AB121" s="182"/>
      <c r="AC121" s="182"/>
      <c r="AD121" s="182"/>
      <c r="AE121" s="182"/>
      <c r="AF121" s="182"/>
      <c r="AG121" s="182"/>
      <c r="AH121" s="182"/>
      <c r="AI121" s="182"/>
      <c r="AJ121" s="182"/>
      <c r="AK121" s="182"/>
      <c r="AL121" s="182"/>
      <c r="AM121" s="182"/>
      <c r="AN121" s="182"/>
      <c r="AO121" s="182"/>
      <c r="AP121" s="182"/>
      <c r="AQ121" s="182"/>
      <c r="AR121" s="182"/>
      <c r="AS121" s="182"/>
      <c r="AT121" s="182"/>
      <c r="AU121" s="169"/>
      <c r="AV121" s="170"/>
      <c r="AW121" s="170"/>
      <c r="AX121" s="170"/>
      <c r="AY121" s="187"/>
      <c r="AZ121" s="187"/>
      <c r="BA121" s="187"/>
      <c r="BB121" s="187"/>
      <c r="BC121" s="187"/>
      <c r="BD121" s="187"/>
      <c r="BE121" s="187"/>
      <c r="BF121" s="187"/>
      <c r="BG121" s="187"/>
      <c r="BH121" s="187"/>
      <c r="BI121" s="187"/>
      <c r="BJ121" s="187"/>
      <c r="BK121" s="187"/>
      <c r="BL121" s="189"/>
      <c r="BM121" s="189"/>
      <c r="BN121" s="189"/>
      <c r="BO121" s="189"/>
      <c r="BP121" s="189"/>
      <c r="BQ121" s="189"/>
      <c r="BR121" s="189"/>
      <c r="BS121" s="189"/>
      <c r="BT121" s="189"/>
      <c r="BU121" s="359"/>
      <c r="BV121" s="359"/>
    </row>
    <row r="122" spans="1:74" s="360" customFormat="1" ht="230.1" customHeight="1" thickTop="1" thickBot="1" x14ac:dyDescent="0.25">
      <c r="A122" s="497"/>
      <c r="B122" s="311"/>
      <c r="C122" s="332">
        <f>C121+1</f>
        <v>64</v>
      </c>
      <c r="D122" s="746" t="s">
        <v>115</v>
      </c>
      <c r="E122" s="747"/>
      <c r="F122" s="748"/>
      <c r="G122" s="534"/>
      <c r="H122" s="535"/>
      <c r="I122" s="535"/>
      <c r="J122" s="535"/>
      <c r="K122" s="535"/>
      <c r="L122" s="329">
        <f t="shared" si="64"/>
        <v>0</v>
      </c>
      <c r="M122" s="219"/>
      <c r="N122" s="608" t="s">
        <v>136</v>
      </c>
      <c r="O122" s="494"/>
      <c r="P122" s="615" t="s">
        <v>310</v>
      </c>
      <c r="Q122" s="314"/>
      <c r="R122" s="330">
        <f t="shared" si="65"/>
        <v>0</v>
      </c>
      <c r="S122" s="331">
        <f t="shared" si="66"/>
        <v>0</v>
      </c>
      <c r="T122" s="182" t="str">
        <f t="shared" ref="T122:T124" si="67">IF(S122=0,"Please mark by typing X",IF(S122&lt;&gt;1,"error = more than 1 X ",IF(R122&lt;&gt;S122,"error = Please mark by typing 1 X only","OK ")))</f>
        <v>Please mark by typing X</v>
      </c>
      <c r="U122" s="182"/>
      <c r="V122" s="182"/>
      <c r="W122" s="182"/>
      <c r="X122" s="182"/>
      <c r="Y122" s="182"/>
      <c r="Z122" s="182"/>
      <c r="AA122" s="182"/>
      <c r="AB122" s="182"/>
      <c r="AC122" s="182"/>
      <c r="AD122" s="182"/>
      <c r="AE122" s="182"/>
      <c r="AF122" s="182"/>
      <c r="AG122" s="182"/>
      <c r="AH122" s="182"/>
      <c r="AI122" s="182"/>
      <c r="AJ122" s="182"/>
      <c r="AK122" s="182"/>
      <c r="AL122" s="182"/>
      <c r="AM122" s="182"/>
      <c r="AN122" s="182"/>
      <c r="AO122" s="182"/>
      <c r="AP122" s="182"/>
      <c r="AQ122" s="182"/>
      <c r="AR122" s="182"/>
      <c r="AS122" s="182"/>
      <c r="AT122" s="182"/>
      <c r="AU122" s="169"/>
      <c r="AV122" s="170"/>
      <c r="AW122" s="170"/>
      <c r="AX122" s="170"/>
      <c r="AY122" s="187"/>
      <c r="AZ122" s="187"/>
      <c r="BA122" s="187"/>
      <c r="BB122" s="187"/>
      <c r="BC122" s="187"/>
      <c r="BD122" s="187"/>
      <c r="BE122" s="187"/>
      <c r="BF122" s="187"/>
      <c r="BG122" s="187"/>
      <c r="BH122" s="187"/>
      <c r="BI122" s="187"/>
      <c r="BJ122" s="187"/>
      <c r="BK122" s="187"/>
      <c r="BL122" s="189"/>
      <c r="BM122" s="189"/>
      <c r="BN122" s="189"/>
      <c r="BO122" s="189"/>
      <c r="BP122" s="189"/>
      <c r="BQ122" s="189"/>
      <c r="BR122" s="189"/>
      <c r="BS122" s="189"/>
      <c r="BT122" s="189"/>
      <c r="BU122" s="359"/>
      <c r="BV122" s="359"/>
    </row>
    <row r="123" spans="1:74" s="360" customFormat="1" ht="230.1" customHeight="1" thickTop="1" thickBot="1" x14ac:dyDescent="0.25">
      <c r="A123" s="497"/>
      <c r="B123" s="311"/>
      <c r="C123" s="328">
        <f t="shared" ref="C123:C124" si="68">C122+1</f>
        <v>65</v>
      </c>
      <c r="D123" s="753" t="s">
        <v>116</v>
      </c>
      <c r="E123" s="754"/>
      <c r="F123" s="755"/>
      <c r="G123" s="535"/>
      <c r="H123" s="535"/>
      <c r="I123" s="535"/>
      <c r="J123" s="535"/>
      <c r="K123" s="535"/>
      <c r="L123" s="329">
        <f t="shared" si="64"/>
        <v>0</v>
      </c>
      <c r="M123" s="219"/>
      <c r="N123" s="608" t="s">
        <v>137</v>
      </c>
      <c r="O123" s="494"/>
      <c r="P123" s="615" t="s">
        <v>311</v>
      </c>
      <c r="Q123" s="314"/>
      <c r="R123" s="330">
        <f t="shared" si="65"/>
        <v>0</v>
      </c>
      <c r="S123" s="331">
        <f t="shared" si="66"/>
        <v>0</v>
      </c>
      <c r="T123" s="182" t="str">
        <f t="shared" si="67"/>
        <v>Please mark by typing X</v>
      </c>
      <c r="U123" s="182"/>
      <c r="V123" s="182"/>
      <c r="W123" s="182"/>
      <c r="X123" s="182"/>
      <c r="Y123" s="182"/>
      <c r="Z123" s="182"/>
      <c r="AA123" s="182"/>
      <c r="AB123" s="182"/>
      <c r="AC123" s="182"/>
      <c r="AD123" s="182"/>
      <c r="AE123" s="182"/>
      <c r="AF123" s="182"/>
      <c r="AG123" s="182"/>
      <c r="AH123" s="182"/>
      <c r="AI123" s="182"/>
      <c r="AJ123" s="182"/>
      <c r="AK123" s="182"/>
      <c r="AL123" s="182"/>
      <c r="AM123" s="182"/>
      <c r="AN123" s="182"/>
      <c r="AO123" s="182"/>
      <c r="AP123" s="182"/>
      <c r="AQ123" s="182"/>
      <c r="AR123" s="182"/>
      <c r="AS123" s="182"/>
      <c r="AT123" s="182"/>
      <c r="AU123" s="169"/>
      <c r="AV123" s="170"/>
      <c r="AW123" s="170"/>
      <c r="AX123" s="170"/>
      <c r="AY123" s="187"/>
      <c r="AZ123" s="187"/>
      <c r="BA123" s="187"/>
      <c r="BB123" s="187"/>
      <c r="BC123" s="187"/>
      <c r="BD123" s="187"/>
      <c r="BE123" s="187"/>
      <c r="BF123" s="187"/>
      <c r="BG123" s="187"/>
      <c r="BH123" s="187"/>
      <c r="BI123" s="187"/>
      <c r="BJ123" s="187"/>
      <c r="BK123" s="187"/>
      <c r="BL123" s="189"/>
      <c r="BM123" s="189"/>
      <c r="BN123" s="189"/>
      <c r="BO123" s="189"/>
      <c r="BP123" s="189"/>
      <c r="BQ123" s="189"/>
      <c r="BR123" s="189"/>
      <c r="BS123" s="189"/>
      <c r="BT123" s="189"/>
      <c r="BU123" s="359"/>
      <c r="BV123" s="359"/>
    </row>
    <row r="124" spans="1:74" s="360" customFormat="1" ht="230.1" customHeight="1" thickTop="1" thickBot="1" x14ac:dyDescent="0.25">
      <c r="A124" s="497"/>
      <c r="B124" s="311"/>
      <c r="C124" s="332">
        <f t="shared" si="68"/>
        <v>66</v>
      </c>
      <c r="D124" s="762" t="s">
        <v>200</v>
      </c>
      <c r="E124" s="763"/>
      <c r="F124" s="764"/>
      <c r="G124" s="534"/>
      <c r="H124" s="535"/>
      <c r="I124" s="535"/>
      <c r="J124" s="535"/>
      <c r="K124" s="535"/>
      <c r="L124" s="329">
        <f t="shared" si="64"/>
        <v>0</v>
      </c>
      <c r="M124" s="219"/>
      <c r="N124" s="512"/>
      <c r="O124" s="494"/>
      <c r="P124" s="615" t="s">
        <v>312</v>
      </c>
      <c r="Q124" s="314"/>
      <c r="R124" s="330">
        <f t="shared" si="65"/>
        <v>0</v>
      </c>
      <c r="S124" s="331">
        <f t="shared" si="66"/>
        <v>0</v>
      </c>
      <c r="T124" s="182" t="str">
        <f t="shared" si="67"/>
        <v>Please mark by typing X</v>
      </c>
      <c r="U124" s="182"/>
      <c r="V124" s="182"/>
      <c r="W124" s="182"/>
      <c r="X124" s="182"/>
      <c r="Y124" s="182"/>
      <c r="Z124" s="182"/>
      <c r="AA124" s="182"/>
      <c r="AB124" s="182"/>
      <c r="AC124" s="182"/>
      <c r="AD124" s="182"/>
      <c r="AE124" s="182"/>
      <c r="AF124" s="182"/>
      <c r="AG124" s="182"/>
      <c r="AH124" s="182"/>
      <c r="AI124" s="182"/>
      <c r="AJ124" s="182"/>
      <c r="AK124" s="182"/>
      <c r="AL124" s="182"/>
      <c r="AM124" s="182"/>
      <c r="AN124" s="182"/>
      <c r="AO124" s="182"/>
      <c r="AP124" s="182"/>
      <c r="AQ124" s="182"/>
      <c r="AR124" s="182"/>
      <c r="AS124" s="182"/>
      <c r="AT124" s="182"/>
      <c r="AU124" s="169"/>
      <c r="AV124" s="170"/>
      <c r="AW124" s="170"/>
      <c r="AX124" s="170"/>
      <c r="AY124" s="187"/>
      <c r="AZ124" s="187"/>
      <c r="BA124" s="187"/>
      <c r="BB124" s="187"/>
      <c r="BC124" s="187"/>
      <c r="BD124" s="187"/>
      <c r="BE124" s="187"/>
      <c r="BF124" s="187"/>
      <c r="BG124" s="187"/>
      <c r="BH124" s="187"/>
      <c r="BI124" s="187"/>
      <c r="BJ124" s="187"/>
      <c r="BK124" s="187"/>
      <c r="BL124" s="189"/>
      <c r="BM124" s="189"/>
      <c r="BN124" s="189"/>
      <c r="BO124" s="189"/>
      <c r="BP124" s="189"/>
      <c r="BQ124" s="189"/>
      <c r="BR124" s="189"/>
      <c r="BS124" s="189"/>
      <c r="BT124" s="189"/>
      <c r="BU124" s="359"/>
      <c r="BV124" s="359"/>
    </row>
    <row r="125" spans="1:74" s="360" customFormat="1" ht="24.95" customHeight="1" thickTop="1" thickBot="1" x14ac:dyDescent="0.25">
      <c r="A125" s="497"/>
      <c r="B125" s="311"/>
      <c r="C125" s="364"/>
      <c r="D125" s="365"/>
      <c r="E125" s="365"/>
      <c r="F125" s="371">
        <f>COUNTA(D121:D124)</f>
        <v>4</v>
      </c>
      <c r="G125" s="504">
        <f>COUNTIF(G120:G124,"x")*G$4</f>
        <v>0</v>
      </c>
      <c r="H125" s="504">
        <f>COUNTIF(H120:H124,"x")*H$4</f>
        <v>0</v>
      </c>
      <c r="I125" s="504">
        <f>COUNTIF(I120:I124,"x")*I$4</f>
        <v>0</v>
      </c>
      <c r="J125" s="504">
        <f>COUNTIF(J120:J124,"x")*J$4</f>
        <v>0</v>
      </c>
      <c r="K125" s="504">
        <f>COUNTIF(K120:K124,"x")*K$4</f>
        <v>0</v>
      </c>
      <c r="L125" s="337">
        <f>SUM(L121:L124)</f>
        <v>0</v>
      </c>
      <c r="M125" s="107"/>
      <c r="N125" s="219"/>
      <c r="O125" s="108"/>
      <c r="P125" s="558"/>
      <c r="Q125" s="314"/>
      <c r="R125" s="363"/>
      <c r="S125" s="349"/>
      <c r="T125" s="191"/>
      <c r="U125" s="191"/>
      <c r="V125" s="191"/>
      <c r="W125" s="191"/>
      <c r="X125" s="191"/>
      <c r="Y125" s="191"/>
      <c r="Z125" s="191"/>
      <c r="AA125" s="191"/>
      <c r="AB125" s="191"/>
      <c r="AC125" s="191"/>
      <c r="AD125" s="191"/>
      <c r="AE125" s="191"/>
      <c r="AF125" s="191"/>
      <c r="AG125" s="191"/>
      <c r="AH125" s="191"/>
      <c r="AI125" s="191"/>
      <c r="AJ125" s="191"/>
      <c r="AK125" s="191"/>
      <c r="AL125" s="191"/>
      <c r="AM125" s="191"/>
      <c r="AN125" s="191"/>
      <c r="AO125" s="191"/>
      <c r="AP125" s="191"/>
      <c r="AQ125" s="191"/>
      <c r="AR125" s="191"/>
      <c r="AS125" s="191"/>
      <c r="AT125" s="191"/>
      <c r="AU125" s="185"/>
      <c r="AV125" s="186"/>
      <c r="AW125" s="186"/>
      <c r="AX125" s="186"/>
      <c r="AY125" s="187"/>
      <c r="AZ125" s="187"/>
      <c r="BA125" s="187"/>
      <c r="BB125" s="187"/>
      <c r="BC125" s="187"/>
      <c r="BD125" s="187"/>
      <c r="BE125" s="187"/>
      <c r="BF125" s="187"/>
      <c r="BG125" s="187"/>
      <c r="BH125" s="187"/>
      <c r="BI125" s="187"/>
      <c r="BJ125" s="187"/>
      <c r="BK125" s="187"/>
      <c r="BL125" s="189"/>
      <c r="BM125" s="189"/>
      <c r="BN125" s="189"/>
      <c r="BO125" s="189"/>
      <c r="BP125" s="189"/>
      <c r="BQ125" s="189"/>
      <c r="BR125" s="189"/>
      <c r="BS125" s="189"/>
      <c r="BT125" s="189"/>
      <c r="BU125" s="359"/>
      <c r="BV125" s="359"/>
    </row>
    <row r="126" spans="1:74" s="360" customFormat="1" ht="24.95" customHeight="1" thickTop="1" thickBot="1" x14ac:dyDescent="0.25">
      <c r="A126" s="497"/>
      <c r="B126" s="311"/>
      <c r="C126" s="367"/>
      <c r="D126" s="752" t="s">
        <v>105</v>
      </c>
      <c r="E126" s="752"/>
      <c r="F126" s="752"/>
      <c r="G126" s="505">
        <f>IF(S126=F125,IF(S126=R126,(SUM(G125:K125)/S126),0),0)</f>
        <v>0</v>
      </c>
      <c r="H126" s="495" t="str">
        <f>IF(S126&gt;F125,"Error - extra X",IF(R126&gt;S126,"Please answer all question correctly with X only",IF(S126&lt;F125,"Please answer all question",IF($G126&gt;4.5,$BM$11,IF($G126&gt;3.5,$BM$10,IF($G126&gt;2.5,$BM$9,IF($G126&gt;1.5,'Ringkasan Laporan'!D41,IF($G126&gt;1,'Ringkasan Laporan'!D40,IF($G126=1,'Ringkasan Laporan'!D39)))))))))</f>
        <v>Please answer all question</v>
      </c>
      <c r="I126" s="496"/>
      <c r="J126" s="496"/>
      <c r="K126" s="219"/>
      <c r="L126" s="491"/>
      <c r="M126" s="107"/>
      <c r="N126" s="219"/>
      <c r="O126" s="109"/>
      <c r="P126" s="555"/>
      <c r="Q126" s="314"/>
      <c r="R126" s="358">
        <f>SUM(R121:S124)/2</f>
        <v>0</v>
      </c>
      <c r="S126" s="358">
        <f>SUM(S121:S124)</f>
        <v>0</v>
      </c>
      <c r="T126" s="191"/>
      <c r="U126" s="191"/>
      <c r="V126" s="191"/>
      <c r="W126" s="191"/>
      <c r="X126" s="191"/>
      <c r="Y126" s="191"/>
      <c r="Z126" s="191"/>
      <c r="AA126" s="191"/>
      <c r="AB126" s="191"/>
      <c r="AC126" s="191"/>
      <c r="AD126" s="191"/>
      <c r="AE126" s="191"/>
      <c r="AF126" s="191"/>
      <c r="AG126" s="191"/>
      <c r="AH126" s="191"/>
      <c r="AI126" s="191"/>
      <c r="AJ126" s="191"/>
      <c r="AK126" s="191"/>
      <c r="AL126" s="191"/>
      <c r="AM126" s="191"/>
      <c r="AN126" s="191"/>
      <c r="AO126" s="191"/>
      <c r="AP126" s="191"/>
      <c r="AQ126" s="191"/>
      <c r="AR126" s="191"/>
      <c r="AS126" s="191"/>
      <c r="AT126" s="191"/>
      <c r="AU126" s="185"/>
      <c r="AV126" s="186"/>
      <c r="AW126" s="186"/>
      <c r="AX126" s="186"/>
      <c r="AY126" s="187"/>
      <c r="AZ126" s="187"/>
      <c r="BA126" s="187"/>
      <c r="BB126" s="187"/>
      <c r="BC126" s="187"/>
      <c r="BD126" s="187"/>
      <c r="BE126" s="187"/>
      <c r="BF126" s="187"/>
      <c r="BG126" s="187"/>
      <c r="BH126" s="187"/>
      <c r="BI126" s="187"/>
      <c r="BJ126" s="187"/>
      <c r="BK126" s="187"/>
      <c r="BL126" s="189"/>
      <c r="BM126" s="189"/>
      <c r="BN126" s="189"/>
      <c r="BO126" s="189"/>
      <c r="BP126" s="189"/>
      <c r="BQ126" s="189"/>
      <c r="BR126" s="189"/>
      <c r="BS126" s="189"/>
      <c r="BT126" s="189"/>
      <c r="BU126" s="359"/>
      <c r="BV126" s="359"/>
    </row>
    <row r="127" spans="1:74" s="360" customFormat="1" ht="24.95" customHeight="1" thickTop="1" thickBot="1" x14ac:dyDescent="0.25">
      <c r="A127" s="497"/>
      <c r="B127" s="311"/>
      <c r="C127" s="367"/>
      <c r="D127" s="752" t="s">
        <v>94</v>
      </c>
      <c r="E127" s="752"/>
      <c r="F127" s="752"/>
      <c r="G127" s="498"/>
      <c r="H127" s="498"/>
      <c r="I127" s="499"/>
      <c r="J127" s="744" t="str">
        <f>IF(S126&gt;F125,"ERROR",IF(S126&lt;F125,"Check!",SUM(G125:K125)))</f>
        <v>Check!</v>
      </c>
      <c r="K127" s="745"/>
      <c r="L127" s="491"/>
      <c r="M127" s="107"/>
      <c r="N127" s="219"/>
      <c r="O127" s="109"/>
      <c r="P127" s="555"/>
      <c r="Q127" s="314"/>
      <c r="R127" s="363"/>
      <c r="S127" s="349"/>
      <c r="T127" s="191"/>
      <c r="U127" s="191"/>
      <c r="V127" s="191"/>
      <c r="W127" s="191"/>
      <c r="X127" s="191"/>
      <c r="Y127" s="191"/>
      <c r="Z127" s="191"/>
      <c r="AA127" s="191"/>
      <c r="AB127" s="191"/>
      <c r="AC127" s="191"/>
      <c r="AD127" s="191"/>
      <c r="AE127" s="191"/>
      <c r="AF127" s="191"/>
      <c r="AG127" s="191"/>
      <c r="AH127" s="191"/>
      <c r="AI127" s="191"/>
      <c r="AJ127" s="191"/>
      <c r="AK127" s="191"/>
      <c r="AL127" s="191"/>
      <c r="AM127" s="191"/>
      <c r="AN127" s="191"/>
      <c r="AO127" s="191"/>
      <c r="AP127" s="191"/>
      <c r="AQ127" s="191"/>
      <c r="AR127" s="191"/>
      <c r="AS127" s="191"/>
      <c r="AT127" s="191"/>
      <c r="AU127" s="185"/>
      <c r="AV127" s="186"/>
      <c r="AW127" s="186"/>
      <c r="AX127" s="186"/>
      <c r="AY127" s="187"/>
      <c r="AZ127" s="187"/>
      <c r="BA127" s="187"/>
      <c r="BB127" s="187"/>
      <c r="BC127" s="187"/>
      <c r="BD127" s="187"/>
      <c r="BE127" s="187"/>
      <c r="BF127" s="187"/>
      <c r="BG127" s="187"/>
      <c r="BH127" s="187"/>
      <c r="BI127" s="187"/>
      <c r="BJ127" s="187"/>
      <c r="BK127" s="187"/>
      <c r="BL127" s="189"/>
      <c r="BM127" s="189"/>
      <c r="BN127" s="189"/>
      <c r="BO127" s="189"/>
      <c r="BP127" s="189"/>
      <c r="BQ127" s="189"/>
      <c r="BR127" s="189"/>
      <c r="BS127" s="189"/>
      <c r="BT127" s="189"/>
      <c r="BU127" s="359"/>
      <c r="BV127" s="359"/>
    </row>
    <row r="128" spans="1:74" ht="30" customHeight="1" thickBot="1" x14ac:dyDescent="0.25">
      <c r="A128" s="474"/>
      <c r="B128" s="311"/>
      <c r="C128" s="367"/>
      <c r="D128" s="373"/>
      <c r="E128" s="373"/>
      <c r="F128" s="374"/>
      <c r="G128" s="508"/>
      <c r="H128" s="508"/>
      <c r="I128" s="509"/>
      <c r="J128" s="510"/>
      <c r="K128" s="503" t="str">
        <f>IF(S126&lt;F125,"Please answer all question","")</f>
        <v>Please answer all question</v>
      </c>
      <c r="L128" s="491"/>
      <c r="M128" s="107"/>
      <c r="N128" s="219"/>
      <c r="O128" s="109"/>
      <c r="P128" s="555"/>
      <c r="Q128" s="314"/>
      <c r="R128" s="363"/>
      <c r="S128" s="349"/>
      <c r="T128" s="191"/>
      <c r="U128" s="191"/>
      <c r="V128" s="191"/>
      <c r="W128" s="191"/>
      <c r="X128" s="191"/>
      <c r="Y128" s="191"/>
      <c r="Z128" s="191"/>
      <c r="AA128" s="191"/>
      <c r="AB128" s="191"/>
      <c r="AC128" s="191"/>
      <c r="AD128" s="191"/>
      <c r="AE128" s="191"/>
      <c r="AF128" s="191"/>
      <c r="AG128" s="191"/>
      <c r="AH128" s="191"/>
      <c r="AI128" s="191"/>
      <c r="AJ128" s="191"/>
      <c r="AK128" s="191"/>
      <c r="AL128" s="191"/>
      <c r="AM128" s="191"/>
      <c r="AN128" s="191"/>
      <c r="AO128" s="191"/>
      <c r="AP128" s="191"/>
      <c r="AQ128" s="191"/>
      <c r="AR128" s="191"/>
      <c r="AS128" s="191"/>
      <c r="AT128" s="191"/>
      <c r="AU128" s="169"/>
      <c r="AV128" s="170"/>
      <c r="AW128" s="170"/>
      <c r="AX128" s="170"/>
      <c r="AY128" s="171"/>
      <c r="AZ128" s="171"/>
      <c r="BA128" s="171"/>
      <c r="BB128" s="171"/>
      <c r="BC128" s="171"/>
      <c r="BD128" s="171"/>
      <c r="BE128" s="171"/>
      <c r="BF128" s="171"/>
      <c r="BG128" s="171"/>
      <c r="BH128" s="171"/>
      <c r="BI128" s="171"/>
      <c r="BJ128" s="171"/>
      <c r="BK128" s="171"/>
      <c r="BL128" s="172"/>
      <c r="BM128" s="172"/>
      <c r="BN128" s="172"/>
      <c r="BO128" s="172"/>
      <c r="BP128" s="172"/>
      <c r="BQ128" s="172"/>
      <c r="BR128" s="172"/>
      <c r="BS128" s="172"/>
      <c r="BT128" s="172"/>
    </row>
    <row r="129" spans="1:74" ht="28.5" thickTop="1" thickBot="1" x14ac:dyDescent="0.25">
      <c r="A129" s="474"/>
      <c r="B129" s="311"/>
      <c r="C129" s="813" t="s">
        <v>129</v>
      </c>
      <c r="D129" s="814"/>
      <c r="E129" s="814"/>
      <c r="F129" s="815"/>
      <c r="G129" s="326">
        <v>1</v>
      </c>
      <c r="H129" s="327">
        <v>2</v>
      </c>
      <c r="I129" s="326">
        <v>3</v>
      </c>
      <c r="J129" s="327">
        <v>4</v>
      </c>
      <c r="K129" s="326">
        <v>5</v>
      </c>
      <c r="L129" s="491"/>
      <c r="M129" s="107"/>
      <c r="N129" s="749" t="s">
        <v>383</v>
      </c>
      <c r="O129" s="750"/>
      <c r="P129" s="749"/>
      <c r="Q129" s="750"/>
      <c r="R129" s="348"/>
      <c r="S129" s="349"/>
      <c r="T129" s="191"/>
      <c r="U129" s="182"/>
      <c r="V129" s="182"/>
      <c r="W129" s="182"/>
      <c r="X129" s="182"/>
      <c r="Y129" s="182"/>
      <c r="Z129" s="182"/>
      <c r="AA129" s="182"/>
      <c r="AB129" s="182"/>
      <c r="AC129" s="182"/>
      <c r="AD129" s="182"/>
      <c r="AE129" s="182"/>
      <c r="AF129" s="182"/>
      <c r="AG129" s="182"/>
      <c r="AH129" s="182"/>
      <c r="AI129" s="182"/>
      <c r="AJ129" s="182"/>
      <c r="AK129" s="182"/>
      <c r="AL129" s="182"/>
      <c r="AM129" s="182"/>
      <c r="AN129" s="182"/>
      <c r="AO129" s="182"/>
      <c r="AP129" s="182"/>
      <c r="AQ129" s="182"/>
      <c r="AR129" s="182"/>
      <c r="AS129" s="182"/>
      <c r="AT129" s="182"/>
      <c r="AU129" s="169"/>
      <c r="AV129" s="170"/>
      <c r="AW129" s="170"/>
      <c r="AX129" s="170"/>
      <c r="AY129" s="171"/>
      <c r="AZ129" s="171"/>
      <c r="BA129" s="171"/>
      <c r="BB129" s="171"/>
      <c r="BC129" s="171"/>
      <c r="BD129" s="171"/>
      <c r="BE129" s="171"/>
      <c r="BF129" s="171"/>
      <c r="BG129" s="171"/>
      <c r="BH129" s="171"/>
      <c r="BI129" s="171"/>
      <c r="BJ129" s="171"/>
      <c r="BK129" s="171"/>
      <c r="BL129" s="172"/>
      <c r="BM129" s="172"/>
      <c r="BN129" s="172"/>
      <c r="BO129" s="172"/>
      <c r="BP129" s="172"/>
      <c r="BQ129" s="172"/>
      <c r="BR129" s="172"/>
      <c r="BS129" s="172"/>
      <c r="BT129" s="172"/>
    </row>
    <row r="130" spans="1:74" ht="230.1" customHeight="1" thickTop="1" thickBot="1" x14ac:dyDescent="0.25">
      <c r="A130" s="474"/>
      <c r="B130" s="311"/>
      <c r="C130" s="328">
        <f>1+C124</f>
        <v>67</v>
      </c>
      <c r="D130" s="811" t="s">
        <v>189</v>
      </c>
      <c r="E130" s="811"/>
      <c r="F130" s="812"/>
      <c r="G130" s="532"/>
      <c r="H130" s="536"/>
      <c r="I130" s="537"/>
      <c r="J130" s="537"/>
      <c r="K130" s="533"/>
      <c r="L130" s="329">
        <f t="shared" ref="L130:L134" si="69">COUNTIF(G130:K130,"x")</f>
        <v>0</v>
      </c>
      <c r="M130" s="107"/>
      <c r="N130" s="475" t="s">
        <v>157</v>
      </c>
      <c r="O130" s="493"/>
      <c r="P130" s="614" t="s">
        <v>254</v>
      </c>
      <c r="Q130" s="314"/>
      <c r="R130" s="330">
        <f>COUNTA(G130:K130)</f>
        <v>0</v>
      </c>
      <c r="S130" s="331">
        <f>COUNTIF(G130:K130,"x")</f>
        <v>0</v>
      </c>
      <c r="T130" s="182" t="str">
        <f>IF(S130=0,"Please mark by typing X",IF(S130&lt;&gt;1,"error = more than 1 X ",IF(R130&lt;&gt;S130,"error = Please mark by typing 1 X only","OK ")))</f>
        <v>Please mark by typing X</v>
      </c>
      <c r="U130" s="182"/>
      <c r="V130" s="182"/>
      <c r="W130" s="182"/>
      <c r="X130" s="182"/>
      <c r="Y130" s="182"/>
      <c r="Z130" s="182"/>
      <c r="AA130" s="182"/>
      <c r="AB130" s="182"/>
      <c r="AC130" s="182"/>
      <c r="AD130" s="182"/>
      <c r="AE130" s="182"/>
      <c r="AF130" s="182"/>
      <c r="AG130" s="182"/>
      <c r="AH130" s="182"/>
      <c r="AI130" s="182"/>
      <c r="AJ130" s="182"/>
      <c r="AK130" s="182"/>
      <c r="AL130" s="182"/>
      <c r="AM130" s="182"/>
      <c r="AN130" s="182"/>
      <c r="AO130" s="182"/>
      <c r="AP130" s="182"/>
      <c r="AQ130" s="182"/>
      <c r="AR130" s="182"/>
      <c r="AS130" s="182"/>
      <c r="AT130" s="182"/>
      <c r="AU130" s="169"/>
      <c r="AV130" s="170"/>
      <c r="AW130" s="170"/>
      <c r="AX130" s="170"/>
      <c r="AY130" s="171"/>
      <c r="AZ130" s="171"/>
      <c r="BA130" s="171"/>
      <c r="BB130" s="171"/>
      <c r="BC130" s="171"/>
      <c r="BD130" s="171"/>
      <c r="BE130" s="171"/>
      <c r="BF130" s="171"/>
      <c r="BG130" s="171"/>
      <c r="BH130" s="171"/>
      <c r="BI130" s="171"/>
      <c r="BJ130" s="171"/>
      <c r="BK130" s="171"/>
      <c r="BL130" s="172"/>
      <c r="BM130" s="172"/>
      <c r="BN130" s="172"/>
      <c r="BO130" s="172"/>
      <c r="BP130" s="172"/>
      <c r="BQ130" s="172"/>
      <c r="BR130" s="172"/>
      <c r="BS130" s="172"/>
      <c r="BT130" s="172"/>
    </row>
    <row r="131" spans="1:74" ht="230.1" customHeight="1" thickTop="1" thickBot="1" x14ac:dyDescent="0.25">
      <c r="A131" s="474"/>
      <c r="B131" s="311"/>
      <c r="C131" s="332">
        <f>1+C130</f>
        <v>68</v>
      </c>
      <c r="D131" s="822" t="s">
        <v>327</v>
      </c>
      <c r="E131" s="822"/>
      <c r="F131" s="819"/>
      <c r="G131" s="538"/>
      <c r="H131" s="536"/>
      <c r="I131" s="537"/>
      <c r="J131" s="537"/>
      <c r="K131" s="533"/>
      <c r="L131" s="329">
        <f t="shared" si="69"/>
        <v>0</v>
      </c>
      <c r="M131" s="107"/>
      <c r="N131" s="475"/>
      <c r="O131" s="493"/>
      <c r="P131" s="615" t="s">
        <v>255</v>
      </c>
      <c r="Q131" s="314"/>
      <c r="R131" s="330">
        <f t="shared" ref="R131:R134" si="70">COUNTA(G131:K131)</f>
        <v>0</v>
      </c>
      <c r="S131" s="331">
        <f t="shared" ref="S131:S134" si="71">COUNTIF(G131:K131,"x")</f>
        <v>0</v>
      </c>
      <c r="T131" s="182" t="str">
        <f t="shared" ref="T131:T134" si="72">IF(S131=0,"Please mark by typing X",IF(S131&lt;&gt;1,"error = more than 1 X ",IF(R131&lt;&gt;S131,"error = Please mark by typing 1 X only","OK ")))</f>
        <v>Please mark by typing X</v>
      </c>
      <c r="U131" s="182"/>
      <c r="V131" s="182"/>
      <c r="W131" s="182"/>
      <c r="X131" s="182"/>
      <c r="Y131" s="182"/>
      <c r="Z131" s="182"/>
      <c r="AA131" s="182"/>
      <c r="AB131" s="182"/>
      <c r="AC131" s="182"/>
      <c r="AD131" s="182"/>
      <c r="AE131" s="182"/>
      <c r="AF131" s="182"/>
      <c r="AG131" s="182"/>
      <c r="AH131" s="182"/>
      <c r="AI131" s="182"/>
      <c r="AJ131" s="182"/>
      <c r="AK131" s="182"/>
      <c r="AL131" s="182"/>
      <c r="AM131" s="182"/>
      <c r="AN131" s="182"/>
      <c r="AO131" s="182"/>
      <c r="AP131" s="182"/>
      <c r="AQ131" s="182"/>
      <c r="AR131" s="182"/>
      <c r="AS131" s="182"/>
      <c r="AT131" s="182"/>
      <c r="AU131" s="169"/>
      <c r="AV131" s="170"/>
      <c r="AW131" s="170"/>
      <c r="AX131" s="170"/>
      <c r="AY131" s="171"/>
      <c r="AZ131" s="171"/>
      <c r="BA131" s="171"/>
      <c r="BB131" s="171"/>
      <c r="BC131" s="171"/>
      <c r="BD131" s="171"/>
      <c r="BE131" s="171"/>
      <c r="BF131" s="171"/>
      <c r="BG131" s="171"/>
      <c r="BH131" s="171"/>
      <c r="BI131" s="171"/>
      <c r="BJ131" s="171"/>
      <c r="BK131" s="171"/>
      <c r="BL131" s="172"/>
      <c r="BM131" s="172"/>
      <c r="BN131" s="172"/>
      <c r="BO131" s="172"/>
      <c r="BP131" s="172"/>
      <c r="BQ131" s="172"/>
      <c r="BR131" s="172"/>
      <c r="BS131" s="172"/>
      <c r="BT131" s="172"/>
    </row>
    <row r="132" spans="1:74" ht="230.1" customHeight="1" thickTop="1" thickBot="1" x14ac:dyDescent="0.25">
      <c r="A132" s="474"/>
      <c r="B132" s="311"/>
      <c r="C132" s="328">
        <f t="shared" ref="C132:C134" si="73">1+C131</f>
        <v>69</v>
      </c>
      <c r="D132" s="819" t="s">
        <v>328</v>
      </c>
      <c r="E132" s="820"/>
      <c r="F132" s="821"/>
      <c r="G132" s="538"/>
      <c r="H132" s="536"/>
      <c r="I132" s="536"/>
      <c r="J132" s="536"/>
      <c r="K132" s="533"/>
      <c r="L132" s="329">
        <f t="shared" si="69"/>
        <v>0</v>
      </c>
      <c r="M132" s="107"/>
      <c r="N132" s="475"/>
      <c r="O132" s="493"/>
      <c r="P132" s="615" t="s">
        <v>256</v>
      </c>
      <c r="Q132" s="314"/>
      <c r="R132" s="330">
        <f t="shared" si="70"/>
        <v>0</v>
      </c>
      <c r="S132" s="331">
        <f t="shared" si="71"/>
        <v>0</v>
      </c>
      <c r="T132" s="182" t="str">
        <f t="shared" si="72"/>
        <v>Please mark by typing X</v>
      </c>
      <c r="U132" s="182"/>
      <c r="V132" s="182"/>
      <c r="W132" s="182"/>
      <c r="X132" s="182"/>
      <c r="Y132" s="182"/>
      <c r="Z132" s="182"/>
      <c r="AA132" s="182"/>
      <c r="AB132" s="182"/>
      <c r="AC132" s="182"/>
      <c r="AD132" s="182"/>
      <c r="AE132" s="182"/>
      <c r="AF132" s="182"/>
      <c r="AG132" s="182"/>
      <c r="AH132" s="182"/>
      <c r="AI132" s="182"/>
      <c r="AJ132" s="182"/>
      <c r="AK132" s="182"/>
      <c r="AL132" s="182"/>
      <c r="AM132" s="182"/>
      <c r="AN132" s="182"/>
      <c r="AO132" s="182"/>
      <c r="AP132" s="182"/>
      <c r="AQ132" s="182"/>
      <c r="AR132" s="182"/>
      <c r="AS132" s="182"/>
      <c r="AT132" s="182"/>
      <c r="AU132" s="169"/>
      <c r="AV132" s="170"/>
      <c r="AW132" s="170"/>
      <c r="AX132" s="170"/>
      <c r="AY132" s="171"/>
      <c r="AZ132" s="171"/>
      <c r="BA132" s="171"/>
      <c r="BB132" s="171"/>
      <c r="BC132" s="171"/>
      <c r="BD132" s="171"/>
      <c r="BE132" s="171"/>
      <c r="BF132" s="171"/>
      <c r="BG132" s="171"/>
      <c r="BH132" s="171"/>
      <c r="BI132" s="171"/>
      <c r="BJ132" s="171"/>
      <c r="BK132" s="171"/>
      <c r="BL132" s="172"/>
      <c r="BM132" s="172"/>
      <c r="BN132" s="172"/>
      <c r="BO132" s="172"/>
      <c r="BP132" s="172"/>
      <c r="BQ132" s="172"/>
      <c r="BR132" s="172"/>
      <c r="BS132" s="172"/>
      <c r="BT132" s="172"/>
    </row>
    <row r="133" spans="1:74" ht="230.1" customHeight="1" thickTop="1" thickBot="1" x14ac:dyDescent="0.25">
      <c r="A133" s="474"/>
      <c r="B133" s="311"/>
      <c r="C133" s="332">
        <f t="shared" si="73"/>
        <v>70</v>
      </c>
      <c r="D133" s="822" t="s">
        <v>151</v>
      </c>
      <c r="E133" s="822"/>
      <c r="F133" s="819"/>
      <c r="G133" s="538"/>
      <c r="H133" s="536"/>
      <c r="J133" s="537"/>
      <c r="K133" s="583"/>
      <c r="L133" s="329">
        <f>COUNTIF(G133:J133,"x")</f>
        <v>0</v>
      </c>
      <c r="M133" s="107"/>
      <c r="N133" s="608" t="s">
        <v>158</v>
      </c>
      <c r="O133" s="606"/>
      <c r="P133" s="615" t="s">
        <v>207</v>
      </c>
      <c r="Q133" s="314"/>
      <c r="R133" s="330">
        <f>COUNTA(G133:J133)</f>
        <v>0</v>
      </c>
      <c r="S133" s="331">
        <f>COUNTIF(G133:J133,"x")</f>
        <v>0</v>
      </c>
      <c r="T133" s="182" t="str">
        <f t="shared" si="72"/>
        <v>Please mark by typing X</v>
      </c>
      <c r="U133" s="182"/>
      <c r="V133" s="182"/>
      <c r="W133" s="182"/>
      <c r="X133" s="182"/>
      <c r="Y133" s="182"/>
      <c r="Z133" s="182"/>
      <c r="AA133" s="182"/>
      <c r="AB133" s="182"/>
      <c r="AC133" s="182"/>
      <c r="AD133" s="182"/>
      <c r="AE133" s="182"/>
      <c r="AF133" s="182"/>
      <c r="AG133" s="182"/>
      <c r="AH133" s="182"/>
      <c r="AI133" s="182"/>
      <c r="AJ133" s="182"/>
      <c r="AK133" s="182"/>
      <c r="AL133" s="182"/>
      <c r="AM133" s="182"/>
      <c r="AN133" s="182"/>
      <c r="AO133" s="182"/>
      <c r="AP133" s="182"/>
      <c r="AQ133" s="182"/>
      <c r="AR133" s="182"/>
      <c r="AS133" s="182"/>
      <c r="AT133" s="182"/>
      <c r="AU133" s="169"/>
      <c r="AV133" s="170"/>
      <c r="AW133" s="170"/>
      <c r="AX133" s="170"/>
      <c r="AY133" s="171"/>
      <c r="AZ133" s="171"/>
      <c r="BA133" s="171"/>
      <c r="BB133" s="171"/>
      <c r="BC133" s="171"/>
      <c r="BD133" s="171"/>
      <c r="BE133" s="171"/>
      <c r="BF133" s="171"/>
      <c r="BG133" s="171"/>
      <c r="BH133" s="171"/>
      <c r="BI133" s="171"/>
      <c r="BJ133" s="171"/>
      <c r="BK133" s="171"/>
      <c r="BL133" s="172"/>
      <c r="BM133" s="172"/>
      <c r="BN133" s="172"/>
      <c r="BO133" s="172"/>
      <c r="BP133" s="172"/>
      <c r="BQ133" s="172"/>
      <c r="BR133" s="172"/>
      <c r="BS133" s="172"/>
      <c r="BT133" s="172"/>
    </row>
    <row r="134" spans="1:74" ht="230.1" customHeight="1" thickTop="1" thickBot="1" x14ac:dyDescent="0.25">
      <c r="A134" s="474"/>
      <c r="B134" s="311"/>
      <c r="C134" s="328">
        <f t="shared" si="73"/>
        <v>71</v>
      </c>
      <c r="D134" s="751" t="s">
        <v>188</v>
      </c>
      <c r="E134" s="825"/>
      <c r="F134" s="826"/>
      <c r="G134" s="539"/>
      <c r="H134" s="540"/>
      <c r="I134" s="545"/>
      <c r="J134" s="540"/>
      <c r="K134" s="535"/>
      <c r="L134" s="329">
        <f t="shared" si="69"/>
        <v>0</v>
      </c>
      <c r="M134" s="107"/>
      <c r="N134" s="476" t="s">
        <v>187</v>
      </c>
      <c r="O134" s="607"/>
      <c r="P134" s="611" t="s">
        <v>208</v>
      </c>
      <c r="Q134" s="314"/>
      <c r="R134" s="330">
        <f t="shared" si="70"/>
        <v>0</v>
      </c>
      <c r="S134" s="331">
        <f t="shared" si="71"/>
        <v>0</v>
      </c>
      <c r="T134" s="182" t="str">
        <f t="shared" si="72"/>
        <v>Please mark by typing X</v>
      </c>
      <c r="U134" s="182"/>
      <c r="V134" s="182"/>
      <c r="W134" s="182"/>
      <c r="X134" s="182"/>
      <c r="Y134" s="182"/>
      <c r="Z134" s="182"/>
      <c r="AA134" s="182"/>
      <c r="AB134" s="182"/>
      <c r="AC134" s="182"/>
      <c r="AD134" s="182"/>
      <c r="AE134" s="182"/>
      <c r="AF134" s="182"/>
      <c r="AG134" s="182"/>
      <c r="AH134" s="182"/>
      <c r="AI134" s="182"/>
      <c r="AJ134" s="182"/>
      <c r="AK134" s="182"/>
      <c r="AL134" s="182"/>
      <c r="AM134" s="182"/>
      <c r="AN134" s="182"/>
      <c r="AO134" s="182"/>
      <c r="AP134" s="182"/>
      <c r="AQ134" s="182"/>
      <c r="AR134" s="182"/>
      <c r="AS134" s="182"/>
      <c r="AT134" s="182"/>
      <c r="AU134" s="169"/>
      <c r="AV134" s="170"/>
      <c r="AW134" s="170"/>
      <c r="AX134" s="170"/>
      <c r="AY134" s="171"/>
      <c r="AZ134" s="171"/>
      <c r="BA134" s="171"/>
      <c r="BB134" s="171"/>
      <c r="BC134" s="171"/>
      <c r="BD134" s="171"/>
      <c r="BE134" s="171"/>
      <c r="BF134" s="171"/>
      <c r="BG134" s="171"/>
      <c r="BH134" s="171"/>
      <c r="BI134" s="171"/>
      <c r="BJ134" s="171"/>
      <c r="BK134" s="171"/>
      <c r="BL134" s="172"/>
      <c r="BM134" s="172"/>
      <c r="BN134" s="172"/>
      <c r="BO134" s="172"/>
      <c r="BP134" s="172"/>
      <c r="BQ134" s="172"/>
      <c r="BR134" s="172"/>
      <c r="BS134" s="172"/>
      <c r="BT134" s="172"/>
    </row>
    <row r="135" spans="1:74" ht="24.95" customHeight="1" thickTop="1" thickBot="1" x14ac:dyDescent="0.25">
      <c r="A135" s="474"/>
      <c r="B135" s="311"/>
      <c r="C135" s="364"/>
      <c r="D135" s="365"/>
      <c r="E135" s="365"/>
      <c r="F135" s="366">
        <f>COUNTA(D130:D134)</f>
        <v>5</v>
      </c>
      <c r="G135" s="504">
        <f>COUNTIF(G130:G134,"x")*G$4</f>
        <v>0</v>
      </c>
      <c r="H135" s="504">
        <f>COUNTIF(H130:H134,"x")*H$4</f>
        <v>0</v>
      </c>
      <c r="I135" s="504">
        <f>COUNTIF(I130:I134,"x")*I$4</f>
        <v>0</v>
      </c>
      <c r="J135" s="504">
        <f>COUNTIF(J130:J134,"x")*J$4</f>
        <v>0</v>
      </c>
      <c r="K135" s="504">
        <f>COUNTIF(K130:K134,"x")*K$4</f>
        <v>0</v>
      </c>
      <c r="L135" s="337">
        <f>SUM(L130:L134)</f>
        <v>0</v>
      </c>
      <c r="M135" s="107"/>
      <c r="N135" s="219"/>
      <c r="O135" s="605"/>
      <c r="P135" s="558"/>
      <c r="Q135" s="314"/>
      <c r="R135" s="356"/>
      <c r="S135" s="349"/>
      <c r="T135" s="191"/>
      <c r="U135" s="191"/>
      <c r="V135" s="191"/>
      <c r="W135" s="191"/>
      <c r="X135" s="191"/>
      <c r="Y135" s="191"/>
      <c r="Z135" s="191"/>
      <c r="AA135" s="191"/>
      <c r="AB135" s="191"/>
      <c r="AC135" s="191"/>
      <c r="AD135" s="191"/>
      <c r="AE135" s="191"/>
      <c r="AF135" s="191"/>
      <c r="AG135" s="191"/>
      <c r="AH135" s="191"/>
      <c r="AI135" s="191"/>
      <c r="AJ135" s="191"/>
      <c r="AK135" s="191"/>
      <c r="AL135" s="191"/>
      <c r="AM135" s="191"/>
      <c r="AN135" s="191"/>
      <c r="AO135" s="191"/>
      <c r="AP135" s="191"/>
      <c r="AQ135" s="191"/>
      <c r="AR135" s="191"/>
      <c r="AS135" s="191"/>
      <c r="AT135" s="191"/>
      <c r="AU135" s="169"/>
      <c r="AV135" s="170"/>
      <c r="AW135" s="170"/>
      <c r="AX135" s="170"/>
      <c r="AY135" s="171"/>
      <c r="AZ135" s="171"/>
      <c r="BA135" s="171"/>
      <c r="BB135" s="171"/>
      <c r="BC135" s="171"/>
      <c r="BD135" s="171"/>
      <c r="BE135" s="171"/>
      <c r="BF135" s="171"/>
      <c r="BG135" s="171"/>
      <c r="BH135" s="171"/>
      <c r="BI135" s="171"/>
      <c r="BJ135" s="171"/>
      <c r="BK135" s="171"/>
      <c r="BL135" s="172"/>
      <c r="BM135" s="172"/>
      <c r="BN135" s="172"/>
      <c r="BO135" s="172"/>
      <c r="BP135" s="172"/>
      <c r="BQ135" s="172"/>
      <c r="BR135" s="172"/>
      <c r="BS135" s="172"/>
      <c r="BT135" s="172"/>
    </row>
    <row r="136" spans="1:74" ht="24.95" customHeight="1" thickTop="1" thickBot="1" x14ac:dyDescent="0.25">
      <c r="A136" s="474"/>
      <c r="B136" s="311"/>
      <c r="C136" s="367"/>
      <c r="D136" s="752" t="s">
        <v>106</v>
      </c>
      <c r="E136" s="752"/>
      <c r="F136" s="794"/>
      <c r="G136" s="505">
        <f>IF(S136=F135,IF(S136=R136,(SUM(G135:K135)/S136),0),0)</f>
        <v>0</v>
      </c>
      <c r="H136" s="495" t="str">
        <f>IF(R136&gt;S136,"Please answer all question correctly with X only",IF(S136&lt;F135,"Please answer all question",IF($G136&gt;4.5,$BM$11,IF($G136&gt;3.5,$BM$10, IF($G136&gt;2.5,$BM$9,IF($G136&gt;1.5,'Ringkasan Laporan'!D41,IF($G136&gt;1,'Ringkasan Laporan'!D40,IF($G136=1,'Ringkasan Laporan'!D39))))))))</f>
        <v>Please answer all question</v>
      </c>
      <c r="I136" s="496"/>
      <c r="J136" s="496"/>
      <c r="K136" s="219"/>
      <c r="L136" s="491"/>
      <c r="M136" s="107"/>
      <c r="N136" s="219"/>
      <c r="O136" s="107"/>
      <c r="P136" s="555"/>
      <c r="Q136" s="314"/>
      <c r="R136" s="358">
        <f>SUM(R130:S134)/2</f>
        <v>0</v>
      </c>
      <c r="S136" s="358">
        <f>SUM(S130:S134)</f>
        <v>0</v>
      </c>
      <c r="T136" s="191"/>
      <c r="U136" s="191"/>
      <c r="V136" s="191"/>
      <c r="W136" s="191"/>
      <c r="X136" s="191"/>
      <c r="Y136" s="191"/>
      <c r="Z136" s="191"/>
      <c r="AA136" s="191"/>
      <c r="AB136" s="191"/>
      <c r="AC136" s="191"/>
      <c r="AD136" s="191"/>
      <c r="AE136" s="191"/>
      <c r="AF136" s="191"/>
      <c r="AG136" s="191"/>
      <c r="AH136" s="191"/>
      <c r="AI136" s="191"/>
      <c r="AJ136" s="191"/>
      <c r="AK136" s="191"/>
      <c r="AL136" s="191"/>
      <c r="AM136" s="191"/>
      <c r="AN136" s="191"/>
      <c r="AO136" s="191"/>
      <c r="AP136" s="191"/>
      <c r="AQ136" s="191"/>
      <c r="AR136" s="191"/>
      <c r="AS136" s="191"/>
      <c r="AT136" s="191"/>
      <c r="AU136" s="169"/>
      <c r="AV136" s="170"/>
      <c r="AW136" s="170"/>
      <c r="AX136" s="170"/>
      <c r="AY136" s="171"/>
      <c r="AZ136" s="171"/>
      <c r="BA136" s="171"/>
      <c r="BB136" s="171"/>
      <c r="BC136" s="171"/>
      <c r="BD136" s="171"/>
      <c r="BE136" s="171"/>
      <c r="BF136" s="171"/>
      <c r="BG136" s="171"/>
      <c r="BH136" s="171"/>
      <c r="BI136" s="171"/>
      <c r="BJ136" s="171"/>
      <c r="BK136" s="171"/>
      <c r="BL136" s="172"/>
      <c r="BM136" s="172"/>
      <c r="BN136" s="172"/>
      <c r="BO136" s="172"/>
      <c r="BP136" s="172"/>
      <c r="BQ136" s="172"/>
      <c r="BR136" s="172"/>
      <c r="BS136" s="172"/>
      <c r="BT136" s="172"/>
    </row>
    <row r="137" spans="1:74" s="360" customFormat="1" ht="24.95" customHeight="1" thickTop="1" thickBot="1" x14ac:dyDescent="0.25">
      <c r="A137" s="497"/>
      <c r="B137" s="311"/>
      <c r="C137" s="367"/>
      <c r="D137" s="752" t="s">
        <v>80</v>
      </c>
      <c r="E137" s="752"/>
      <c r="F137" s="752"/>
      <c r="G137" s="498"/>
      <c r="H137" s="498"/>
      <c r="I137" s="499"/>
      <c r="J137" s="744" t="str">
        <f>IF(S136&gt;F135,"ERROR",IF(S136&lt;F135,"Check!",SUM(G135:K135)))</f>
        <v>Check!</v>
      </c>
      <c r="K137" s="745"/>
      <c r="L137" s="491"/>
      <c r="M137" s="107"/>
      <c r="N137" s="219"/>
      <c r="O137" s="107"/>
      <c r="P137" s="555"/>
      <c r="Q137" s="314"/>
      <c r="R137" s="348"/>
      <c r="S137" s="349"/>
      <c r="T137" s="191"/>
      <c r="U137" s="191"/>
      <c r="V137" s="191"/>
      <c r="W137" s="191"/>
      <c r="X137" s="191"/>
      <c r="Y137" s="191"/>
      <c r="Z137" s="191"/>
      <c r="AA137" s="191"/>
      <c r="AB137" s="191"/>
      <c r="AC137" s="191"/>
      <c r="AD137" s="191"/>
      <c r="AE137" s="191"/>
      <c r="AF137" s="191"/>
      <c r="AG137" s="191"/>
      <c r="AH137" s="191"/>
      <c r="AI137" s="191"/>
      <c r="AJ137" s="191"/>
      <c r="AK137" s="191"/>
      <c r="AL137" s="191"/>
      <c r="AM137" s="191"/>
      <c r="AN137" s="191"/>
      <c r="AO137" s="191"/>
      <c r="AP137" s="191"/>
      <c r="AQ137" s="191"/>
      <c r="AR137" s="191"/>
      <c r="AS137" s="191"/>
      <c r="AT137" s="191"/>
      <c r="AU137" s="185"/>
      <c r="AV137" s="186"/>
      <c r="AW137" s="186"/>
      <c r="AX137" s="186"/>
      <c r="AY137" s="187"/>
      <c r="AZ137" s="187"/>
      <c r="BA137" s="187"/>
      <c r="BB137" s="187"/>
      <c r="BC137" s="187"/>
      <c r="BD137" s="187"/>
      <c r="BE137" s="187"/>
      <c r="BF137" s="187"/>
      <c r="BG137" s="187"/>
      <c r="BH137" s="187"/>
      <c r="BI137" s="187"/>
      <c r="BJ137" s="187"/>
      <c r="BK137" s="187"/>
      <c r="BL137" s="189"/>
      <c r="BM137" s="189"/>
      <c r="BN137" s="189"/>
      <c r="BO137" s="189"/>
      <c r="BP137" s="189"/>
      <c r="BQ137" s="189"/>
      <c r="BR137" s="189"/>
      <c r="BS137" s="189"/>
      <c r="BT137" s="189"/>
      <c r="BU137" s="359"/>
      <c r="BV137" s="359"/>
    </row>
    <row r="138" spans="1:74" ht="288" customHeight="1" thickBot="1" x14ac:dyDescent="0.25">
      <c r="A138" s="474"/>
      <c r="B138" s="311"/>
      <c r="C138" s="367"/>
      <c r="D138" s="373"/>
      <c r="E138" s="373"/>
      <c r="F138" s="374"/>
      <c r="G138" s="508"/>
      <c r="H138" s="508"/>
      <c r="I138" s="509"/>
      <c r="J138" s="510"/>
      <c r="K138" s="503" t="str">
        <f>IF(S136&lt;F135,"Please answer all question","")</f>
        <v>Please answer all question</v>
      </c>
      <c r="L138" s="491"/>
      <c r="M138" s="107"/>
      <c r="N138" s="219"/>
      <c r="O138" s="107"/>
      <c r="P138" s="555"/>
      <c r="Q138" s="314"/>
      <c r="R138" s="363"/>
      <c r="S138" s="375"/>
      <c r="T138" s="191"/>
      <c r="U138" s="191"/>
      <c r="V138" s="191"/>
      <c r="W138" s="191"/>
      <c r="X138" s="191"/>
      <c r="Y138" s="191"/>
      <c r="Z138" s="191"/>
      <c r="AA138" s="191"/>
      <c r="AB138" s="191"/>
      <c r="AC138" s="191"/>
      <c r="AD138" s="191"/>
      <c r="AE138" s="191"/>
      <c r="AF138" s="191"/>
      <c r="AG138" s="191"/>
      <c r="AH138" s="191"/>
      <c r="AI138" s="191"/>
      <c r="AJ138" s="191"/>
      <c r="AK138" s="191"/>
      <c r="AL138" s="191"/>
      <c r="AM138" s="191"/>
      <c r="AN138" s="191"/>
      <c r="AO138" s="191"/>
      <c r="AP138" s="191"/>
      <c r="AQ138" s="191"/>
      <c r="AR138" s="191"/>
      <c r="AS138" s="191"/>
      <c r="AT138" s="191"/>
      <c r="AU138" s="169"/>
      <c r="AV138" s="170"/>
      <c r="AW138" s="170"/>
      <c r="AX138" s="170"/>
      <c r="AY138" s="171"/>
      <c r="AZ138" s="171"/>
      <c r="BA138" s="171"/>
      <c r="BB138" s="171"/>
      <c r="BC138" s="171"/>
      <c r="BD138" s="171"/>
      <c r="BE138" s="171"/>
      <c r="BF138" s="171"/>
      <c r="BG138" s="171"/>
      <c r="BH138" s="171"/>
      <c r="BI138" s="171"/>
      <c r="BJ138" s="171"/>
      <c r="BK138" s="171"/>
      <c r="BL138" s="172"/>
      <c r="BM138" s="172"/>
      <c r="BN138" s="172"/>
      <c r="BO138" s="172"/>
      <c r="BP138" s="172"/>
      <c r="BQ138" s="172"/>
      <c r="BR138" s="172"/>
      <c r="BS138" s="172"/>
      <c r="BT138" s="172"/>
    </row>
    <row r="139" spans="1:74" ht="28.5" thickTop="1" thickBot="1" x14ac:dyDescent="0.25">
      <c r="A139" s="474"/>
      <c r="B139" s="311"/>
      <c r="C139" s="758" t="s">
        <v>130</v>
      </c>
      <c r="D139" s="759"/>
      <c r="E139" s="759"/>
      <c r="F139" s="760"/>
      <c r="G139" s="326">
        <v>1</v>
      </c>
      <c r="H139" s="327">
        <v>2</v>
      </c>
      <c r="I139" s="326">
        <v>3</v>
      </c>
      <c r="J139" s="327">
        <v>4</v>
      </c>
      <c r="K139" s="326">
        <v>5</v>
      </c>
      <c r="L139" s="491"/>
      <c r="M139" s="107"/>
      <c r="N139" s="756" t="s">
        <v>383</v>
      </c>
      <c r="O139" s="757"/>
      <c r="P139" s="749"/>
      <c r="Q139" s="750"/>
      <c r="R139" s="348"/>
      <c r="S139" s="349"/>
      <c r="T139" s="191"/>
      <c r="U139" s="182"/>
      <c r="V139" s="182"/>
      <c r="W139" s="182"/>
      <c r="X139" s="182"/>
      <c r="Y139" s="182"/>
      <c r="Z139" s="182"/>
      <c r="AA139" s="182"/>
      <c r="AB139" s="182"/>
      <c r="AC139" s="182"/>
      <c r="AD139" s="182"/>
      <c r="AE139" s="182"/>
      <c r="AF139" s="182"/>
      <c r="AG139" s="182"/>
      <c r="AH139" s="182"/>
      <c r="AI139" s="182"/>
      <c r="AJ139" s="182"/>
      <c r="AK139" s="182"/>
      <c r="AL139" s="182"/>
      <c r="AM139" s="182"/>
      <c r="AN139" s="182"/>
      <c r="AO139" s="182"/>
      <c r="AP139" s="182"/>
      <c r="AQ139" s="182"/>
      <c r="AR139" s="182"/>
      <c r="AS139" s="182"/>
      <c r="AT139" s="182"/>
      <c r="AU139" s="169"/>
      <c r="AV139" s="170"/>
      <c r="AW139" s="170"/>
      <c r="AX139" s="170"/>
      <c r="AY139" s="171"/>
      <c r="AZ139" s="171"/>
      <c r="BA139" s="171"/>
      <c r="BB139" s="171"/>
      <c r="BC139" s="171"/>
      <c r="BD139" s="171"/>
      <c r="BE139" s="171"/>
      <c r="BF139" s="171"/>
      <c r="BG139" s="171"/>
      <c r="BH139" s="171"/>
      <c r="BI139" s="171"/>
      <c r="BJ139" s="171"/>
      <c r="BK139" s="171"/>
      <c r="BL139" s="172"/>
      <c r="BM139" s="172"/>
      <c r="BN139" s="172"/>
      <c r="BO139" s="172"/>
      <c r="BP139" s="172"/>
      <c r="BQ139" s="172"/>
      <c r="BR139" s="172"/>
      <c r="BS139" s="172"/>
      <c r="BT139" s="172"/>
    </row>
    <row r="140" spans="1:74" ht="225" customHeight="1" thickTop="1" thickBot="1" x14ac:dyDescent="0.25">
      <c r="A140" s="474"/>
      <c r="B140" s="311"/>
      <c r="C140" s="328">
        <f>1+C134</f>
        <v>72</v>
      </c>
      <c r="D140" s="746" t="s">
        <v>329</v>
      </c>
      <c r="E140" s="747"/>
      <c r="F140" s="748"/>
      <c r="G140" s="541"/>
      <c r="H140" s="537"/>
      <c r="I140" s="537"/>
      <c r="J140" s="537"/>
      <c r="K140" s="537"/>
      <c r="L140" s="329">
        <f t="shared" ref="L140:L145" si="74">COUNTIF(G140:K140,"x")</f>
        <v>0</v>
      </c>
      <c r="M140" s="107"/>
      <c r="N140" s="475" t="s">
        <v>262</v>
      </c>
      <c r="O140" s="493"/>
      <c r="P140" s="639" t="s">
        <v>217</v>
      </c>
      <c r="Q140" s="314"/>
      <c r="R140" s="330">
        <f t="shared" ref="R140:R145" si="75">COUNTA(G140:K140)</f>
        <v>0</v>
      </c>
      <c r="S140" s="331">
        <f t="shared" ref="S140:S145" si="76">COUNTIF(G140:K140,"x")</f>
        <v>0</v>
      </c>
      <c r="T140" s="182" t="str">
        <f t="shared" ref="T140:T145" si="77">IF(S140=0,"Please mark by typing X",IF(S140&lt;&gt;1,"error = more than 1 X ",IF(R140&lt;&gt;S140,"error = Please mark by typing 1 X only","OK ")))</f>
        <v>Please mark by typing X</v>
      </c>
      <c r="U140" s="182"/>
      <c r="V140" s="182"/>
      <c r="W140" s="182"/>
      <c r="X140" s="182"/>
      <c r="Y140" s="182"/>
      <c r="Z140" s="182"/>
      <c r="AA140" s="182"/>
      <c r="AB140" s="182"/>
      <c r="AC140" s="182"/>
      <c r="AD140" s="182"/>
      <c r="AE140" s="182"/>
      <c r="AF140" s="182"/>
      <c r="AG140" s="182"/>
      <c r="AH140" s="182"/>
      <c r="AI140" s="182"/>
      <c r="AJ140" s="182"/>
      <c r="AK140" s="182"/>
      <c r="AL140" s="182"/>
      <c r="AM140" s="182"/>
      <c r="AN140" s="182"/>
      <c r="AO140" s="182"/>
      <c r="AP140" s="182"/>
      <c r="AQ140" s="182"/>
      <c r="AR140" s="182"/>
      <c r="AS140" s="182"/>
      <c r="AT140" s="182"/>
      <c r="AU140" s="169"/>
      <c r="AV140" s="170"/>
      <c r="AW140" s="170"/>
      <c r="AX140" s="170"/>
      <c r="AY140" s="171"/>
      <c r="AZ140" s="171"/>
      <c r="BA140" s="171"/>
      <c r="BB140" s="171"/>
      <c r="BC140" s="171"/>
      <c r="BD140" s="171"/>
      <c r="BE140" s="171"/>
      <c r="BF140" s="171"/>
      <c r="BG140" s="171"/>
      <c r="BH140" s="171"/>
      <c r="BI140" s="171"/>
      <c r="BJ140" s="171"/>
      <c r="BK140" s="171"/>
      <c r="BL140" s="172"/>
      <c r="BM140" s="172"/>
      <c r="BN140" s="172"/>
      <c r="BO140" s="172"/>
      <c r="BP140" s="172"/>
      <c r="BQ140" s="172"/>
      <c r="BR140" s="172"/>
      <c r="BS140" s="172"/>
      <c r="BT140" s="172"/>
    </row>
    <row r="141" spans="1:74" ht="225" customHeight="1" thickTop="1" thickBot="1" x14ac:dyDescent="0.25">
      <c r="A141" s="474"/>
      <c r="B141" s="311"/>
      <c r="C141" s="332">
        <f>C140+1</f>
        <v>73</v>
      </c>
      <c r="D141" s="746" t="s">
        <v>153</v>
      </c>
      <c r="E141" s="746"/>
      <c r="F141" s="751"/>
      <c r="G141" s="542"/>
      <c r="H141" s="537"/>
      <c r="I141" s="537"/>
      <c r="J141" s="537"/>
      <c r="K141" s="537"/>
      <c r="L141" s="329">
        <f t="shared" si="74"/>
        <v>0</v>
      </c>
      <c r="M141" s="107"/>
      <c r="N141" s="476" t="s">
        <v>166</v>
      </c>
      <c r="O141" s="507"/>
      <c r="P141" s="610" t="s">
        <v>257</v>
      </c>
      <c r="Q141" s="314"/>
      <c r="R141" s="330">
        <f t="shared" si="75"/>
        <v>0</v>
      </c>
      <c r="S141" s="331">
        <f t="shared" si="76"/>
        <v>0</v>
      </c>
      <c r="T141" s="182" t="str">
        <f t="shared" si="77"/>
        <v>Please mark by typing X</v>
      </c>
      <c r="U141" s="182"/>
      <c r="V141" s="182"/>
      <c r="W141" s="182"/>
      <c r="X141" s="182"/>
      <c r="Y141" s="182"/>
      <c r="Z141" s="182"/>
      <c r="AA141" s="182"/>
      <c r="AB141" s="182"/>
      <c r="AC141" s="182"/>
      <c r="AD141" s="182"/>
      <c r="AE141" s="182"/>
      <c r="AF141" s="182"/>
      <c r="AG141" s="182"/>
      <c r="AH141" s="182"/>
      <c r="AI141" s="182"/>
      <c r="AJ141" s="182"/>
      <c r="AK141" s="182"/>
      <c r="AL141" s="182"/>
      <c r="AM141" s="182"/>
      <c r="AN141" s="182"/>
      <c r="AO141" s="182"/>
      <c r="AP141" s="182"/>
      <c r="AQ141" s="182"/>
      <c r="AR141" s="182"/>
      <c r="AS141" s="182"/>
      <c r="AT141" s="182"/>
      <c r="AU141" s="169"/>
      <c r="AV141" s="170"/>
      <c r="AW141" s="170"/>
      <c r="AX141" s="170"/>
      <c r="AY141" s="171"/>
      <c r="AZ141" s="171"/>
      <c r="BA141" s="171"/>
      <c r="BB141" s="171"/>
      <c r="BC141" s="171"/>
      <c r="BD141" s="171"/>
      <c r="BE141" s="171"/>
      <c r="BF141" s="171"/>
      <c r="BG141" s="171"/>
      <c r="BH141" s="171"/>
      <c r="BI141" s="171"/>
      <c r="BJ141" s="171"/>
      <c r="BK141" s="171"/>
      <c r="BL141" s="172"/>
      <c r="BM141" s="172"/>
      <c r="BN141" s="172"/>
      <c r="BO141" s="172"/>
      <c r="BP141" s="172"/>
      <c r="BQ141" s="172"/>
      <c r="BR141" s="172"/>
      <c r="BS141" s="172"/>
      <c r="BT141" s="172"/>
    </row>
    <row r="142" spans="1:74" ht="225" customHeight="1" thickTop="1" thickBot="1" x14ac:dyDescent="0.25">
      <c r="A142" s="474"/>
      <c r="B142" s="311"/>
      <c r="C142" s="328">
        <f t="shared" ref="C142:C145" si="78">C141+1</f>
        <v>74</v>
      </c>
      <c r="D142" s="746" t="s">
        <v>330</v>
      </c>
      <c r="E142" s="747"/>
      <c r="F142" s="748"/>
      <c r="G142" s="542"/>
      <c r="H142" s="537"/>
      <c r="I142" s="537"/>
      <c r="J142" s="537"/>
      <c r="K142" s="537"/>
      <c r="L142" s="329">
        <f t="shared" si="74"/>
        <v>0</v>
      </c>
      <c r="M142" s="107"/>
      <c r="N142" s="608" t="s">
        <v>138</v>
      </c>
      <c r="O142" s="494"/>
      <c r="P142" s="610" t="s">
        <v>209</v>
      </c>
      <c r="Q142" s="314"/>
      <c r="R142" s="330">
        <f t="shared" si="75"/>
        <v>0</v>
      </c>
      <c r="S142" s="331">
        <f t="shared" si="76"/>
        <v>0</v>
      </c>
      <c r="T142" s="182" t="str">
        <f t="shared" si="77"/>
        <v>Please mark by typing X</v>
      </c>
      <c r="U142" s="182"/>
      <c r="V142" s="182"/>
      <c r="W142" s="182"/>
      <c r="X142" s="182"/>
      <c r="Y142" s="182"/>
      <c r="Z142" s="182"/>
      <c r="AA142" s="182"/>
      <c r="AB142" s="182"/>
      <c r="AC142" s="182"/>
      <c r="AD142" s="182"/>
      <c r="AE142" s="182"/>
      <c r="AF142" s="182"/>
      <c r="AG142" s="182"/>
      <c r="AH142" s="182"/>
      <c r="AI142" s="182"/>
      <c r="AJ142" s="182"/>
      <c r="AK142" s="182"/>
      <c r="AL142" s="182"/>
      <c r="AM142" s="182"/>
      <c r="AN142" s="182"/>
      <c r="AO142" s="182"/>
      <c r="AP142" s="182"/>
      <c r="AQ142" s="182"/>
      <c r="AR142" s="182"/>
      <c r="AS142" s="182"/>
      <c r="AT142" s="182"/>
      <c r="AU142" s="169"/>
      <c r="AV142" s="170"/>
      <c r="AW142" s="170"/>
      <c r="AX142" s="170"/>
      <c r="AY142" s="171"/>
      <c r="AZ142" s="171"/>
      <c r="BA142" s="171"/>
      <c r="BB142" s="171"/>
      <c r="BC142" s="171"/>
      <c r="BD142" s="171"/>
      <c r="BE142" s="171"/>
      <c r="BF142" s="171"/>
      <c r="BG142" s="171"/>
      <c r="BH142" s="171"/>
      <c r="BI142" s="171"/>
      <c r="BJ142" s="171"/>
      <c r="BK142" s="171"/>
      <c r="BL142" s="172"/>
      <c r="BM142" s="172"/>
      <c r="BN142" s="172"/>
      <c r="BO142" s="172"/>
      <c r="BP142" s="172"/>
      <c r="BQ142" s="172"/>
      <c r="BR142" s="172"/>
      <c r="BS142" s="172"/>
      <c r="BT142" s="172"/>
    </row>
    <row r="143" spans="1:74" ht="225" customHeight="1" thickTop="1" thickBot="1" x14ac:dyDescent="0.25">
      <c r="A143" s="474"/>
      <c r="B143" s="311"/>
      <c r="C143" s="332">
        <f t="shared" si="78"/>
        <v>75</v>
      </c>
      <c r="D143" s="762" t="s">
        <v>331</v>
      </c>
      <c r="E143" s="763"/>
      <c r="F143" s="764"/>
      <c r="G143" s="542"/>
      <c r="H143" s="537"/>
      <c r="I143" s="537"/>
      <c r="J143" s="537"/>
      <c r="K143" s="537"/>
      <c r="L143" s="329">
        <f t="shared" si="74"/>
        <v>0</v>
      </c>
      <c r="M143" s="107"/>
      <c r="N143" s="476" t="s">
        <v>134</v>
      </c>
      <c r="O143" s="507"/>
      <c r="P143" s="610" t="s">
        <v>240</v>
      </c>
      <c r="Q143" s="314"/>
      <c r="R143" s="330">
        <f t="shared" si="75"/>
        <v>0</v>
      </c>
      <c r="S143" s="331">
        <f t="shared" si="76"/>
        <v>0</v>
      </c>
      <c r="T143" s="182" t="str">
        <f t="shared" si="77"/>
        <v>Please mark by typing X</v>
      </c>
      <c r="U143" s="182"/>
      <c r="V143" s="182"/>
      <c r="W143" s="182"/>
      <c r="X143" s="182"/>
      <c r="Y143" s="182"/>
      <c r="Z143" s="182"/>
      <c r="AA143" s="182"/>
      <c r="AB143" s="182"/>
      <c r="AC143" s="182"/>
      <c r="AD143" s="182"/>
      <c r="AE143" s="182"/>
      <c r="AF143" s="182"/>
      <c r="AG143" s="182"/>
      <c r="AH143" s="182"/>
      <c r="AI143" s="182"/>
      <c r="AJ143" s="182"/>
      <c r="AK143" s="182"/>
      <c r="AL143" s="182"/>
      <c r="AM143" s="182"/>
      <c r="AN143" s="182"/>
      <c r="AO143" s="182"/>
      <c r="AP143" s="182"/>
      <c r="AQ143" s="182"/>
      <c r="AR143" s="182"/>
      <c r="AS143" s="182"/>
      <c r="AT143" s="182"/>
      <c r="AU143" s="169"/>
      <c r="AV143" s="170"/>
      <c r="AW143" s="170"/>
      <c r="AX143" s="170"/>
      <c r="AY143" s="171"/>
      <c r="AZ143" s="171"/>
      <c r="BA143" s="171"/>
      <c r="BB143" s="171"/>
      <c r="BC143" s="171"/>
      <c r="BD143" s="171"/>
      <c r="BE143" s="171"/>
      <c r="BF143" s="171"/>
      <c r="BG143" s="171"/>
      <c r="BH143" s="171"/>
      <c r="BI143" s="171"/>
      <c r="BJ143" s="171"/>
      <c r="BK143" s="171"/>
      <c r="BL143" s="172"/>
      <c r="BM143" s="172"/>
      <c r="BN143" s="172"/>
      <c r="BO143" s="172"/>
      <c r="BP143" s="172"/>
      <c r="BQ143" s="172"/>
      <c r="BR143" s="172"/>
      <c r="BS143" s="172"/>
      <c r="BT143" s="172"/>
    </row>
    <row r="144" spans="1:74" ht="225" customHeight="1" thickTop="1" thickBot="1" x14ac:dyDescent="0.25">
      <c r="A144" s="474"/>
      <c r="B144" s="311"/>
      <c r="C144" s="328">
        <f>C143+1</f>
        <v>76</v>
      </c>
      <c r="D144" s="762" t="s">
        <v>332</v>
      </c>
      <c r="E144" s="763"/>
      <c r="F144" s="764"/>
      <c r="G144" s="542"/>
      <c r="H144" s="537"/>
      <c r="I144" s="537"/>
      <c r="J144" s="537"/>
      <c r="K144" s="537"/>
      <c r="L144" s="329">
        <f t="shared" si="74"/>
        <v>0</v>
      </c>
      <c r="M144" s="107"/>
      <c r="N144" s="475" t="s">
        <v>167</v>
      </c>
      <c r="O144" s="513"/>
      <c r="P144" s="610" t="s">
        <v>218</v>
      </c>
      <c r="Q144" s="314"/>
      <c r="R144" s="330">
        <f t="shared" si="75"/>
        <v>0</v>
      </c>
      <c r="S144" s="331">
        <f t="shared" si="76"/>
        <v>0</v>
      </c>
      <c r="T144" s="182" t="str">
        <f t="shared" si="77"/>
        <v>Please mark by typing X</v>
      </c>
      <c r="U144" s="182"/>
      <c r="V144" s="182"/>
      <c r="W144" s="182"/>
      <c r="X144" s="182"/>
      <c r="Y144" s="182"/>
      <c r="Z144" s="182"/>
      <c r="AA144" s="182"/>
      <c r="AB144" s="182"/>
      <c r="AC144" s="182"/>
      <c r="AD144" s="182"/>
      <c r="AE144" s="182"/>
      <c r="AF144" s="182"/>
      <c r="AG144" s="182"/>
      <c r="AH144" s="182"/>
      <c r="AI144" s="182"/>
      <c r="AJ144" s="182"/>
      <c r="AK144" s="182"/>
      <c r="AL144" s="182"/>
      <c r="AM144" s="182"/>
      <c r="AN144" s="182"/>
      <c r="AO144" s="182"/>
      <c r="AP144" s="182"/>
      <c r="AQ144" s="182"/>
      <c r="AR144" s="182"/>
      <c r="AS144" s="182"/>
      <c r="AT144" s="182"/>
      <c r="AU144" s="169"/>
      <c r="AV144" s="170"/>
      <c r="AW144" s="170"/>
      <c r="AX144" s="170"/>
      <c r="AY144" s="171"/>
      <c r="AZ144" s="171"/>
      <c r="BA144" s="171"/>
      <c r="BB144" s="171"/>
      <c r="BC144" s="171"/>
      <c r="BD144" s="171"/>
      <c r="BE144" s="171"/>
      <c r="BF144" s="171"/>
      <c r="BG144" s="171"/>
      <c r="BH144" s="171"/>
      <c r="BI144" s="171"/>
      <c r="BJ144" s="171"/>
      <c r="BK144" s="171"/>
      <c r="BL144" s="172"/>
      <c r="BM144" s="172"/>
      <c r="BN144" s="172"/>
      <c r="BO144" s="172"/>
      <c r="BP144" s="172"/>
      <c r="BQ144" s="172"/>
      <c r="BR144" s="172"/>
      <c r="BS144" s="172"/>
      <c r="BT144" s="172"/>
    </row>
    <row r="145" spans="1:74" ht="225" customHeight="1" thickTop="1" thickBot="1" x14ac:dyDescent="0.25">
      <c r="A145" s="474"/>
      <c r="B145" s="311"/>
      <c r="C145" s="332">
        <f t="shared" si="78"/>
        <v>77</v>
      </c>
      <c r="D145" s="822" t="s">
        <v>333</v>
      </c>
      <c r="E145" s="823"/>
      <c r="F145" s="824"/>
      <c r="G145" s="542"/>
      <c r="H145" s="537"/>
      <c r="I145" s="537"/>
      <c r="J145" s="537"/>
      <c r="K145" s="537"/>
      <c r="L145" s="329">
        <f t="shared" si="74"/>
        <v>0</v>
      </c>
      <c r="M145" s="107"/>
      <c r="N145" s="476" t="s">
        <v>190</v>
      </c>
      <c r="O145" s="494"/>
      <c r="P145" s="610" t="s">
        <v>210</v>
      </c>
      <c r="Q145" s="314"/>
      <c r="R145" s="330">
        <f t="shared" si="75"/>
        <v>0</v>
      </c>
      <c r="S145" s="331">
        <f t="shared" si="76"/>
        <v>0</v>
      </c>
      <c r="T145" s="182" t="str">
        <f t="shared" si="77"/>
        <v>Please mark by typing X</v>
      </c>
      <c r="U145" s="182"/>
      <c r="V145" s="182"/>
      <c r="W145" s="182"/>
      <c r="X145" s="182"/>
      <c r="Y145" s="182"/>
      <c r="Z145" s="182"/>
      <c r="AA145" s="182"/>
      <c r="AB145" s="182"/>
      <c r="AC145" s="182"/>
      <c r="AD145" s="182"/>
      <c r="AE145" s="182"/>
      <c r="AF145" s="182"/>
      <c r="AG145" s="182"/>
      <c r="AH145" s="182"/>
      <c r="AI145" s="182"/>
      <c r="AJ145" s="182"/>
      <c r="AK145" s="182"/>
      <c r="AL145" s="182"/>
      <c r="AM145" s="182"/>
      <c r="AN145" s="182"/>
      <c r="AO145" s="182"/>
      <c r="AP145" s="182"/>
      <c r="AQ145" s="182"/>
      <c r="AR145" s="182"/>
      <c r="AS145" s="182"/>
      <c r="AT145" s="182"/>
      <c r="AU145" s="169"/>
      <c r="AV145" s="170"/>
      <c r="AW145" s="170"/>
      <c r="AX145" s="170"/>
      <c r="AY145" s="171"/>
      <c r="AZ145" s="171"/>
      <c r="BA145" s="171"/>
      <c r="BB145" s="171"/>
      <c r="BC145" s="171"/>
      <c r="BD145" s="171"/>
      <c r="BE145" s="171"/>
      <c r="BF145" s="171"/>
      <c r="BG145" s="171"/>
      <c r="BH145" s="171"/>
      <c r="BI145" s="171"/>
      <c r="BJ145" s="171"/>
      <c r="BK145" s="171"/>
      <c r="BL145" s="172"/>
      <c r="BM145" s="172"/>
      <c r="BN145" s="172"/>
      <c r="BO145" s="172"/>
      <c r="BP145" s="172"/>
      <c r="BQ145" s="172"/>
      <c r="BR145" s="172"/>
      <c r="BS145" s="172"/>
      <c r="BT145" s="172"/>
    </row>
    <row r="146" spans="1:74" ht="24.95" customHeight="1" thickTop="1" thickBot="1" x14ac:dyDescent="0.25">
      <c r="A146" s="474"/>
      <c r="B146" s="311"/>
      <c r="C146" s="364"/>
      <c r="D146" s="365"/>
      <c r="E146" s="365"/>
      <c r="F146" s="366">
        <f>COUNTA(D140:D145)</f>
        <v>6</v>
      </c>
      <c r="G146" s="504">
        <f>COUNTIF(G140:G145,"x")*G$4</f>
        <v>0</v>
      </c>
      <c r="H146" s="504">
        <f>COUNTIF(H140:H145,"x")*H$4</f>
        <v>0</v>
      </c>
      <c r="I146" s="504">
        <f>COUNTIF(I140:I145,"x")*I$4</f>
        <v>0</v>
      </c>
      <c r="J146" s="504">
        <f>COUNTIF(J140:J145,"x")*J$4</f>
        <v>0</v>
      </c>
      <c r="K146" s="504">
        <f>COUNTIF(K140:K145,"x")*K$4</f>
        <v>0</v>
      </c>
      <c r="L146" s="337">
        <f>SUM(L140:L145)</f>
        <v>0</v>
      </c>
      <c r="M146" s="107"/>
      <c r="N146" s="219"/>
      <c r="O146" s="108"/>
      <c r="P146" s="558"/>
      <c r="Q146" s="314"/>
      <c r="R146" s="356"/>
      <c r="S146" s="349"/>
      <c r="T146" s="191"/>
      <c r="U146" s="191"/>
      <c r="V146" s="191"/>
      <c r="W146" s="191"/>
      <c r="X146" s="191"/>
      <c r="Y146" s="191"/>
      <c r="Z146" s="191"/>
      <c r="AA146" s="191"/>
      <c r="AB146" s="191"/>
      <c r="AC146" s="191"/>
      <c r="AD146" s="191"/>
      <c r="AE146" s="191"/>
      <c r="AF146" s="191"/>
      <c r="AG146" s="191"/>
      <c r="AH146" s="191"/>
      <c r="AI146" s="191"/>
      <c r="AJ146" s="191"/>
      <c r="AK146" s="191"/>
      <c r="AL146" s="191"/>
      <c r="AM146" s="191"/>
      <c r="AN146" s="191"/>
      <c r="AO146" s="191"/>
      <c r="AP146" s="191"/>
      <c r="AQ146" s="191"/>
      <c r="AR146" s="191"/>
      <c r="AS146" s="191"/>
      <c r="AT146" s="191"/>
      <c r="AU146" s="169"/>
      <c r="AV146" s="170"/>
      <c r="AW146" s="170"/>
      <c r="AX146" s="170"/>
      <c r="AY146" s="171"/>
      <c r="AZ146" s="171"/>
      <c r="BA146" s="171"/>
      <c r="BB146" s="171"/>
      <c r="BC146" s="171"/>
      <c r="BD146" s="171"/>
      <c r="BE146" s="171"/>
      <c r="BF146" s="171"/>
      <c r="BG146" s="171"/>
      <c r="BH146" s="171"/>
      <c r="BI146" s="171"/>
      <c r="BJ146" s="171"/>
      <c r="BK146" s="171"/>
      <c r="BL146" s="172"/>
      <c r="BM146" s="172"/>
      <c r="BN146" s="172"/>
      <c r="BO146" s="172"/>
      <c r="BP146" s="172"/>
      <c r="BQ146" s="172"/>
      <c r="BR146" s="172"/>
      <c r="BS146" s="172"/>
      <c r="BT146" s="172"/>
    </row>
    <row r="147" spans="1:74" ht="24.95" customHeight="1" thickTop="1" thickBot="1" x14ac:dyDescent="0.25">
      <c r="A147" s="474"/>
      <c r="B147" s="311"/>
      <c r="C147" s="367"/>
      <c r="D147" s="752" t="s">
        <v>107</v>
      </c>
      <c r="E147" s="752"/>
      <c r="F147" s="794"/>
      <c r="G147" s="505">
        <f>IF(S147=F146,IF(S147=R147,(SUM(G146:K146)/S147),0),0)</f>
        <v>0</v>
      </c>
      <c r="H147" s="495" t="str">
        <f>IF(R147&gt;S147,"Please answer all question correctly with X only",IF(S147&lt;F146,"Please answer all question",IF($G147&gt;4.5,$BM$11,IF($G147&gt;3.5,$BM$10, IF($G147&gt;2.5,$BM$9,IF($G147&gt;1.5,'Ringkasan Laporan'!D41,IF($G147&gt;1,'Ringkasan Laporan'!D40,IF($G147=1,'Ringkasan Laporan'!D39))))))))</f>
        <v>Please answer all question</v>
      </c>
      <c r="I147" s="496"/>
      <c r="J147" s="496"/>
      <c r="K147" s="219"/>
      <c r="L147" s="491"/>
      <c r="M147" s="107"/>
      <c r="N147" s="219"/>
      <c r="O147" s="109"/>
      <c r="P147" s="555"/>
      <c r="Q147" s="314"/>
      <c r="R147" s="358">
        <f>SUM(R140:S145)/2</f>
        <v>0</v>
      </c>
      <c r="S147" s="358">
        <f>SUM(S140:S145)</f>
        <v>0</v>
      </c>
      <c r="T147" s="191"/>
      <c r="U147" s="191"/>
      <c r="V147" s="191"/>
      <c r="W147" s="191"/>
      <c r="X147" s="191"/>
      <c r="Y147" s="191"/>
      <c r="Z147" s="191"/>
      <c r="AA147" s="191"/>
      <c r="AB147" s="191"/>
      <c r="AC147" s="191"/>
      <c r="AD147" s="191"/>
      <c r="AE147" s="191"/>
      <c r="AF147" s="191"/>
      <c r="AG147" s="191"/>
      <c r="AH147" s="191"/>
      <c r="AI147" s="191"/>
      <c r="AJ147" s="191"/>
      <c r="AK147" s="191"/>
      <c r="AL147" s="191"/>
      <c r="AM147" s="191"/>
      <c r="AN147" s="191"/>
      <c r="AO147" s="191"/>
      <c r="AP147" s="191"/>
      <c r="AQ147" s="191"/>
      <c r="AR147" s="191"/>
      <c r="AS147" s="191"/>
      <c r="AT147" s="191"/>
      <c r="AU147" s="169"/>
      <c r="AV147" s="170"/>
      <c r="AW147" s="170"/>
      <c r="AX147" s="170"/>
      <c r="AY147" s="171"/>
      <c r="AZ147" s="171"/>
      <c r="BA147" s="171"/>
      <c r="BB147" s="171"/>
      <c r="BC147" s="171"/>
      <c r="BD147" s="171"/>
      <c r="BE147" s="171"/>
      <c r="BF147" s="171"/>
      <c r="BG147" s="171"/>
      <c r="BH147" s="171"/>
      <c r="BI147" s="171"/>
      <c r="BJ147" s="171"/>
      <c r="BK147" s="171"/>
      <c r="BL147" s="172"/>
      <c r="BM147" s="172"/>
      <c r="BN147" s="172"/>
      <c r="BO147" s="172"/>
      <c r="BP147" s="172"/>
      <c r="BQ147" s="172"/>
      <c r="BR147" s="172"/>
      <c r="BS147" s="172"/>
      <c r="BT147" s="172"/>
    </row>
    <row r="148" spans="1:74" s="360" customFormat="1" ht="24.95" customHeight="1" thickTop="1" thickBot="1" x14ac:dyDescent="0.25">
      <c r="A148" s="497"/>
      <c r="B148" s="311"/>
      <c r="C148" s="367"/>
      <c r="D148" s="752" t="s">
        <v>30</v>
      </c>
      <c r="E148" s="752"/>
      <c r="F148" s="752"/>
      <c r="G148" s="498"/>
      <c r="H148" s="498"/>
      <c r="I148" s="499"/>
      <c r="J148" s="744" t="str">
        <f>IF(S147&gt;F146,"ERROR",IF(S147&lt;F146,"Check!",SUM(G146:K146)))</f>
        <v>Check!</v>
      </c>
      <c r="K148" s="745"/>
      <c r="L148" s="491"/>
      <c r="M148" s="107"/>
      <c r="N148" s="219"/>
      <c r="O148" s="109"/>
      <c r="P148" s="555"/>
      <c r="Q148" s="314"/>
      <c r="R148" s="348"/>
      <c r="S148" s="349"/>
      <c r="T148" s="191"/>
      <c r="U148" s="191"/>
      <c r="V148" s="191"/>
      <c r="W148" s="191"/>
      <c r="X148" s="191"/>
      <c r="Y148" s="191"/>
      <c r="Z148" s="191"/>
      <c r="AA148" s="191"/>
      <c r="AB148" s="191"/>
      <c r="AC148" s="191"/>
      <c r="AD148" s="191"/>
      <c r="AE148" s="191"/>
      <c r="AF148" s="191"/>
      <c r="AG148" s="191"/>
      <c r="AH148" s="191"/>
      <c r="AI148" s="191"/>
      <c r="AJ148" s="191"/>
      <c r="AK148" s="191"/>
      <c r="AL148" s="191"/>
      <c r="AM148" s="191"/>
      <c r="AN148" s="191"/>
      <c r="AO148" s="191"/>
      <c r="AP148" s="191"/>
      <c r="AQ148" s="191"/>
      <c r="AR148" s="191"/>
      <c r="AS148" s="191"/>
      <c r="AT148" s="191"/>
      <c r="AU148" s="185"/>
      <c r="AV148" s="186"/>
      <c r="AW148" s="186"/>
      <c r="AX148" s="186"/>
      <c r="AY148" s="187"/>
      <c r="AZ148" s="187"/>
      <c r="BA148" s="187"/>
      <c r="BB148" s="187"/>
      <c r="BC148" s="187"/>
      <c r="BD148" s="187"/>
      <c r="BE148" s="187"/>
      <c r="BF148" s="187"/>
      <c r="BG148" s="187"/>
      <c r="BH148" s="187"/>
      <c r="BI148" s="187"/>
      <c r="BJ148" s="187"/>
      <c r="BK148" s="187"/>
      <c r="BL148" s="189"/>
      <c r="BM148" s="189"/>
      <c r="BN148" s="189"/>
      <c r="BO148" s="189"/>
      <c r="BP148" s="189"/>
      <c r="BQ148" s="189"/>
      <c r="BR148" s="189"/>
      <c r="BS148" s="189"/>
      <c r="BT148" s="189"/>
      <c r="BU148" s="359"/>
      <c r="BV148" s="359"/>
    </row>
    <row r="149" spans="1:74" s="360" customFormat="1" ht="102" customHeight="1" thickBot="1" x14ac:dyDescent="0.25">
      <c r="A149" s="497"/>
      <c r="B149" s="311"/>
      <c r="C149" s="367"/>
      <c r="D149" s="373"/>
      <c r="E149" s="373"/>
      <c r="F149" s="374"/>
      <c r="G149" s="508"/>
      <c r="H149" s="508"/>
      <c r="I149" s="509"/>
      <c r="J149" s="510"/>
      <c r="K149" s="503" t="str">
        <f>IF(S147&lt;F146,"Please answer all question","")</f>
        <v>Please answer all question</v>
      </c>
      <c r="L149" s="491"/>
      <c r="M149" s="107"/>
      <c r="N149" s="219"/>
      <c r="O149" s="109"/>
      <c r="P149" s="555"/>
      <c r="Q149" s="314"/>
      <c r="R149" s="363"/>
      <c r="S149" s="375"/>
      <c r="T149" s="191"/>
      <c r="U149" s="191"/>
      <c r="V149" s="191"/>
      <c r="W149" s="191"/>
      <c r="X149" s="191"/>
      <c r="Y149" s="191"/>
      <c r="Z149" s="191"/>
      <c r="AA149" s="191"/>
      <c r="AB149" s="191"/>
      <c r="AC149" s="191"/>
      <c r="AD149" s="191"/>
      <c r="AE149" s="191"/>
      <c r="AF149" s="191"/>
      <c r="AG149" s="191"/>
      <c r="AH149" s="191"/>
      <c r="AI149" s="191"/>
      <c r="AJ149" s="191"/>
      <c r="AK149" s="191"/>
      <c r="AL149" s="191"/>
      <c r="AM149" s="191"/>
      <c r="AN149" s="191"/>
      <c r="AO149" s="191"/>
      <c r="AP149" s="191"/>
      <c r="AQ149" s="191"/>
      <c r="AR149" s="191"/>
      <c r="AS149" s="191"/>
      <c r="AT149" s="191"/>
      <c r="AU149" s="185"/>
      <c r="AV149" s="186"/>
      <c r="AW149" s="186"/>
      <c r="AX149" s="186"/>
      <c r="AY149" s="187"/>
      <c r="AZ149" s="187"/>
      <c r="BA149" s="187"/>
      <c r="BB149" s="187"/>
      <c r="BC149" s="187"/>
      <c r="BD149" s="187"/>
      <c r="BE149" s="187"/>
      <c r="BF149" s="187"/>
      <c r="BG149" s="187"/>
      <c r="BH149" s="187"/>
      <c r="BI149" s="187"/>
      <c r="BJ149" s="187"/>
      <c r="BK149" s="187"/>
      <c r="BL149" s="189"/>
      <c r="BM149" s="189"/>
      <c r="BN149" s="189"/>
      <c r="BO149" s="189"/>
      <c r="BP149" s="189"/>
      <c r="BQ149" s="189"/>
      <c r="BR149" s="189"/>
      <c r="BS149" s="189"/>
      <c r="BT149" s="189"/>
      <c r="BU149" s="359"/>
      <c r="BV149" s="359"/>
    </row>
    <row r="150" spans="1:74" s="360" customFormat="1" ht="28.5" thickTop="1" thickBot="1" x14ac:dyDescent="0.25">
      <c r="A150" s="497"/>
      <c r="B150" s="311"/>
      <c r="C150" s="758" t="s">
        <v>131</v>
      </c>
      <c r="D150" s="759"/>
      <c r="E150" s="759"/>
      <c r="F150" s="760"/>
      <c r="G150" s="326">
        <v>1</v>
      </c>
      <c r="H150" s="327">
        <v>2</v>
      </c>
      <c r="I150" s="326">
        <v>3</v>
      </c>
      <c r="J150" s="327">
        <v>4</v>
      </c>
      <c r="K150" s="326">
        <v>5</v>
      </c>
      <c r="L150" s="491"/>
      <c r="M150" s="107"/>
      <c r="N150" s="749" t="s">
        <v>383</v>
      </c>
      <c r="O150" s="750"/>
      <c r="P150" s="749"/>
      <c r="Q150" s="750"/>
      <c r="R150" s="363"/>
      <c r="S150" s="349"/>
      <c r="T150" s="191"/>
      <c r="U150" s="182"/>
      <c r="V150" s="182"/>
      <c r="W150" s="182"/>
      <c r="X150" s="182"/>
      <c r="Y150" s="182"/>
      <c r="Z150" s="182"/>
      <c r="AA150" s="182"/>
      <c r="AB150" s="182"/>
      <c r="AC150" s="182"/>
      <c r="AD150" s="182"/>
      <c r="AE150" s="182"/>
      <c r="AF150" s="182"/>
      <c r="AG150" s="182"/>
      <c r="AH150" s="182"/>
      <c r="AI150" s="182"/>
      <c r="AJ150" s="182"/>
      <c r="AK150" s="182"/>
      <c r="AL150" s="182"/>
      <c r="AM150" s="182"/>
      <c r="AN150" s="182"/>
      <c r="AO150" s="182"/>
      <c r="AP150" s="182"/>
      <c r="AQ150" s="182"/>
      <c r="AR150" s="182"/>
      <c r="AS150" s="182"/>
      <c r="AT150" s="182"/>
      <c r="AU150" s="169"/>
      <c r="AV150" s="170"/>
      <c r="AW150" s="170"/>
      <c r="AX150" s="170"/>
      <c r="AY150" s="187"/>
      <c r="AZ150" s="187"/>
      <c r="BA150" s="187"/>
      <c r="BB150" s="187"/>
      <c r="BC150" s="187"/>
      <c r="BD150" s="187"/>
      <c r="BE150" s="187"/>
      <c r="BF150" s="187"/>
      <c r="BG150" s="187"/>
      <c r="BH150" s="187"/>
      <c r="BI150" s="187"/>
      <c r="BJ150" s="187"/>
      <c r="BK150" s="187"/>
      <c r="BL150" s="189"/>
      <c r="BM150" s="189"/>
      <c r="BN150" s="189"/>
      <c r="BO150" s="189"/>
      <c r="BP150" s="189"/>
      <c r="BQ150" s="189"/>
      <c r="BR150" s="189"/>
      <c r="BS150" s="189"/>
      <c r="BT150" s="189"/>
      <c r="BU150" s="359"/>
      <c r="BV150" s="359"/>
    </row>
    <row r="151" spans="1:74" s="580" customFormat="1" ht="225" customHeight="1" thickTop="1" thickBot="1" x14ac:dyDescent="0.25">
      <c r="A151" s="570"/>
      <c r="B151" s="571"/>
      <c r="C151" s="332">
        <f>C145+1</f>
        <v>78</v>
      </c>
      <c r="D151" s="762" t="s">
        <v>334</v>
      </c>
      <c r="E151" s="782"/>
      <c r="F151" s="783"/>
      <c r="G151" s="538"/>
      <c r="H151" s="536"/>
      <c r="I151" s="536"/>
      <c r="J151" s="536"/>
      <c r="K151" s="536"/>
      <c r="L151" s="581">
        <f t="shared" ref="L151" si="79">COUNTIF(G151:K151,"x")</f>
        <v>0</v>
      </c>
      <c r="M151" s="219"/>
      <c r="N151" s="475" t="s">
        <v>139</v>
      </c>
      <c r="O151" s="511"/>
      <c r="P151" s="646" t="s">
        <v>258</v>
      </c>
      <c r="Q151" s="572"/>
      <c r="R151" s="573">
        <f t="shared" ref="R151" si="80">COUNTA(G151:K151)</f>
        <v>0</v>
      </c>
      <c r="S151" s="574">
        <f t="shared" ref="S151" si="81">COUNTIF(G151:K151,"x")</f>
        <v>0</v>
      </c>
      <c r="T151" s="575" t="str">
        <f t="shared" ref="T151" si="82">IF(S151=0,"Please mark by typing X",IF(S151&lt;&gt;1,"error = more than 1 X ",IF(R151&lt;&gt;S151,"error = Please mark by typing 1 X only","OK ")))</f>
        <v>Please mark by typing X</v>
      </c>
      <c r="U151" s="575"/>
      <c r="V151" s="575"/>
      <c r="W151" s="575"/>
      <c r="X151" s="575"/>
      <c r="Y151" s="575"/>
      <c r="Z151" s="575"/>
      <c r="AA151" s="575"/>
      <c r="AB151" s="575"/>
      <c r="AC151" s="575"/>
      <c r="AD151" s="575"/>
      <c r="AE151" s="575"/>
      <c r="AF151" s="575"/>
      <c r="AG151" s="575"/>
      <c r="AH151" s="575"/>
      <c r="AI151" s="575"/>
      <c r="AJ151" s="575"/>
      <c r="AK151" s="575"/>
      <c r="AL151" s="575"/>
      <c r="AM151" s="575"/>
      <c r="AN151" s="575"/>
      <c r="AO151" s="575"/>
      <c r="AP151" s="575"/>
      <c r="AQ151" s="575"/>
      <c r="AR151" s="575"/>
      <c r="AS151" s="575"/>
      <c r="AT151" s="575"/>
      <c r="AU151" s="576"/>
      <c r="AV151" s="577"/>
      <c r="AW151" s="577"/>
      <c r="AX151" s="577"/>
      <c r="AY151" s="578"/>
      <c r="AZ151" s="578"/>
      <c r="BA151" s="578"/>
      <c r="BB151" s="578"/>
      <c r="BC151" s="578"/>
      <c r="BD151" s="578"/>
      <c r="BE151" s="578"/>
      <c r="BF151" s="578"/>
      <c r="BG151" s="578"/>
      <c r="BH151" s="578"/>
      <c r="BI151" s="578"/>
      <c r="BJ151" s="578"/>
      <c r="BK151" s="578"/>
      <c r="BL151" s="579"/>
      <c r="BM151" s="579"/>
      <c r="BN151" s="579"/>
      <c r="BO151" s="579"/>
      <c r="BP151" s="579"/>
      <c r="BQ151" s="579"/>
      <c r="BR151" s="579"/>
      <c r="BS151" s="579"/>
      <c r="BT151" s="579"/>
    </row>
    <row r="152" spans="1:74" s="360" customFormat="1" ht="24.95" customHeight="1" thickTop="1" thickBot="1" x14ac:dyDescent="0.25">
      <c r="A152" s="497"/>
      <c r="B152" s="311"/>
      <c r="C152" s="376"/>
      <c r="D152" s="377"/>
      <c r="E152" s="377"/>
      <c r="F152" s="371">
        <f>COUNTA(D151:D151)</f>
        <v>1</v>
      </c>
      <c r="G152" s="504">
        <f>COUNTIF(G151:G151,"x")*G$4</f>
        <v>0</v>
      </c>
      <c r="H152" s="504">
        <f>COUNTIF(H151:H151,"x")*H$4</f>
        <v>0</v>
      </c>
      <c r="I152" s="504">
        <f>COUNTIF(I151:I151,"x")*I$4</f>
        <v>0</v>
      </c>
      <c r="J152" s="504">
        <f>COUNTIF(J151:J151,"x")*J$4</f>
        <v>0</v>
      </c>
      <c r="K152" s="504">
        <f>COUNTIF(K151:K151,"x")*K$4</f>
        <v>0</v>
      </c>
      <c r="L152" s="337">
        <f>SUM(L151:L151)</f>
        <v>0</v>
      </c>
      <c r="M152" s="224"/>
      <c r="N152" s="224"/>
      <c r="O152" s="225"/>
      <c r="P152" s="559"/>
      <c r="Q152" s="378"/>
      <c r="R152" s="379"/>
      <c r="S152" s="380"/>
      <c r="T152" s="226"/>
      <c r="U152" s="191"/>
      <c r="V152" s="191"/>
      <c r="W152" s="191"/>
      <c r="X152" s="191"/>
      <c r="Y152" s="191"/>
      <c r="Z152" s="191"/>
      <c r="AA152" s="191"/>
      <c r="AB152" s="191"/>
      <c r="AC152" s="191"/>
      <c r="AD152" s="191"/>
      <c r="AE152" s="191"/>
      <c r="AF152" s="191"/>
      <c r="AG152" s="191"/>
      <c r="AH152" s="191"/>
      <c r="AI152" s="191"/>
      <c r="AJ152" s="191"/>
      <c r="AK152" s="191"/>
      <c r="AL152" s="191"/>
      <c r="AM152" s="191"/>
      <c r="AN152" s="191"/>
      <c r="AO152" s="191"/>
      <c r="AP152" s="191"/>
      <c r="AQ152" s="191"/>
      <c r="AR152" s="191"/>
      <c r="AS152" s="191"/>
      <c r="AT152" s="191"/>
      <c r="AU152" s="185"/>
      <c r="AV152" s="186"/>
      <c r="AW152" s="186"/>
      <c r="AX152" s="186"/>
      <c r="AY152" s="187"/>
      <c r="AZ152" s="187"/>
      <c r="BA152" s="187"/>
      <c r="BB152" s="187"/>
      <c r="BC152" s="187"/>
      <c r="BD152" s="187"/>
      <c r="BE152" s="187"/>
      <c r="BF152" s="187"/>
      <c r="BG152" s="187"/>
      <c r="BH152" s="187"/>
      <c r="BI152" s="187"/>
      <c r="BJ152" s="187"/>
      <c r="BK152" s="187"/>
      <c r="BL152" s="189"/>
      <c r="BM152" s="189"/>
      <c r="BN152" s="189"/>
      <c r="BO152" s="189"/>
      <c r="BP152" s="189"/>
      <c r="BQ152" s="189"/>
      <c r="BR152" s="189"/>
      <c r="BS152" s="189"/>
      <c r="BT152" s="189"/>
      <c r="BU152" s="359"/>
      <c r="BV152" s="359"/>
    </row>
    <row r="153" spans="1:74" s="360" customFormat="1" ht="24.95" customHeight="1" thickTop="1" thickBot="1" x14ac:dyDescent="0.25">
      <c r="A153" s="497"/>
      <c r="B153" s="311"/>
      <c r="C153" s="367"/>
      <c r="D153" s="752" t="s">
        <v>108</v>
      </c>
      <c r="E153" s="752"/>
      <c r="F153" s="752"/>
      <c r="G153" s="505">
        <f>IF(S153=F152,IF(S153=R153,(SUM(G152:K152)/S153),0),0)</f>
        <v>0</v>
      </c>
      <c r="H153" s="495" t="str">
        <f>IF(R153&gt;S153,"Please answer all question correctly with X only",IF(S153&lt;F152,"Please answer all question",IF($G153&gt;4.5,$BM$11,IF($G153&gt;3.5,$BM$10, IF($G153&gt;2.5,$BM$9,IF($G153&gt;1.5,'Ringkasan Laporan'!D41,IF($G153&gt;1,'Ringkasan Laporan'!D40,IF($G153=1,'Ringkasan Laporan'!D39))))))))</f>
        <v>Please answer all question</v>
      </c>
      <c r="I153" s="496"/>
      <c r="J153" s="496"/>
      <c r="K153" s="219"/>
      <c r="L153" s="491"/>
      <c r="M153" s="107"/>
      <c r="N153" s="219"/>
      <c r="O153" s="109"/>
      <c r="P153" s="555"/>
      <c r="Q153" s="314"/>
      <c r="R153" s="358">
        <f>SUM(R150:S151)/2</f>
        <v>0</v>
      </c>
      <c r="S153" s="358">
        <f>SUM(S150:S151)</f>
        <v>0</v>
      </c>
      <c r="T153" s="191"/>
      <c r="U153" s="191"/>
      <c r="V153" s="191"/>
      <c r="W153" s="191"/>
      <c r="X153" s="191"/>
      <c r="Y153" s="191"/>
      <c r="Z153" s="191"/>
      <c r="AA153" s="191"/>
      <c r="AB153" s="191"/>
      <c r="AC153" s="191"/>
      <c r="AD153" s="191"/>
      <c r="AE153" s="191"/>
      <c r="AF153" s="191"/>
      <c r="AG153" s="191"/>
      <c r="AH153" s="191"/>
      <c r="AI153" s="191"/>
      <c r="AJ153" s="191"/>
      <c r="AK153" s="191"/>
      <c r="AL153" s="191"/>
      <c r="AM153" s="191"/>
      <c r="AN153" s="191"/>
      <c r="AO153" s="191"/>
      <c r="AP153" s="191"/>
      <c r="AQ153" s="191"/>
      <c r="AR153" s="191"/>
      <c r="AS153" s="191"/>
      <c r="AT153" s="191"/>
      <c r="AU153" s="185"/>
      <c r="AV153" s="186"/>
      <c r="AW153" s="186"/>
      <c r="AX153" s="186"/>
      <c r="AY153" s="187"/>
      <c r="AZ153" s="187"/>
      <c r="BA153" s="187"/>
      <c r="BB153" s="187"/>
      <c r="BC153" s="187"/>
      <c r="BD153" s="187"/>
      <c r="BE153" s="187"/>
      <c r="BF153" s="187"/>
      <c r="BG153" s="187"/>
      <c r="BH153" s="187"/>
      <c r="BI153" s="187"/>
      <c r="BJ153" s="187"/>
      <c r="BK153" s="187"/>
      <c r="BL153" s="189"/>
      <c r="BM153" s="189"/>
      <c r="BN153" s="189"/>
      <c r="BO153" s="189"/>
      <c r="BP153" s="189"/>
      <c r="BQ153" s="189"/>
      <c r="BR153" s="189"/>
      <c r="BS153" s="189"/>
      <c r="BT153" s="189"/>
      <c r="BU153" s="359"/>
      <c r="BV153" s="359"/>
    </row>
    <row r="154" spans="1:74" s="360" customFormat="1" ht="24.95" customHeight="1" thickTop="1" thickBot="1" x14ac:dyDescent="0.25">
      <c r="A154" s="497"/>
      <c r="B154" s="311"/>
      <c r="C154" s="367"/>
      <c r="D154" s="752" t="s">
        <v>81</v>
      </c>
      <c r="E154" s="752"/>
      <c r="F154" s="752"/>
      <c r="G154" s="498"/>
      <c r="H154" s="498"/>
      <c r="I154" s="499"/>
      <c r="J154" s="744" t="str">
        <f>IF(S153&gt;F152,"ERROR",IF(S153&lt;F152,"Check!",SUM(G152:K152)))</f>
        <v>Check!</v>
      </c>
      <c r="K154" s="745"/>
      <c r="L154" s="491"/>
      <c r="M154" s="107"/>
      <c r="N154" s="219"/>
      <c r="O154" s="109"/>
      <c r="P154" s="555"/>
      <c r="Q154" s="314"/>
      <c r="R154" s="363"/>
      <c r="S154" s="349"/>
      <c r="T154" s="191"/>
      <c r="U154" s="191"/>
      <c r="V154" s="191"/>
      <c r="W154" s="191"/>
      <c r="X154" s="191"/>
      <c r="Y154" s="191"/>
      <c r="Z154" s="191"/>
      <c r="AA154" s="191"/>
      <c r="AB154" s="191"/>
      <c r="AC154" s="191"/>
      <c r="AD154" s="191"/>
      <c r="AE154" s="191"/>
      <c r="AF154" s="191"/>
      <c r="AG154" s="191"/>
      <c r="AH154" s="191"/>
      <c r="AI154" s="191"/>
      <c r="AJ154" s="191"/>
      <c r="AK154" s="191"/>
      <c r="AL154" s="191"/>
      <c r="AM154" s="191"/>
      <c r="AN154" s="191"/>
      <c r="AO154" s="191"/>
      <c r="AP154" s="191"/>
      <c r="AQ154" s="191"/>
      <c r="AR154" s="191"/>
      <c r="AS154" s="191"/>
      <c r="AT154" s="191"/>
      <c r="AU154" s="185"/>
      <c r="AV154" s="186"/>
      <c r="AW154" s="186"/>
      <c r="AX154" s="186"/>
      <c r="AY154" s="187"/>
      <c r="AZ154" s="187"/>
      <c r="BA154" s="187"/>
      <c r="BB154" s="187"/>
      <c r="BC154" s="187"/>
      <c r="BD154" s="187"/>
      <c r="BE154" s="187"/>
      <c r="BF154" s="187"/>
      <c r="BG154" s="187"/>
      <c r="BH154" s="187"/>
      <c r="BI154" s="187"/>
      <c r="BJ154" s="187"/>
      <c r="BK154" s="187"/>
      <c r="BL154" s="189"/>
      <c r="BM154" s="189"/>
      <c r="BN154" s="189"/>
      <c r="BO154" s="189"/>
      <c r="BP154" s="189"/>
      <c r="BQ154" s="189"/>
      <c r="BR154" s="189"/>
      <c r="BS154" s="189"/>
      <c r="BT154" s="189"/>
      <c r="BU154" s="359"/>
      <c r="BV154" s="359"/>
    </row>
    <row r="155" spans="1:74" s="360" customFormat="1" ht="43.5" customHeight="1" thickBot="1" x14ac:dyDescent="0.25">
      <c r="A155" s="497"/>
      <c r="B155" s="311"/>
      <c r="C155" s="367"/>
      <c r="D155" s="373"/>
      <c r="E155" s="373"/>
      <c r="F155" s="381"/>
      <c r="G155" s="508"/>
      <c r="H155" s="508"/>
      <c r="I155" s="509"/>
      <c r="J155" s="510"/>
      <c r="K155" s="503" t="str">
        <f>IF(S153&lt;F152,"Please answer all question","")</f>
        <v>Please answer all question</v>
      </c>
      <c r="L155" s="514"/>
      <c r="M155" s="107"/>
      <c r="N155" s="219"/>
      <c r="O155" s="109"/>
      <c r="P155" s="555"/>
      <c r="Q155" s="314"/>
      <c r="R155" s="363"/>
      <c r="S155" s="349"/>
      <c r="T155" s="191"/>
      <c r="U155" s="191"/>
      <c r="V155" s="191"/>
      <c r="W155" s="191"/>
      <c r="X155" s="191"/>
      <c r="Y155" s="191"/>
      <c r="Z155" s="191"/>
      <c r="AA155" s="191"/>
      <c r="AB155" s="191"/>
      <c r="AC155" s="191"/>
      <c r="AD155" s="191"/>
      <c r="AE155" s="191"/>
      <c r="AF155" s="191"/>
      <c r="AG155" s="191"/>
      <c r="AH155" s="191"/>
      <c r="AI155" s="191"/>
      <c r="AJ155" s="191"/>
      <c r="AK155" s="191"/>
      <c r="AL155" s="191"/>
      <c r="AM155" s="191"/>
      <c r="AN155" s="191"/>
      <c r="AO155" s="191"/>
      <c r="AP155" s="191"/>
      <c r="AQ155" s="191"/>
      <c r="AR155" s="191"/>
      <c r="AS155" s="191"/>
      <c r="AT155" s="191"/>
      <c r="AU155" s="185"/>
      <c r="AV155" s="186"/>
      <c r="AW155" s="186"/>
      <c r="AX155" s="186"/>
      <c r="AY155" s="187"/>
      <c r="AZ155" s="187"/>
      <c r="BA155" s="187"/>
      <c r="BB155" s="187"/>
      <c r="BC155" s="187"/>
      <c r="BD155" s="187"/>
      <c r="BE155" s="187"/>
      <c r="BF155" s="187"/>
      <c r="BG155" s="187"/>
      <c r="BH155" s="187"/>
      <c r="BI155" s="187"/>
      <c r="BJ155" s="187"/>
      <c r="BK155" s="187"/>
      <c r="BL155" s="189"/>
      <c r="BM155" s="189"/>
      <c r="BN155" s="189"/>
      <c r="BO155" s="189"/>
      <c r="BP155" s="189"/>
      <c r="BQ155" s="189"/>
      <c r="BR155" s="189"/>
      <c r="BS155" s="189"/>
      <c r="BT155" s="189"/>
      <c r="BU155" s="359"/>
      <c r="BV155" s="359"/>
    </row>
    <row r="156" spans="1:74" ht="28.5" thickTop="1" thickBot="1" x14ac:dyDescent="0.25">
      <c r="A156" s="474"/>
      <c r="B156" s="311"/>
      <c r="C156" s="758" t="s">
        <v>133</v>
      </c>
      <c r="D156" s="759"/>
      <c r="E156" s="759"/>
      <c r="F156" s="760"/>
      <c r="G156" s="326">
        <v>1</v>
      </c>
      <c r="H156" s="327">
        <v>2</v>
      </c>
      <c r="I156" s="326">
        <v>3</v>
      </c>
      <c r="J156" s="327">
        <v>4</v>
      </c>
      <c r="K156" s="326">
        <v>5</v>
      </c>
      <c r="L156" s="241"/>
      <c r="M156" s="107"/>
      <c r="N156" s="749" t="s">
        <v>383</v>
      </c>
      <c r="O156" s="750"/>
      <c r="P156" s="749"/>
      <c r="Q156" s="750"/>
      <c r="R156" s="348"/>
      <c r="S156" s="349"/>
      <c r="T156" s="191"/>
      <c r="U156" s="182"/>
      <c r="V156" s="182"/>
      <c r="W156" s="182"/>
      <c r="X156" s="182"/>
      <c r="Y156" s="182"/>
      <c r="Z156" s="182"/>
      <c r="AA156" s="182"/>
      <c r="AB156" s="182"/>
      <c r="AC156" s="182"/>
      <c r="AD156" s="182"/>
      <c r="AE156" s="182"/>
      <c r="AF156" s="182"/>
      <c r="AG156" s="182"/>
      <c r="AH156" s="182"/>
      <c r="AI156" s="182"/>
      <c r="AJ156" s="182"/>
      <c r="AK156" s="182"/>
      <c r="AL156" s="182"/>
      <c r="AM156" s="182"/>
      <c r="AN156" s="182"/>
      <c r="AO156" s="182"/>
      <c r="AP156" s="182"/>
      <c r="AQ156" s="182"/>
      <c r="AR156" s="182"/>
      <c r="AS156" s="182"/>
      <c r="AT156" s="182"/>
      <c r="AU156" s="169"/>
      <c r="AV156" s="170"/>
      <c r="AW156" s="170"/>
      <c r="AX156" s="170"/>
      <c r="AY156" s="171"/>
      <c r="AZ156" s="171"/>
      <c r="BA156" s="171"/>
      <c r="BB156" s="171"/>
      <c r="BC156" s="171"/>
      <c r="BD156" s="171"/>
      <c r="BE156" s="171"/>
      <c r="BF156" s="171"/>
      <c r="BG156" s="171"/>
      <c r="BH156" s="171"/>
      <c r="BI156" s="171"/>
      <c r="BJ156" s="171"/>
      <c r="BK156" s="171"/>
      <c r="BL156" s="172"/>
      <c r="BM156" s="172"/>
      <c r="BN156" s="172"/>
      <c r="BO156" s="172"/>
      <c r="BP156" s="172"/>
      <c r="BQ156" s="172"/>
      <c r="BR156" s="172"/>
      <c r="BS156" s="172"/>
      <c r="BT156" s="172"/>
    </row>
    <row r="157" spans="1:74" ht="249.95" customHeight="1" thickTop="1" thickBot="1" x14ac:dyDescent="0.25">
      <c r="A157" s="474"/>
      <c r="B157" s="311"/>
      <c r="C157" s="328">
        <f>1+C151</f>
        <v>79</v>
      </c>
      <c r="D157" s="753" t="s">
        <v>117</v>
      </c>
      <c r="E157" s="754"/>
      <c r="F157" s="755"/>
      <c r="G157" s="536"/>
      <c r="H157" s="536"/>
      <c r="I157" s="536"/>
      <c r="J157" s="536"/>
      <c r="K157" s="536"/>
      <c r="L157" s="329">
        <f t="shared" ref="L157:L159" si="83">COUNTIF(G157:K157,"x")</f>
        <v>0</v>
      </c>
      <c r="M157" s="107"/>
      <c r="N157" s="475" t="s">
        <v>261</v>
      </c>
      <c r="O157" s="493"/>
      <c r="P157" s="639" t="s">
        <v>259</v>
      </c>
      <c r="Q157" s="314"/>
      <c r="R157" s="330">
        <f t="shared" ref="R157:R159" si="84">COUNTA(G157:K157)</f>
        <v>0</v>
      </c>
      <c r="S157" s="331">
        <f t="shared" ref="S157:S159" si="85">COUNTIF(G157:K157,"x")</f>
        <v>0</v>
      </c>
      <c r="T157" s="182" t="str">
        <f t="shared" ref="T157" si="86">IF(S157=0,"Please answer this question",IF(S157&lt;&gt;1,"error = more than 1 X ",IF(R157&lt;&gt;S157,"error = Please mark by typing 1 X only","OK ")))</f>
        <v>Please answer this question</v>
      </c>
      <c r="U157" s="182"/>
      <c r="V157" s="182"/>
      <c r="W157" s="182"/>
      <c r="X157" s="182"/>
      <c r="Y157" s="182"/>
      <c r="Z157" s="182"/>
      <c r="AA157" s="182"/>
      <c r="AB157" s="182"/>
      <c r="AC157" s="182"/>
      <c r="AD157" s="182"/>
      <c r="AE157" s="182"/>
      <c r="AF157" s="182"/>
      <c r="AG157" s="182"/>
      <c r="AH157" s="182"/>
      <c r="AI157" s="182"/>
      <c r="AJ157" s="182"/>
      <c r="AK157" s="182"/>
      <c r="AL157" s="182"/>
      <c r="AM157" s="182"/>
      <c r="AN157" s="182"/>
      <c r="AO157" s="182"/>
      <c r="AP157" s="182"/>
      <c r="AQ157" s="182"/>
      <c r="AR157" s="182"/>
      <c r="AS157" s="182"/>
      <c r="AT157" s="182"/>
      <c r="AU157" s="169"/>
      <c r="AV157" s="170"/>
      <c r="AW157" s="170"/>
      <c r="AX157" s="170"/>
      <c r="AY157" s="171"/>
      <c r="AZ157" s="171"/>
      <c r="BA157" s="171"/>
      <c r="BB157" s="171"/>
      <c r="BC157" s="171"/>
      <c r="BD157" s="171"/>
      <c r="BE157" s="171"/>
      <c r="BF157" s="171"/>
      <c r="BG157" s="171"/>
      <c r="BH157" s="171"/>
      <c r="BI157" s="171"/>
      <c r="BJ157" s="171"/>
      <c r="BK157" s="171"/>
      <c r="BL157" s="172"/>
      <c r="BM157" s="172"/>
      <c r="BN157" s="172"/>
      <c r="BO157" s="172"/>
      <c r="BP157" s="172"/>
      <c r="BQ157" s="172"/>
      <c r="BR157" s="172"/>
      <c r="BS157" s="172"/>
      <c r="BT157" s="172"/>
    </row>
    <row r="158" spans="1:74" ht="249.95" customHeight="1" thickTop="1" thickBot="1" x14ac:dyDescent="0.25">
      <c r="A158" s="474"/>
      <c r="B158" s="311"/>
      <c r="C158" s="332">
        <f>1+C157</f>
        <v>80</v>
      </c>
      <c r="D158" s="746" t="s">
        <v>335</v>
      </c>
      <c r="E158" s="747"/>
      <c r="F158" s="748"/>
      <c r="G158" s="536"/>
      <c r="I158" s="536"/>
      <c r="J158" s="536"/>
      <c r="K158" s="536"/>
      <c r="L158" s="329">
        <f t="shared" si="83"/>
        <v>0</v>
      </c>
      <c r="M158" s="107"/>
      <c r="N158" s="476" t="s">
        <v>142</v>
      </c>
      <c r="O158" s="494"/>
      <c r="P158" s="610" t="s">
        <v>313</v>
      </c>
      <c r="Q158" s="314"/>
      <c r="R158" s="330">
        <f t="shared" si="84"/>
        <v>0</v>
      </c>
      <c r="S158" s="331">
        <f t="shared" si="85"/>
        <v>0</v>
      </c>
      <c r="T158" s="182" t="str">
        <f>IF(S158=0,"Please mark by typing X",IF(S158&lt;&gt;1,"error = more than 1 X ",IF(R158&lt;&gt;S158,"error = Please mark by typing 1 X only","OK ")))</f>
        <v>Please mark by typing X</v>
      </c>
      <c r="U158" s="182"/>
      <c r="V158" s="182"/>
      <c r="W158" s="182"/>
      <c r="X158" s="182"/>
      <c r="Y158" s="182"/>
      <c r="Z158" s="182"/>
      <c r="AA158" s="182"/>
      <c r="AB158" s="182"/>
      <c r="AC158" s="182"/>
      <c r="AD158" s="182"/>
      <c r="AE158" s="182"/>
      <c r="AF158" s="182"/>
      <c r="AG158" s="182"/>
      <c r="AH158" s="182"/>
      <c r="AI158" s="182"/>
      <c r="AJ158" s="182"/>
      <c r="AK158" s="182"/>
      <c r="AL158" s="182"/>
      <c r="AM158" s="182"/>
      <c r="AN158" s="182"/>
      <c r="AO158" s="182"/>
      <c r="AP158" s="182"/>
      <c r="AQ158" s="182"/>
      <c r="AR158" s="182"/>
      <c r="AS158" s="182"/>
      <c r="AT158" s="182"/>
      <c r="AU158" s="169"/>
      <c r="AV158" s="170"/>
      <c r="AW158" s="170"/>
      <c r="AX158" s="170"/>
      <c r="AY158" s="171"/>
      <c r="AZ158" s="171"/>
      <c r="BA158" s="171"/>
      <c r="BB158" s="171"/>
      <c r="BC158" s="171"/>
      <c r="BD158" s="171"/>
      <c r="BE158" s="171"/>
      <c r="BF158" s="171"/>
      <c r="BG158" s="171"/>
      <c r="BH158" s="171"/>
      <c r="BI158" s="171"/>
      <c r="BJ158" s="171"/>
      <c r="BK158" s="171"/>
      <c r="BL158" s="172"/>
      <c r="BM158" s="172"/>
      <c r="BN158" s="172"/>
      <c r="BO158" s="172"/>
      <c r="BP158" s="172"/>
      <c r="BQ158" s="172"/>
      <c r="BR158" s="172"/>
      <c r="BS158" s="172"/>
      <c r="BT158" s="172"/>
    </row>
    <row r="159" spans="1:74" ht="249.75" customHeight="1" thickTop="1" thickBot="1" x14ac:dyDescent="0.25">
      <c r="A159" s="474"/>
      <c r="B159" s="311"/>
      <c r="C159" s="332">
        <f>C158+1</f>
        <v>81</v>
      </c>
      <c r="D159" s="746" t="s">
        <v>336</v>
      </c>
      <c r="E159" s="747"/>
      <c r="F159" s="748"/>
      <c r="G159" s="536"/>
      <c r="H159" s="536"/>
      <c r="I159" s="536"/>
      <c r="J159" s="536"/>
      <c r="K159" s="536"/>
      <c r="L159" s="329">
        <f t="shared" si="83"/>
        <v>0</v>
      </c>
      <c r="M159" s="107"/>
      <c r="N159" s="476" t="s">
        <v>219</v>
      </c>
      <c r="O159" s="494"/>
      <c r="P159" s="610" t="s">
        <v>260</v>
      </c>
      <c r="Q159" s="314"/>
      <c r="R159" s="330">
        <f t="shared" si="84"/>
        <v>0</v>
      </c>
      <c r="S159" s="331">
        <f t="shared" si="85"/>
        <v>0</v>
      </c>
      <c r="T159" s="182" t="str">
        <f>IF(S159=0,"Please mark by typing X",IF(S159&lt;&gt;1,"error = more than 1 X ",IF(R159&lt;&gt;S159,"error = Please mark by typing 1 X only","OK ")))</f>
        <v>Please mark by typing X</v>
      </c>
      <c r="U159" s="182"/>
      <c r="V159" s="182"/>
      <c r="W159" s="182"/>
      <c r="X159" s="182"/>
      <c r="Y159" s="182"/>
      <c r="Z159" s="182"/>
      <c r="AA159" s="182"/>
      <c r="AB159" s="182"/>
      <c r="AC159" s="182"/>
      <c r="AD159" s="182"/>
      <c r="AE159" s="182"/>
      <c r="AF159" s="182"/>
      <c r="AG159" s="182"/>
      <c r="AH159" s="182"/>
      <c r="AI159" s="182"/>
      <c r="AJ159" s="182"/>
      <c r="AK159" s="182"/>
      <c r="AL159" s="182"/>
      <c r="AM159" s="182"/>
      <c r="AN159" s="182"/>
      <c r="AO159" s="182"/>
      <c r="AP159" s="182"/>
      <c r="AQ159" s="182"/>
      <c r="AR159" s="182"/>
      <c r="AS159" s="182"/>
      <c r="AT159" s="182"/>
      <c r="AU159" s="169"/>
      <c r="AV159" s="170"/>
      <c r="AW159" s="170"/>
      <c r="AX159" s="170"/>
      <c r="AY159" s="171"/>
      <c r="AZ159" s="171"/>
      <c r="BA159" s="171"/>
      <c r="BB159" s="171"/>
      <c r="BC159" s="171"/>
      <c r="BD159" s="171"/>
      <c r="BE159" s="171"/>
      <c r="BF159" s="171"/>
      <c r="BG159" s="171"/>
      <c r="BH159" s="171"/>
      <c r="BI159" s="171"/>
      <c r="BJ159" s="171"/>
      <c r="BK159" s="171"/>
      <c r="BL159" s="172"/>
      <c r="BM159" s="172"/>
      <c r="BN159" s="172"/>
      <c r="BO159" s="172"/>
      <c r="BP159" s="172"/>
      <c r="BQ159" s="172"/>
      <c r="BR159" s="172"/>
      <c r="BS159" s="172"/>
      <c r="BT159" s="172"/>
    </row>
    <row r="160" spans="1:74" ht="24.95" customHeight="1" thickTop="1" thickBot="1" x14ac:dyDescent="0.25">
      <c r="A160" s="474"/>
      <c r="B160" s="311"/>
      <c r="C160" s="364"/>
      <c r="D160" s="370"/>
      <c r="E160" s="370"/>
      <c r="F160" s="371">
        <f>COUNTA(D157:D159)</f>
        <v>3</v>
      </c>
      <c r="G160" s="504">
        <f>COUNTIF(G157:G159,"x")*G$4</f>
        <v>0</v>
      </c>
      <c r="H160" s="504">
        <f>COUNTIF(H157:H159,"x")*H$4</f>
        <v>0</v>
      </c>
      <c r="I160" s="504">
        <f>COUNTIF(I157:I159,"x")*I$4</f>
        <v>0</v>
      </c>
      <c r="J160" s="504">
        <f>COUNTIF(J157:J159,"x")*J$4</f>
        <v>0</v>
      </c>
      <c r="K160" s="504">
        <f>COUNTIF(K157:K159,"x")*K$4</f>
        <v>0</v>
      </c>
      <c r="L160" s="337">
        <f>SUM(L157:L159)</f>
        <v>0</v>
      </c>
      <c r="M160" s="107"/>
      <c r="N160" s="219"/>
      <c r="O160" s="605"/>
      <c r="P160" s="558"/>
      <c r="Q160" s="314"/>
      <c r="R160" s="356"/>
      <c r="S160" s="356"/>
      <c r="T160" s="191"/>
      <c r="U160" s="195"/>
      <c r="V160" s="195"/>
      <c r="W160" s="195"/>
      <c r="X160" s="195"/>
      <c r="Y160" s="195"/>
      <c r="Z160" s="195"/>
      <c r="AA160" s="195"/>
      <c r="AB160" s="195"/>
      <c r="AC160" s="195"/>
      <c r="AD160" s="195"/>
      <c r="AE160" s="195"/>
      <c r="AF160" s="195"/>
      <c r="AG160" s="195"/>
      <c r="AH160" s="195"/>
      <c r="AI160" s="195"/>
      <c r="AJ160" s="195"/>
      <c r="AK160" s="195"/>
      <c r="AL160" s="195"/>
      <c r="AM160" s="195"/>
      <c r="AN160" s="195"/>
      <c r="AO160" s="195"/>
      <c r="AP160" s="195"/>
      <c r="AQ160" s="195"/>
      <c r="AR160" s="195"/>
      <c r="AS160" s="195"/>
      <c r="AT160" s="195"/>
      <c r="AU160" s="169"/>
      <c r="AV160" s="170"/>
      <c r="AW160" s="170"/>
      <c r="AX160" s="170"/>
      <c r="AY160" s="171"/>
      <c r="AZ160" s="171"/>
      <c r="BA160" s="171"/>
      <c r="BB160" s="171"/>
      <c r="BC160" s="171"/>
      <c r="BD160" s="171"/>
      <c r="BE160" s="171"/>
      <c r="BF160" s="171"/>
      <c r="BG160" s="171"/>
      <c r="BH160" s="171"/>
      <c r="BI160" s="171"/>
      <c r="BJ160" s="171"/>
      <c r="BK160" s="171"/>
      <c r="BL160" s="172"/>
      <c r="BM160" s="172"/>
      <c r="BN160" s="172"/>
      <c r="BO160" s="172"/>
      <c r="BP160" s="172"/>
      <c r="BQ160" s="172"/>
      <c r="BR160" s="172"/>
      <c r="BS160" s="172"/>
      <c r="BT160" s="172"/>
    </row>
    <row r="161" spans="1:74" ht="24.95" customHeight="1" thickTop="1" thickBot="1" x14ac:dyDescent="0.25">
      <c r="A161" s="474"/>
      <c r="B161" s="311"/>
      <c r="C161" s="367"/>
      <c r="D161" s="752" t="s">
        <v>109</v>
      </c>
      <c r="E161" s="752"/>
      <c r="F161" s="752"/>
      <c r="G161" s="505">
        <f>IF(S161=F160,IF(S161=R161,(SUM(G160:K160)/S161),0),0)</f>
        <v>0</v>
      </c>
      <c r="H161" s="495" t="str">
        <f>IF(R161&gt;S161,"Please answer all question correctly with X only",IF(S161&lt;F160,"Please answer all question",IF($G161&gt;4.5,$BM$11,IF($G161&gt;3.5,$BM$10, IF($G161&gt;2.5,$BM$9,IF($G161&gt;1.5,'Ringkasan Laporan'!D41,IF($G161&gt;1,'Ringkasan Laporan'!D40,IF($G161=1,'Ringkasan Laporan'!D39))))))))</f>
        <v>Please answer all question</v>
      </c>
      <c r="I161" s="496"/>
      <c r="J161" s="496"/>
      <c r="K161" s="219"/>
      <c r="L161" s="515"/>
      <c r="M161" s="107"/>
      <c r="N161" s="219"/>
      <c r="O161" s="107"/>
      <c r="P161" s="555"/>
      <c r="Q161" s="314"/>
      <c r="R161" s="358">
        <f>SUM(R157:S159)/2</f>
        <v>0</v>
      </c>
      <c r="S161" s="358">
        <f>SUM(S157:S159)</f>
        <v>0</v>
      </c>
      <c r="T161" s="195"/>
      <c r="U161" s="195"/>
      <c r="V161" s="195"/>
      <c r="W161" s="195"/>
      <c r="X161" s="195"/>
      <c r="Y161" s="195"/>
      <c r="Z161" s="195"/>
      <c r="AA161" s="195"/>
      <c r="AB161" s="195"/>
      <c r="AC161" s="195"/>
      <c r="AD161" s="195"/>
      <c r="AE161" s="195"/>
      <c r="AF161" s="195"/>
      <c r="AG161" s="195"/>
      <c r="AH161" s="195"/>
      <c r="AI161" s="195"/>
      <c r="AJ161" s="195"/>
      <c r="AK161" s="195"/>
      <c r="AL161" s="195"/>
      <c r="AM161" s="195"/>
      <c r="AN161" s="195"/>
      <c r="AO161" s="195"/>
      <c r="AP161" s="195"/>
      <c r="AQ161" s="195"/>
      <c r="AR161" s="195"/>
      <c r="AS161" s="195"/>
      <c r="AT161" s="195"/>
      <c r="AU161" s="169"/>
      <c r="AV161" s="170"/>
      <c r="AW161" s="170"/>
      <c r="AX161" s="170"/>
      <c r="AY161" s="171"/>
      <c r="AZ161" s="171"/>
      <c r="BA161" s="171"/>
      <c r="BB161" s="171"/>
      <c r="BC161" s="171"/>
      <c r="BD161" s="171"/>
      <c r="BE161" s="171"/>
      <c r="BF161" s="171"/>
      <c r="BG161" s="171"/>
      <c r="BH161" s="171"/>
      <c r="BI161" s="171"/>
      <c r="BJ161" s="171"/>
      <c r="BK161" s="171"/>
      <c r="BL161" s="172"/>
      <c r="BM161" s="172"/>
      <c r="BN161" s="172"/>
      <c r="BO161" s="172"/>
      <c r="BP161" s="172"/>
      <c r="BQ161" s="172"/>
      <c r="BR161" s="172"/>
      <c r="BS161" s="172"/>
      <c r="BT161" s="172"/>
    </row>
    <row r="162" spans="1:74" s="360" customFormat="1" ht="24.95" customHeight="1" thickTop="1" thickBot="1" x14ac:dyDescent="0.25">
      <c r="A162" s="497"/>
      <c r="B162" s="311"/>
      <c r="C162" s="367"/>
      <c r="D162" s="752" t="s">
        <v>95</v>
      </c>
      <c r="E162" s="752"/>
      <c r="F162" s="752"/>
      <c r="G162" s="498"/>
      <c r="H162" s="498"/>
      <c r="I162" s="499"/>
      <c r="J162" s="744" t="str">
        <f>IF(S161&gt;F160,"ERROR",IF(S161&lt;F160,"Check!",SUM(G160:K160)))</f>
        <v>Check!</v>
      </c>
      <c r="K162" s="745"/>
      <c r="L162" s="515"/>
      <c r="M162" s="107"/>
      <c r="N162" s="219"/>
      <c r="O162" s="107"/>
      <c r="P162" s="555"/>
      <c r="Q162" s="314"/>
      <c r="R162" s="348"/>
      <c r="S162" s="195"/>
      <c r="T162" s="195"/>
      <c r="U162" s="196"/>
      <c r="V162" s="196"/>
      <c r="W162" s="196"/>
      <c r="X162" s="196"/>
      <c r="Y162" s="196"/>
      <c r="Z162" s="196"/>
      <c r="AA162" s="196"/>
      <c r="AB162" s="196"/>
      <c r="AC162" s="196"/>
      <c r="AD162" s="196"/>
      <c r="AE162" s="196"/>
      <c r="AF162" s="196"/>
      <c r="AG162" s="196"/>
      <c r="AH162" s="196"/>
      <c r="AI162" s="196"/>
      <c r="AJ162" s="196"/>
      <c r="AK162" s="196"/>
      <c r="AL162" s="196"/>
      <c r="AM162" s="196"/>
      <c r="AN162" s="196"/>
      <c r="AO162" s="196"/>
      <c r="AP162" s="196"/>
      <c r="AQ162" s="196"/>
      <c r="AR162" s="196"/>
      <c r="AS162" s="196"/>
      <c r="AT162" s="196"/>
      <c r="AU162" s="185"/>
      <c r="AV162" s="186"/>
      <c r="AW162" s="186"/>
      <c r="AX162" s="186"/>
      <c r="AY162" s="187"/>
      <c r="AZ162" s="187"/>
      <c r="BA162" s="187"/>
      <c r="BB162" s="187"/>
      <c r="BC162" s="187"/>
      <c r="BD162" s="187"/>
      <c r="BE162" s="187"/>
      <c r="BF162" s="187"/>
      <c r="BG162" s="187"/>
      <c r="BH162" s="187"/>
      <c r="BI162" s="187"/>
      <c r="BJ162" s="187"/>
      <c r="BK162" s="187"/>
      <c r="BL162" s="189"/>
      <c r="BM162" s="189"/>
      <c r="BN162" s="189"/>
      <c r="BO162" s="189"/>
      <c r="BP162" s="189"/>
      <c r="BQ162" s="189"/>
      <c r="BR162" s="189"/>
      <c r="BS162" s="189"/>
      <c r="BT162" s="189"/>
      <c r="BU162" s="359"/>
      <c r="BV162" s="359"/>
    </row>
    <row r="163" spans="1:74" s="360" customFormat="1" ht="24.95" customHeight="1" x14ac:dyDescent="0.2">
      <c r="A163" s="497"/>
      <c r="B163" s="311"/>
      <c r="C163" s="382"/>
      <c r="D163" s="123"/>
      <c r="E163" s="123"/>
      <c r="F163" s="383"/>
      <c r="G163" s="508"/>
      <c r="H163" s="508"/>
      <c r="I163" s="509"/>
      <c r="J163" s="510"/>
      <c r="K163" s="503" t="str">
        <f>IF(S161&lt;F160,"Please answer all question","")</f>
        <v>Please answer all question</v>
      </c>
      <c r="L163" s="516"/>
      <c r="M163" s="107"/>
      <c r="N163" s="220"/>
      <c r="O163" s="110"/>
      <c r="P163" s="555"/>
      <c r="Q163" s="314"/>
      <c r="R163" s="363"/>
      <c r="S163" s="196"/>
      <c r="T163" s="196"/>
      <c r="U163" s="185"/>
      <c r="V163" s="185"/>
      <c r="W163" s="185"/>
      <c r="X163" s="185"/>
      <c r="Y163" s="185"/>
      <c r="Z163" s="185"/>
      <c r="AA163" s="185"/>
      <c r="AB163" s="185"/>
      <c r="AC163" s="185"/>
      <c r="AD163" s="185"/>
      <c r="AE163" s="185"/>
      <c r="AF163" s="185"/>
      <c r="AG163" s="185"/>
      <c r="AH163" s="185"/>
      <c r="AI163" s="185"/>
      <c r="AJ163" s="185"/>
      <c r="AK163" s="185"/>
      <c r="AL163" s="185"/>
      <c r="AM163" s="185"/>
      <c r="AN163" s="185"/>
      <c r="AO163" s="185"/>
      <c r="AP163" s="185"/>
      <c r="AQ163" s="185"/>
      <c r="AR163" s="185"/>
      <c r="AS163" s="185"/>
      <c r="AT163" s="185"/>
      <c r="AU163" s="185"/>
      <c r="AV163" s="186"/>
      <c r="AW163" s="186"/>
      <c r="AX163" s="186"/>
      <c r="AY163" s="187"/>
      <c r="AZ163" s="187"/>
      <c r="BA163" s="187"/>
      <c r="BB163" s="187"/>
      <c r="BC163" s="187"/>
      <c r="BD163" s="187"/>
      <c r="BE163" s="187"/>
      <c r="BF163" s="187"/>
      <c r="BG163" s="187"/>
      <c r="BH163" s="187"/>
      <c r="BI163" s="187"/>
      <c r="BJ163" s="187"/>
      <c r="BK163" s="187"/>
      <c r="BL163" s="189"/>
      <c r="BM163" s="189"/>
      <c r="BN163" s="189"/>
      <c r="BO163" s="189"/>
      <c r="BP163" s="189"/>
      <c r="BQ163" s="189"/>
      <c r="BR163" s="189"/>
      <c r="BS163" s="189"/>
      <c r="BT163" s="189"/>
      <c r="BU163" s="359"/>
      <c r="BV163" s="359"/>
    </row>
    <row r="164" spans="1:74" s="386" customFormat="1" ht="22.5" hidden="1" customHeight="1" x14ac:dyDescent="0.2">
      <c r="A164" s="517"/>
      <c r="B164" s="311"/>
      <c r="C164" s="122"/>
      <c r="D164" s="123"/>
      <c r="E164" s="123"/>
      <c r="F164" s="124"/>
      <c r="G164" s="125"/>
      <c r="H164" s="125"/>
      <c r="I164" s="126"/>
      <c r="J164" s="127"/>
      <c r="K164" s="503" t="str">
        <f>IF(S162&lt;F161,"Please answer all question","")</f>
        <v/>
      </c>
      <c r="L164" s="516"/>
      <c r="M164" s="107"/>
      <c r="N164" s="220"/>
      <c r="O164" s="110"/>
      <c r="P164" s="555"/>
      <c r="Q164" s="314"/>
      <c r="R164" s="384"/>
      <c r="S164" s="185"/>
      <c r="T164" s="185"/>
      <c r="U164" s="197"/>
      <c r="V164" s="197"/>
      <c r="W164" s="197"/>
      <c r="X164" s="197"/>
      <c r="Y164" s="197"/>
      <c r="Z164" s="197"/>
      <c r="AA164" s="197"/>
      <c r="AB164" s="197"/>
      <c r="AC164" s="197"/>
      <c r="AD164" s="197"/>
      <c r="AE164" s="197"/>
      <c r="AF164" s="197"/>
      <c r="AG164" s="197"/>
      <c r="AH164" s="197"/>
      <c r="AI164" s="197"/>
      <c r="AJ164" s="197"/>
      <c r="AK164" s="197"/>
      <c r="AL164" s="197"/>
      <c r="AM164" s="197"/>
      <c r="AN164" s="197"/>
      <c r="AO164" s="197"/>
      <c r="AP164" s="197"/>
      <c r="AQ164" s="197"/>
      <c r="AR164" s="197"/>
      <c r="AS164" s="197"/>
      <c r="AT164" s="197"/>
      <c r="AU164" s="197"/>
      <c r="AV164" s="198"/>
      <c r="AW164" s="198"/>
      <c r="AX164" s="198"/>
      <c r="AY164" s="199"/>
      <c r="AZ164" s="199"/>
      <c r="BA164" s="199"/>
      <c r="BB164" s="199"/>
      <c r="BC164" s="199"/>
      <c r="BD164" s="199"/>
      <c r="BE164" s="199"/>
      <c r="BF164" s="199"/>
      <c r="BG164" s="199"/>
      <c r="BH164" s="199"/>
      <c r="BI164" s="199"/>
      <c r="BJ164" s="199"/>
      <c r="BK164" s="199"/>
      <c r="BL164" s="200"/>
      <c r="BM164" s="200"/>
      <c r="BN164" s="200"/>
      <c r="BO164" s="200"/>
      <c r="BP164" s="200"/>
      <c r="BQ164" s="200"/>
      <c r="BR164" s="200"/>
      <c r="BS164" s="200"/>
      <c r="BT164" s="200"/>
      <c r="BU164" s="385"/>
      <c r="BV164" s="385"/>
    </row>
    <row r="165" spans="1:74" s="388" customFormat="1" ht="25.5" customHeight="1" thickBot="1" x14ac:dyDescent="0.25">
      <c r="A165" s="518"/>
      <c r="B165" s="311"/>
      <c r="C165" s="128" t="e">
        <f>#REF!</f>
        <v>#REF!</v>
      </c>
      <c r="D165" s="129" t="s">
        <v>4</v>
      </c>
      <c r="E165" s="130"/>
      <c r="F165" s="131"/>
      <c r="G165" s="132"/>
      <c r="H165" s="132"/>
      <c r="I165" s="132"/>
      <c r="J165" s="111"/>
      <c r="K165" s="111"/>
      <c r="L165" s="111"/>
      <c r="M165" s="112"/>
      <c r="N165" s="221"/>
      <c r="O165" s="113"/>
      <c r="P165" s="560"/>
      <c r="Q165" s="314"/>
      <c r="R165" s="387"/>
      <c r="S165" s="197"/>
      <c r="T165" s="197"/>
      <c r="U165" s="169"/>
      <c r="V165" s="169"/>
      <c r="W165" s="169"/>
      <c r="X165" s="169"/>
      <c r="Y165" s="169"/>
      <c r="Z165" s="169"/>
      <c r="AA165" s="169"/>
      <c r="AB165" s="169"/>
      <c r="AC165" s="169"/>
      <c r="AD165" s="169"/>
      <c r="AE165" s="169"/>
      <c r="AF165" s="169"/>
      <c r="AG165" s="169"/>
      <c r="AH165" s="169"/>
      <c r="AI165" s="169"/>
      <c r="AJ165" s="169"/>
      <c r="AK165" s="169"/>
      <c r="AL165" s="169"/>
      <c r="AM165" s="169"/>
      <c r="AN165" s="169"/>
      <c r="AO165" s="169"/>
      <c r="AP165" s="169"/>
      <c r="AQ165" s="169"/>
      <c r="AR165" s="169"/>
      <c r="AS165" s="169"/>
      <c r="AT165" s="169"/>
      <c r="AU165" s="169"/>
      <c r="AV165" s="170"/>
      <c r="AW165" s="170"/>
      <c r="AX165" s="170"/>
      <c r="AY165" s="171"/>
      <c r="AZ165" s="171"/>
      <c r="BA165" s="171"/>
      <c r="BB165" s="171"/>
      <c r="BC165" s="171"/>
      <c r="BD165" s="171"/>
      <c r="BE165" s="171"/>
      <c r="BF165" s="171"/>
      <c r="BG165" s="171"/>
      <c r="BH165" s="171"/>
      <c r="BI165" s="171"/>
      <c r="BJ165" s="171"/>
      <c r="BK165" s="171"/>
      <c r="BL165" s="172"/>
      <c r="BM165" s="172"/>
      <c r="BN165" s="172"/>
      <c r="BO165" s="172"/>
      <c r="BP165" s="172"/>
      <c r="BQ165" s="172"/>
      <c r="BR165" s="172"/>
      <c r="BS165" s="172"/>
      <c r="BT165" s="172"/>
      <c r="BU165" s="230"/>
      <c r="BV165" s="230"/>
    </row>
    <row r="166" spans="1:74" s="388" customFormat="1" ht="64.5" customHeight="1" thickTop="1" thickBot="1" x14ac:dyDescent="0.25">
      <c r="A166" s="518"/>
      <c r="B166" s="311"/>
      <c r="C166" s="779" t="s">
        <v>31</v>
      </c>
      <c r="D166" s="780"/>
      <c r="E166" s="780"/>
      <c r="F166" s="780"/>
      <c r="G166" s="780"/>
      <c r="H166" s="781"/>
      <c r="I166" s="133">
        <f>K167+1</f>
        <v>325</v>
      </c>
      <c r="J166" s="134" t="s">
        <v>3</v>
      </c>
      <c r="K166" s="133">
        <f>5*$C$159</f>
        <v>405</v>
      </c>
      <c r="L166" s="114"/>
      <c r="M166" s="114"/>
      <c r="N166" s="115" t="s">
        <v>74</v>
      </c>
      <c r="O166" s="673"/>
      <c r="P166" s="561"/>
      <c r="Q166" s="314"/>
      <c r="R166" s="297"/>
      <c r="S166" s="169"/>
      <c r="T166" s="169"/>
      <c r="U166" s="169"/>
      <c r="V166" s="169"/>
      <c r="W166" s="169"/>
      <c r="X166" s="169"/>
      <c r="Y166" s="169"/>
      <c r="Z166" s="169"/>
      <c r="AA166" s="169"/>
      <c r="AB166" s="169"/>
      <c r="AC166" s="169"/>
      <c r="AD166" s="169"/>
      <c r="AE166" s="169"/>
      <c r="AF166" s="169"/>
      <c r="AG166" s="169"/>
      <c r="AH166" s="169"/>
      <c r="AI166" s="169"/>
      <c r="AJ166" s="169"/>
      <c r="AK166" s="169"/>
      <c r="AL166" s="169"/>
      <c r="AM166" s="169"/>
      <c r="AN166" s="169"/>
      <c r="AO166" s="169"/>
      <c r="AP166" s="169"/>
      <c r="AQ166" s="169"/>
      <c r="AR166" s="169"/>
      <c r="AS166" s="169"/>
      <c r="AT166" s="169"/>
      <c r="AU166" s="169"/>
      <c r="AV166" s="170"/>
      <c r="AW166" s="170"/>
      <c r="AX166" s="170"/>
      <c r="AY166" s="171"/>
      <c r="AZ166" s="171"/>
      <c r="BA166" s="171"/>
      <c r="BB166" s="171"/>
      <c r="BC166" s="171"/>
      <c r="BD166" s="171"/>
      <c r="BE166" s="171"/>
      <c r="BF166" s="171"/>
      <c r="BG166" s="171"/>
      <c r="BH166" s="171"/>
      <c r="BI166" s="171"/>
      <c r="BJ166" s="171"/>
      <c r="BK166" s="171"/>
      <c r="BL166" s="172"/>
      <c r="BM166" s="172"/>
      <c r="BN166" s="172"/>
      <c r="BO166" s="172"/>
      <c r="BP166" s="172"/>
      <c r="BQ166" s="172"/>
      <c r="BR166" s="172"/>
      <c r="BS166" s="172"/>
      <c r="BT166" s="172"/>
      <c r="BU166" s="230"/>
      <c r="BV166" s="230"/>
    </row>
    <row r="167" spans="1:74" s="388" customFormat="1" ht="73.5" customHeight="1" thickTop="1" thickBot="1" x14ac:dyDescent="0.25">
      <c r="A167" s="518"/>
      <c r="B167" s="311"/>
      <c r="C167" s="776" t="s">
        <v>32</v>
      </c>
      <c r="D167" s="777"/>
      <c r="E167" s="777"/>
      <c r="F167" s="777"/>
      <c r="G167" s="777"/>
      <c r="H167" s="778"/>
      <c r="I167" s="135">
        <f>K168+1</f>
        <v>244</v>
      </c>
      <c r="J167" s="136" t="s">
        <v>3</v>
      </c>
      <c r="K167" s="135">
        <f>4*$C$159</f>
        <v>324</v>
      </c>
      <c r="L167" s="114"/>
      <c r="M167" s="114"/>
      <c r="N167" s="117" t="s">
        <v>73</v>
      </c>
      <c r="O167" s="674" t="s">
        <v>111</v>
      </c>
      <c r="P167" s="561"/>
      <c r="Q167" s="314"/>
      <c r="R167" s="297"/>
      <c r="S167" s="169"/>
      <c r="T167" s="169"/>
      <c r="U167" s="169"/>
      <c r="V167" s="169"/>
      <c r="W167" s="169"/>
      <c r="X167" s="169"/>
      <c r="Y167" s="169"/>
      <c r="Z167" s="169"/>
      <c r="AA167" s="169"/>
      <c r="AB167" s="169"/>
      <c r="AC167" s="169"/>
      <c r="AD167" s="169"/>
      <c r="AE167" s="169"/>
      <c r="AF167" s="169"/>
      <c r="AG167" s="169"/>
      <c r="AH167" s="169"/>
      <c r="AI167" s="169"/>
      <c r="AJ167" s="169"/>
      <c r="AK167" s="169"/>
      <c r="AL167" s="169"/>
      <c r="AM167" s="169"/>
      <c r="AN167" s="169"/>
      <c r="AO167" s="169"/>
      <c r="AP167" s="169"/>
      <c r="AQ167" s="169"/>
      <c r="AR167" s="169"/>
      <c r="AS167" s="169"/>
      <c r="AT167" s="169"/>
      <c r="AU167" s="169"/>
      <c r="AV167" s="170"/>
      <c r="AW167" s="170"/>
      <c r="AX167" s="170"/>
      <c r="AY167" s="171"/>
      <c r="AZ167" s="171"/>
      <c r="BA167" s="171"/>
      <c r="BB167" s="171"/>
      <c r="BC167" s="171"/>
      <c r="BD167" s="171"/>
      <c r="BE167" s="171"/>
      <c r="BF167" s="171"/>
      <c r="BG167" s="171"/>
      <c r="BH167" s="171"/>
      <c r="BI167" s="171"/>
      <c r="BJ167" s="171"/>
      <c r="BK167" s="171"/>
      <c r="BL167" s="172"/>
      <c r="BM167" s="172"/>
      <c r="BN167" s="172"/>
      <c r="BO167" s="172"/>
      <c r="BP167" s="172"/>
      <c r="BQ167" s="172"/>
      <c r="BR167" s="172"/>
      <c r="BS167" s="172"/>
      <c r="BT167" s="172"/>
      <c r="BU167" s="230"/>
      <c r="BV167" s="230"/>
    </row>
    <row r="168" spans="1:74" s="388" customFormat="1" ht="69" customHeight="1" thickTop="1" thickBot="1" x14ac:dyDescent="0.25">
      <c r="A168" s="518"/>
      <c r="B168" s="311"/>
      <c r="C168" s="773" t="s">
        <v>49</v>
      </c>
      <c r="D168" s="774"/>
      <c r="E168" s="774"/>
      <c r="F168" s="774"/>
      <c r="G168" s="774"/>
      <c r="H168" s="775"/>
      <c r="I168" s="137">
        <f>K169+1</f>
        <v>163</v>
      </c>
      <c r="J168" s="138" t="s">
        <v>3</v>
      </c>
      <c r="K168" s="137">
        <f>3*$C$159</f>
        <v>243</v>
      </c>
      <c r="L168" s="114"/>
      <c r="M168" s="114"/>
      <c r="N168" s="118" t="s">
        <v>72</v>
      </c>
      <c r="O168" s="796" t="s">
        <v>110</v>
      </c>
      <c r="P168" s="561"/>
      <c r="Q168" s="314"/>
      <c r="R168" s="297"/>
      <c r="S168" s="169"/>
      <c r="T168" s="169"/>
      <c r="U168" s="169"/>
      <c r="V168" s="169"/>
      <c r="W168" s="169"/>
      <c r="X168" s="169"/>
      <c r="Y168" s="169"/>
      <c r="Z168" s="169"/>
      <c r="AA168" s="169"/>
      <c r="AB168" s="169"/>
      <c r="AC168" s="169"/>
      <c r="AD168" s="169"/>
      <c r="AE168" s="169"/>
      <c r="AF168" s="169"/>
      <c r="AG168" s="169"/>
      <c r="AH168" s="169"/>
      <c r="AI168" s="169"/>
      <c r="AJ168" s="169"/>
      <c r="AK168" s="169"/>
      <c r="AL168" s="169"/>
      <c r="AM168" s="169"/>
      <c r="AN168" s="169"/>
      <c r="AO168" s="169"/>
      <c r="AP168" s="169"/>
      <c r="AQ168" s="169"/>
      <c r="AR168" s="169"/>
      <c r="AS168" s="169"/>
      <c r="AT168" s="169"/>
      <c r="AU168" s="169"/>
      <c r="AV168" s="170"/>
      <c r="AW168" s="170"/>
      <c r="AX168" s="170"/>
      <c r="AY168" s="171"/>
      <c r="AZ168" s="171"/>
      <c r="BA168" s="171"/>
      <c r="BB168" s="171"/>
      <c r="BC168" s="171"/>
      <c r="BD168" s="171"/>
      <c r="BE168" s="171"/>
      <c r="BF168" s="171"/>
      <c r="BG168" s="171"/>
      <c r="BH168" s="171"/>
      <c r="BI168" s="171"/>
      <c r="BJ168" s="171"/>
      <c r="BK168" s="171"/>
      <c r="BL168" s="172"/>
      <c r="BM168" s="172"/>
      <c r="BN168" s="172"/>
      <c r="BO168" s="172"/>
      <c r="BP168" s="172"/>
      <c r="BQ168" s="172"/>
      <c r="BR168" s="172"/>
      <c r="BS168" s="172"/>
      <c r="BT168" s="172"/>
      <c r="BU168" s="230"/>
      <c r="BV168" s="230"/>
    </row>
    <row r="169" spans="1:74" s="390" customFormat="1" ht="73.5" customHeight="1" thickTop="1" thickBot="1" x14ac:dyDescent="0.25">
      <c r="A169" s="519"/>
      <c r="B169" s="311"/>
      <c r="C169" s="770" t="s">
        <v>48</v>
      </c>
      <c r="D169" s="771"/>
      <c r="E169" s="771"/>
      <c r="F169" s="771"/>
      <c r="G169" s="771"/>
      <c r="H169" s="772"/>
      <c r="I169" s="139">
        <f>$C$159</f>
        <v>81</v>
      </c>
      <c r="J169" s="140" t="s">
        <v>3</v>
      </c>
      <c r="K169" s="139">
        <f>2*$C$159</f>
        <v>162</v>
      </c>
      <c r="L169" s="114"/>
      <c r="M169" s="114"/>
      <c r="N169" s="119" t="s">
        <v>71</v>
      </c>
      <c r="O169" s="796"/>
      <c r="P169" s="561"/>
      <c r="Q169" s="314"/>
      <c r="R169" s="297"/>
      <c r="S169" s="169"/>
      <c r="T169" s="169"/>
      <c r="U169" s="201"/>
      <c r="V169" s="201"/>
      <c r="W169" s="201"/>
      <c r="X169" s="201"/>
      <c r="Y169" s="201"/>
      <c r="Z169" s="201"/>
      <c r="AA169" s="201"/>
      <c r="AB169" s="201"/>
      <c r="AC169" s="201"/>
      <c r="AD169" s="201"/>
      <c r="AE169" s="201"/>
      <c r="AF169" s="201"/>
      <c r="AG169" s="201"/>
      <c r="AH169" s="201"/>
      <c r="AI169" s="201"/>
      <c r="AJ169" s="201"/>
      <c r="AK169" s="201"/>
      <c r="AL169" s="201"/>
      <c r="AM169" s="201"/>
      <c r="AN169" s="201"/>
      <c r="AO169" s="201"/>
      <c r="AP169" s="201"/>
      <c r="AQ169" s="201"/>
      <c r="AR169" s="201"/>
      <c r="AS169" s="201"/>
      <c r="AT169" s="201"/>
      <c r="AU169" s="201"/>
      <c r="AV169" s="202"/>
      <c r="AW169" s="202"/>
      <c r="AX169" s="202"/>
      <c r="AY169" s="203"/>
      <c r="AZ169" s="203"/>
      <c r="BA169" s="203"/>
      <c r="BB169" s="203"/>
      <c r="BC169" s="203"/>
      <c r="BD169" s="203"/>
      <c r="BE169" s="203"/>
      <c r="BF169" s="203"/>
      <c r="BG169" s="203"/>
      <c r="BH169" s="203"/>
      <c r="BI169" s="203"/>
      <c r="BJ169" s="203"/>
      <c r="BK169" s="203"/>
      <c r="BL169" s="204"/>
      <c r="BM169" s="204"/>
      <c r="BN169" s="204"/>
      <c r="BO169" s="204"/>
      <c r="BP169" s="204"/>
      <c r="BQ169" s="204"/>
      <c r="BR169" s="204"/>
      <c r="BS169" s="204"/>
      <c r="BT169" s="204"/>
      <c r="BU169" s="389"/>
      <c r="BV169" s="389"/>
    </row>
    <row r="170" spans="1:74" s="390" customFormat="1" ht="15" customHeight="1" thickTop="1" x14ac:dyDescent="0.2">
      <c r="A170" s="519"/>
      <c r="B170" s="311"/>
      <c r="C170" s="768" t="s">
        <v>1</v>
      </c>
      <c r="D170" s="769"/>
      <c r="E170" s="769"/>
      <c r="F170" s="769"/>
      <c r="G170" s="141"/>
      <c r="H170" s="141"/>
      <c r="I170" s="141"/>
      <c r="J170" s="142"/>
      <c r="K170" s="142"/>
      <c r="L170" s="114"/>
      <c r="M170" s="114"/>
      <c r="N170" s="146"/>
      <c r="O170" s="116"/>
      <c r="P170" s="561"/>
      <c r="Q170" s="314"/>
      <c r="R170" s="297"/>
      <c r="S170" s="201"/>
      <c r="T170" s="201"/>
      <c r="U170" s="201"/>
      <c r="V170" s="201"/>
      <c r="W170" s="201"/>
      <c r="X170" s="201"/>
      <c r="Y170" s="201"/>
      <c r="Z170" s="201"/>
      <c r="AA170" s="201"/>
      <c r="AB170" s="201"/>
      <c r="AC170" s="201"/>
      <c r="AD170" s="201"/>
      <c r="AE170" s="201"/>
      <c r="AF170" s="201"/>
      <c r="AG170" s="201"/>
      <c r="AH170" s="201"/>
      <c r="AI170" s="201"/>
      <c r="AJ170" s="201"/>
      <c r="AK170" s="201"/>
      <c r="AL170" s="201"/>
      <c r="AM170" s="201"/>
      <c r="AN170" s="201"/>
      <c r="AO170" s="201"/>
      <c r="AP170" s="201"/>
      <c r="AQ170" s="201"/>
      <c r="AR170" s="201"/>
      <c r="AS170" s="201"/>
      <c r="AT170" s="201"/>
      <c r="AU170" s="201"/>
      <c r="AV170" s="202"/>
      <c r="AW170" s="202"/>
      <c r="AX170" s="202"/>
      <c r="AY170" s="203"/>
      <c r="AZ170" s="203"/>
      <c r="BA170" s="203"/>
      <c r="BB170" s="203"/>
      <c r="BC170" s="203"/>
      <c r="BD170" s="203"/>
      <c r="BE170" s="203"/>
      <c r="BF170" s="203"/>
      <c r="BG170" s="203"/>
      <c r="BH170" s="203"/>
      <c r="BI170" s="203"/>
      <c r="BJ170" s="203"/>
      <c r="BK170" s="203"/>
      <c r="BL170" s="204"/>
      <c r="BM170" s="204"/>
      <c r="BN170" s="204"/>
      <c r="BO170" s="204"/>
      <c r="BP170" s="204"/>
      <c r="BQ170" s="204"/>
      <c r="BR170" s="204"/>
      <c r="BS170" s="204"/>
      <c r="BT170" s="204"/>
      <c r="BU170" s="389"/>
      <c r="BV170" s="389"/>
    </row>
    <row r="171" spans="1:74" s="390" customFormat="1" ht="17.25" customHeight="1" x14ac:dyDescent="0.2">
      <c r="A171" s="519"/>
      <c r="B171" s="311"/>
      <c r="C171" s="143"/>
      <c r="D171" s="144"/>
      <c r="E171" s="144"/>
      <c r="F171" s="144"/>
      <c r="G171" s="141"/>
      <c r="H171" s="141"/>
      <c r="I171" s="141"/>
      <c r="J171" s="142"/>
      <c r="K171" s="142"/>
      <c r="L171" s="114"/>
      <c r="M171" s="114"/>
      <c r="N171" s="146"/>
      <c r="O171" s="116"/>
      <c r="P171" s="561"/>
      <c r="Q171" s="314"/>
      <c r="R171" s="297"/>
      <c r="S171" s="201"/>
      <c r="T171" s="201"/>
      <c r="U171" s="201"/>
      <c r="V171" s="201"/>
      <c r="W171" s="201"/>
      <c r="X171" s="201"/>
      <c r="Y171" s="201"/>
      <c r="Z171" s="201"/>
      <c r="AA171" s="201"/>
      <c r="AB171" s="201"/>
      <c r="AC171" s="201"/>
      <c r="AD171" s="201"/>
      <c r="AE171" s="201"/>
      <c r="AF171" s="201"/>
      <c r="AG171" s="201"/>
      <c r="AH171" s="201"/>
      <c r="AI171" s="201"/>
      <c r="AJ171" s="201"/>
      <c r="AK171" s="201"/>
      <c r="AL171" s="201"/>
      <c r="AM171" s="201"/>
      <c r="AN171" s="201"/>
      <c r="AO171" s="201"/>
      <c r="AP171" s="201"/>
      <c r="AQ171" s="201"/>
      <c r="AR171" s="201"/>
      <c r="AS171" s="201"/>
      <c r="AT171" s="201"/>
      <c r="AU171" s="169"/>
      <c r="AV171" s="170"/>
      <c r="AW171" s="170"/>
      <c r="AX171" s="170"/>
      <c r="AY171" s="171"/>
      <c r="AZ171" s="171"/>
      <c r="BA171" s="171"/>
      <c r="BB171" s="171"/>
      <c r="BC171" s="171"/>
      <c r="BD171" s="171"/>
      <c r="BE171" s="171"/>
      <c r="BF171" s="171"/>
      <c r="BG171" s="171"/>
      <c r="BH171" s="171"/>
      <c r="BI171" s="171"/>
      <c r="BJ171" s="171"/>
      <c r="BK171" s="171"/>
      <c r="BL171" s="172"/>
      <c r="BM171" s="172"/>
      <c r="BN171" s="172"/>
      <c r="BO171" s="172"/>
      <c r="BP171" s="172"/>
      <c r="BQ171" s="172"/>
      <c r="BR171" s="172"/>
      <c r="BS171" s="172"/>
      <c r="BT171" s="172"/>
      <c r="BU171" s="230"/>
      <c r="BV171" s="230"/>
    </row>
    <row r="172" spans="1:74" s="393" customFormat="1" ht="16.5" customHeight="1" thickBot="1" x14ac:dyDescent="0.25">
      <c r="A172" s="520"/>
      <c r="B172" s="311"/>
      <c r="C172" s="145" t="s">
        <v>45</v>
      </c>
      <c r="D172" s="146"/>
      <c r="E172" s="147"/>
      <c r="F172" s="114"/>
      <c r="G172" s="120"/>
      <c r="H172" s="120"/>
      <c r="I172" s="120"/>
      <c r="J172" s="120"/>
      <c r="K172" s="120"/>
      <c r="L172" s="120"/>
      <c r="M172" s="114"/>
      <c r="N172" s="146"/>
      <c r="O172" s="121"/>
      <c r="P172" s="562"/>
      <c r="Q172" s="314"/>
      <c r="R172" s="391"/>
      <c r="S172" s="201"/>
      <c r="T172" s="201"/>
      <c r="U172" s="201"/>
      <c r="V172" s="201"/>
      <c r="W172" s="201"/>
      <c r="X172" s="201"/>
      <c r="Y172" s="201"/>
      <c r="Z172" s="201"/>
      <c r="AA172" s="201"/>
      <c r="AB172" s="201"/>
      <c r="AC172" s="201"/>
      <c r="AD172" s="201"/>
      <c r="AE172" s="201"/>
      <c r="AF172" s="201"/>
      <c r="AG172" s="201"/>
      <c r="AH172" s="201"/>
      <c r="AI172" s="201"/>
      <c r="AJ172" s="201"/>
      <c r="AK172" s="201"/>
      <c r="AL172" s="201"/>
      <c r="AM172" s="201"/>
      <c r="AN172" s="201"/>
      <c r="AO172" s="201"/>
      <c r="AP172" s="201"/>
      <c r="AQ172" s="201"/>
      <c r="AR172" s="201"/>
      <c r="AS172" s="201"/>
      <c r="AT172" s="201"/>
      <c r="AU172" s="205"/>
      <c r="AV172" s="206"/>
      <c r="AW172" s="206"/>
      <c r="AX172" s="206"/>
      <c r="AY172" s="207"/>
      <c r="AZ172" s="207"/>
      <c r="BA172" s="207"/>
      <c r="BB172" s="207"/>
      <c r="BC172" s="207"/>
      <c r="BD172" s="207"/>
      <c r="BE172" s="207"/>
      <c r="BF172" s="207"/>
      <c r="BG172" s="207"/>
      <c r="BH172" s="207"/>
      <c r="BI172" s="207"/>
      <c r="BJ172" s="207"/>
      <c r="BK172" s="207"/>
      <c r="BL172" s="208"/>
      <c r="BM172" s="208"/>
      <c r="BN172" s="208"/>
      <c r="BO172" s="208"/>
      <c r="BP172" s="208"/>
      <c r="BQ172" s="208"/>
      <c r="BR172" s="208"/>
      <c r="BS172" s="208"/>
      <c r="BT172" s="208"/>
      <c r="BU172" s="392"/>
      <c r="BV172" s="392"/>
    </row>
    <row r="173" spans="1:74" ht="30" customHeight="1" thickBot="1" x14ac:dyDescent="0.25">
      <c r="A173" s="474"/>
      <c r="B173" s="311"/>
      <c r="C173" s="148"/>
      <c r="D173" s="149"/>
      <c r="E173" s="150"/>
      <c r="F173" s="151"/>
      <c r="G173" s="152"/>
      <c r="H173" s="152"/>
      <c r="I173" s="153"/>
      <c r="J173" s="152"/>
      <c r="K173" s="154" t="s">
        <v>44</v>
      </c>
      <c r="L173" s="154"/>
      <c r="M173" s="155"/>
      <c r="N173" s="681" t="e">
        <f>J162+J154+J148+J137+J127+J118+J108+J100+J90+J78+J66+J54+J42+J30+J16</f>
        <v>#VALUE!</v>
      </c>
      <c r="O173" s="146"/>
      <c r="P173" s="562"/>
      <c r="Q173" s="314"/>
      <c r="R173" s="391"/>
      <c r="S173" s="201"/>
      <c r="T173" s="201"/>
      <c r="U173" s="201"/>
      <c r="V173" s="201"/>
      <c r="W173" s="201"/>
      <c r="X173" s="201"/>
      <c r="Y173" s="201"/>
      <c r="Z173" s="201"/>
      <c r="AA173" s="201"/>
      <c r="AB173" s="201"/>
      <c r="AC173" s="201"/>
      <c r="AD173" s="201"/>
      <c r="AE173" s="201"/>
      <c r="AF173" s="201"/>
      <c r="AG173" s="201"/>
      <c r="AH173" s="201"/>
      <c r="AI173" s="201"/>
      <c r="AJ173" s="201"/>
      <c r="AK173" s="201"/>
      <c r="AL173" s="201"/>
      <c r="AM173" s="201"/>
      <c r="AN173" s="201"/>
      <c r="AO173" s="201"/>
      <c r="AP173" s="201"/>
      <c r="AQ173" s="201"/>
      <c r="AR173" s="201"/>
      <c r="AS173" s="201"/>
      <c r="AT173" s="201"/>
      <c r="AU173" s="169"/>
      <c r="AV173" s="170"/>
      <c r="AW173" s="170"/>
      <c r="AX173" s="170"/>
      <c r="AY173" s="171"/>
      <c r="AZ173" s="171"/>
      <c r="BA173" s="171"/>
      <c r="BB173" s="171"/>
      <c r="BC173" s="171"/>
      <c r="BD173" s="171"/>
      <c r="BE173" s="171"/>
      <c r="BF173" s="171"/>
      <c r="BG173" s="171"/>
      <c r="BH173" s="171"/>
      <c r="BI173" s="171"/>
      <c r="BJ173" s="171"/>
      <c r="BK173" s="171"/>
      <c r="BL173" s="172"/>
      <c r="BM173" s="172"/>
      <c r="BN173" s="172"/>
      <c r="BO173" s="172"/>
      <c r="BP173" s="172"/>
      <c r="BQ173" s="172"/>
      <c r="BR173" s="172"/>
      <c r="BS173" s="172"/>
      <c r="BT173" s="172"/>
    </row>
    <row r="174" spans="1:74" ht="30" customHeight="1" x14ac:dyDescent="0.2">
      <c r="A174" s="474"/>
      <c r="B174" s="311"/>
      <c r="C174" s="148"/>
      <c r="D174" s="149"/>
      <c r="E174" s="150"/>
      <c r="F174" s="151"/>
      <c r="G174" s="152"/>
      <c r="H174" s="152"/>
      <c r="I174" s="153"/>
      <c r="J174" s="152"/>
      <c r="K174" s="154"/>
      <c r="L174" s="154"/>
      <c r="M174" s="155"/>
      <c r="N174" s="222"/>
      <c r="O174" s="146"/>
      <c r="P174" s="562"/>
      <c r="Q174" s="314"/>
      <c r="R174" s="391"/>
      <c r="S174" s="201"/>
      <c r="T174" s="201"/>
      <c r="U174" s="201"/>
      <c r="V174" s="201"/>
      <c r="W174" s="201"/>
      <c r="X174" s="201"/>
      <c r="Y174" s="201"/>
      <c r="Z174" s="201"/>
      <c r="AA174" s="201"/>
      <c r="AB174" s="201"/>
      <c r="AC174" s="201"/>
      <c r="AD174" s="201"/>
      <c r="AE174" s="201"/>
      <c r="AF174" s="201"/>
      <c r="AG174" s="201"/>
      <c r="AH174" s="201"/>
      <c r="AI174" s="201"/>
      <c r="AJ174" s="201"/>
      <c r="AK174" s="201"/>
      <c r="AL174" s="201"/>
      <c r="AM174" s="201"/>
      <c r="AN174" s="201"/>
      <c r="AO174" s="201"/>
      <c r="AP174" s="201"/>
      <c r="AQ174" s="201"/>
      <c r="AR174" s="201"/>
      <c r="AS174" s="201"/>
      <c r="AT174" s="201"/>
      <c r="AU174" s="169"/>
      <c r="AV174" s="170"/>
      <c r="AW174" s="170"/>
      <c r="AX174" s="170"/>
      <c r="AY174" s="797" t="s">
        <v>2</v>
      </c>
      <c r="AZ174" s="793" t="s">
        <v>38</v>
      </c>
      <c r="BA174" s="793" t="s">
        <v>41</v>
      </c>
      <c r="BB174" s="793" t="s">
        <v>76</v>
      </c>
      <c r="BC174" s="793" t="s">
        <v>55</v>
      </c>
      <c r="BD174" s="793" t="s">
        <v>56</v>
      </c>
      <c r="BE174" s="171"/>
      <c r="BF174" s="171"/>
      <c r="BG174" s="171"/>
      <c r="BH174" s="171"/>
      <c r="BI174" s="171"/>
      <c r="BJ174" s="171"/>
      <c r="BK174" s="171"/>
      <c r="BL174" s="172"/>
      <c r="BM174" s="172"/>
      <c r="BN174" s="172"/>
      <c r="BO174" s="172"/>
      <c r="BP174" s="172"/>
      <c r="BQ174" s="172"/>
      <c r="BR174" s="172"/>
      <c r="BS174" s="172"/>
      <c r="BT174" s="172"/>
    </row>
    <row r="175" spans="1:74" s="390" customFormat="1" ht="63.75" customHeight="1" x14ac:dyDescent="0.2">
      <c r="A175" s="519"/>
      <c r="B175" s="311"/>
      <c r="C175" s="148"/>
      <c r="D175" s="798" t="e">
        <f>IF($N173&gt;$I$166,$C$166,IF($N173&gt;$I$167,$C$167, IF($N173&gt;$I$168,$C$168,$C$169)))</f>
        <v>#VALUE!</v>
      </c>
      <c r="E175" s="798"/>
      <c r="F175" s="798"/>
      <c r="G175" s="798"/>
      <c r="H175" s="798"/>
      <c r="I175" s="798"/>
      <c r="J175" s="798"/>
      <c r="K175" s="798"/>
      <c r="L175" s="798"/>
      <c r="M175" s="798"/>
      <c r="N175" s="798"/>
      <c r="O175" s="146"/>
      <c r="P175" s="562"/>
      <c r="Q175" s="314"/>
      <c r="R175" s="391"/>
      <c r="S175" s="201"/>
      <c r="T175" s="201"/>
      <c r="U175" s="209"/>
      <c r="V175" s="209"/>
      <c r="W175" s="209"/>
      <c r="X175" s="209"/>
      <c r="Y175" s="209"/>
      <c r="Z175" s="209"/>
      <c r="AA175" s="209"/>
      <c r="AB175" s="209"/>
      <c r="AC175" s="209"/>
      <c r="AD175" s="209"/>
      <c r="AE175" s="209"/>
      <c r="AF175" s="209"/>
      <c r="AG175" s="209"/>
      <c r="AH175" s="209"/>
      <c r="AI175" s="209"/>
      <c r="AJ175" s="209"/>
      <c r="AK175" s="209"/>
      <c r="AL175" s="209"/>
      <c r="AM175" s="209"/>
      <c r="AN175" s="209"/>
      <c r="AO175" s="209"/>
      <c r="AP175" s="209"/>
      <c r="AQ175" s="209"/>
      <c r="AR175" s="209"/>
      <c r="AS175" s="209"/>
      <c r="AT175" s="209"/>
      <c r="AU175" s="210"/>
      <c r="AV175" s="170"/>
      <c r="AW175" s="170"/>
      <c r="AX175" s="170"/>
      <c r="AY175" s="797"/>
      <c r="AZ175" s="793"/>
      <c r="BA175" s="793"/>
      <c r="BB175" s="793"/>
      <c r="BC175" s="793"/>
      <c r="BD175" s="793"/>
      <c r="BE175" s="171"/>
      <c r="BF175" s="171"/>
      <c r="BG175" s="171"/>
      <c r="BH175" s="171"/>
      <c r="BI175" s="171"/>
      <c r="BJ175" s="171"/>
      <c r="BK175" s="171"/>
      <c r="BL175" s="172"/>
      <c r="BM175" s="172"/>
      <c r="BN175" s="172"/>
      <c r="BO175" s="172"/>
      <c r="BP175" s="172"/>
      <c r="BQ175" s="172"/>
      <c r="BR175" s="172"/>
      <c r="BS175" s="172"/>
      <c r="BT175" s="172"/>
      <c r="BU175" s="230"/>
      <c r="BV175" s="230"/>
    </row>
    <row r="176" spans="1:74" s="390" customFormat="1" ht="18.75" customHeight="1" x14ac:dyDescent="0.2">
      <c r="A176" s="519"/>
      <c r="B176" s="311"/>
      <c r="C176" s="143"/>
      <c r="D176" s="147"/>
      <c r="E176" s="147"/>
      <c r="F176" s="114"/>
      <c r="G176" s="120"/>
      <c r="H176" s="120"/>
      <c r="I176" s="120"/>
      <c r="J176" s="120"/>
      <c r="K176" s="120"/>
      <c r="L176" s="155"/>
      <c r="M176" s="156"/>
      <c r="N176" s="146"/>
      <c r="O176" s="146"/>
      <c r="P176" s="562"/>
      <c r="Q176" s="314"/>
      <c r="R176" s="394"/>
      <c r="S176" s="209"/>
      <c r="T176" s="209"/>
      <c r="U176" s="210"/>
      <c r="V176" s="210"/>
      <c r="W176" s="210"/>
      <c r="X176" s="210"/>
      <c r="Y176" s="210"/>
      <c r="Z176" s="210"/>
      <c r="AA176" s="210"/>
      <c r="AB176" s="210"/>
      <c r="AC176" s="210"/>
      <c r="AD176" s="210"/>
      <c r="AE176" s="210"/>
      <c r="AF176" s="210"/>
      <c r="AG176" s="210"/>
      <c r="AH176" s="210"/>
      <c r="AI176" s="210"/>
      <c r="AJ176" s="210"/>
      <c r="AK176" s="210"/>
      <c r="AL176" s="210"/>
      <c r="AM176" s="210"/>
      <c r="AN176" s="210"/>
      <c r="AO176" s="210"/>
      <c r="AP176" s="210"/>
      <c r="AQ176" s="210"/>
      <c r="AR176" s="210"/>
      <c r="AS176" s="210"/>
      <c r="AT176" s="210"/>
      <c r="AU176" s="210"/>
      <c r="AV176" s="170"/>
      <c r="AW176" s="170"/>
      <c r="AX176" s="170"/>
      <c r="AY176" s="797"/>
      <c r="AZ176" s="793"/>
      <c r="BA176" s="793"/>
      <c r="BB176" s="793"/>
      <c r="BC176" s="793"/>
      <c r="BD176" s="793"/>
      <c r="BE176" s="171"/>
      <c r="BF176" s="171"/>
      <c r="BG176" s="171"/>
      <c r="BH176" s="171"/>
      <c r="BI176" s="171"/>
      <c r="BJ176" s="171"/>
      <c r="BK176" s="171"/>
      <c r="BL176" s="172"/>
      <c r="BM176" s="172"/>
      <c r="BN176" s="172"/>
      <c r="BO176" s="172"/>
      <c r="BP176" s="172"/>
      <c r="BQ176" s="172"/>
      <c r="BR176" s="172"/>
      <c r="BS176" s="172"/>
      <c r="BT176" s="172"/>
      <c r="BU176" s="230"/>
      <c r="BV176" s="230"/>
    </row>
    <row r="177" spans="1:74" s="398" customFormat="1" ht="30" customHeight="1" x14ac:dyDescent="0.2">
      <c r="A177" s="521"/>
      <c r="B177" s="311"/>
      <c r="C177" s="160"/>
      <c r="D177" s="161" t="s">
        <v>12</v>
      </c>
      <c r="E177" s="162" t="s">
        <v>2</v>
      </c>
      <c r="F177" s="163" t="s">
        <v>18</v>
      </c>
      <c r="G177" s="164"/>
      <c r="H177" s="165"/>
      <c r="I177" s="165"/>
      <c r="J177" s="165"/>
      <c r="K177" s="165"/>
      <c r="L177" s="166"/>
      <c r="M177" s="167"/>
      <c r="N177" s="223"/>
      <c r="O177" s="168"/>
      <c r="P177" s="564"/>
      <c r="Q177" s="314"/>
      <c r="R177" s="396"/>
      <c r="S177" s="397"/>
      <c r="T177" s="211"/>
      <c r="U177" s="212"/>
      <c r="V177" s="212"/>
      <c r="W177" s="212"/>
      <c r="X177" s="212"/>
      <c r="Y177" s="212"/>
      <c r="Z177" s="212"/>
      <c r="AA177" s="212"/>
      <c r="AB177" s="212"/>
      <c r="AC177" s="212"/>
      <c r="AD177" s="212"/>
      <c r="AE177" s="212"/>
      <c r="AF177" s="212"/>
      <c r="AG177" s="212"/>
      <c r="AH177" s="212"/>
      <c r="AI177" s="212"/>
      <c r="AJ177" s="212"/>
      <c r="AK177" s="212"/>
      <c r="AL177" s="212"/>
      <c r="AM177" s="212"/>
      <c r="AN177" s="212"/>
      <c r="AO177" s="212"/>
      <c r="AP177" s="212"/>
      <c r="AQ177" s="212"/>
      <c r="AR177" s="212"/>
      <c r="AS177" s="212"/>
      <c r="AT177" s="212"/>
      <c r="AU177" s="213"/>
      <c r="AV177" s="214"/>
      <c r="AW177" s="214"/>
      <c r="AX177" s="522" t="str">
        <f>D178</f>
        <v>SKOP</v>
      </c>
      <c r="AY177" s="523">
        <f>E178</f>
        <v>0</v>
      </c>
      <c r="AZ177" s="523">
        <v>5</v>
      </c>
      <c r="BA177" s="523">
        <v>4</v>
      </c>
      <c r="BB177" s="523">
        <v>3</v>
      </c>
      <c r="BC177" s="523">
        <v>2</v>
      </c>
      <c r="BD177" s="523">
        <v>1</v>
      </c>
      <c r="BE177" s="199"/>
      <c r="BF177" s="199"/>
      <c r="BG177" s="199"/>
      <c r="BH177" s="199"/>
      <c r="BI177" s="199"/>
      <c r="BJ177" s="524">
        <f>5*$BJ$181</f>
        <v>4</v>
      </c>
      <c r="BK177" s="525">
        <v>4</v>
      </c>
      <c r="BL177" s="200">
        <v>100</v>
      </c>
      <c r="BM177" s="200" t="s">
        <v>38</v>
      </c>
      <c r="BN177" s="200"/>
      <c r="BO177" s="200"/>
      <c r="BP177" s="200"/>
      <c r="BQ177" s="200"/>
      <c r="BR177" s="200"/>
      <c r="BS177" s="215"/>
      <c r="BT177" s="200"/>
      <c r="BU177" s="385"/>
      <c r="BV177" s="385"/>
    </row>
    <row r="178" spans="1:74" s="398" customFormat="1" ht="30" customHeight="1" x14ac:dyDescent="0.2">
      <c r="A178" s="521"/>
      <c r="B178" s="311"/>
      <c r="C178" s="399">
        <v>1</v>
      </c>
      <c r="D178" s="400" t="str">
        <f>D8</f>
        <v>SKOP</v>
      </c>
      <c r="E178" s="401">
        <f>G15</f>
        <v>0</v>
      </c>
      <c r="F178" s="402" t="str">
        <f>H15</f>
        <v>Please answer all question</v>
      </c>
      <c r="G178" s="403">
        <f>F14</f>
        <v>5</v>
      </c>
      <c r="H178" s="526"/>
      <c r="I178" s="526"/>
      <c r="J178" s="165"/>
      <c r="K178" s="165"/>
      <c r="L178" s="166"/>
      <c r="M178" s="167"/>
      <c r="N178" s="404"/>
      <c r="O178" s="405"/>
      <c r="P178" s="565"/>
      <c r="Q178" s="314"/>
      <c r="R178" s="406"/>
      <c r="S178" s="407"/>
      <c r="T178" s="212"/>
      <c r="U178" s="212"/>
      <c r="V178" s="212"/>
      <c r="W178" s="212"/>
      <c r="X178" s="212"/>
      <c r="Y178" s="212"/>
      <c r="Z178" s="212"/>
      <c r="AA178" s="212"/>
      <c r="AB178" s="212"/>
      <c r="AC178" s="212"/>
      <c r="AD178" s="212"/>
      <c r="AE178" s="212"/>
      <c r="AF178" s="212"/>
      <c r="AG178" s="212"/>
      <c r="AH178" s="212"/>
      <c r="AI178" s="212"/>
      <c r="AJ178" s="212"/>
      <c r="AK178" s="212"/>
      <c r="AL178" s="212"/>
      <c r="AM178" s="212"/>
      <c r="AN178" s="212"/>
      <c r="AO178" s="212"/>
      <c r="AP178" s="212"/>
      <c r="AQ178" s="212"/>
      <c r="AR178" s="212"/>
      <c r="AS178" s="212"/>
      <c r="AT178" s="212"/>
      <c r="AU178" s="213"/>
      <c r="AV178" s="214"/>
      <c r="AW178" s="214"/>
      <c r="AX178" s="522" t="str">
        <f t="shared" ref="AX178:AX191" si="87">D179</f>
        <v>MASA</v>
      </c>
      <c r="AY178" s="523">
        <f t="shared" ref="AY178:AY191" si="88">E179</f>
        <v>0</v>
      </c>
      <c r="AZ178" s="523">
        <v>5</v>
      </c>
      <c r="BA178" s="523">
        <f>BA177</f>
        <v>4</v>
      </c>
      <c r="BB178" s="523">
        <f>BB177</f>
        <v>3</v>
      </c>
      <c r="BC178" s="523">
        <f>BC177</f>
        <v>2</v>
      </c>
      <c r="BD178" s="523">
        <f>BD177</f>
        <v>1</v>
      </c>
      <c r="BE178" s="199"/>
      <c r="BF178" s="199"/>
      <c r="BG178" s="199"/>
      <c r="BH178" s="199"/>
      <c r="BI178" s="199"/>
      <c r="BJ178" s="524">
        <f>4*$BJ$181</f>
        <v>3.2</v>
      </c>
      <c r="BK178" s="525">
        <f>BL178/$BL$177*$BK$177</f>
        <v>3</v>
      </c>
      <c r="BL178" s="200">
        <v>75</v>
      </c>
      <c r="BM178" s="200" t="s">
        <v>41</v>
      </c>
      <c r="BN178" s="200"/>
      <c r="BO178" s="200"/>
      <c r="BP178" s="200"/>
      <c r="BQ178" s="200"/>
      <c r="BR178" s="200"/>
      <c r="BS178" s="200"/>
      <c r="BT178" s="200"/>
      <c r="BU178" s="385"/>
      <c r="BV178" s="385"/>
    </row>
    <row r="179" spans="1:74" s="398" customFormat="1" ht="30" customHeight="1" x14ac:dyDescent="0.2">
      <c r="A179" s="521"/>
      <c r="B179" s="311"/>
      <c r="C179" s="399">
        <v>2</v>
      </c>
      <c r="D179" s="408" t="str">
        <f>D18</f>
        <v>MASA</v>
      </c>
      <c r="E179" s="409">
        <f>G29</f>
        <v>0</v>
      </c>
      <c r="F179" s="410" t="str">
        <f>H29</f>
        <v>Please answer all question</v>
      </c>
      <c r="G179" s="411">
        <f>F28</f>
        <v>9</v>
      </c>
      <c r="H179" s="165"/>
      <c r="I179" s="165"/>
      <c r="J179" s="165"/>
      <c r="K179" s="165"/>
      <c r="L179" s="166"/>
      <c r="M179" s="167"/>
      <c r="N179" s="404"/>
      <c r="O179" s="405"/>
      <c r="P179" s="565"/>
      <c r="Q179" s="314"/>
      <c r="R179" s="406"/>
      <c r="S179" s="407"/>
      <c r="T179" s="212"/>
      <c r="U179" s="212"/>
      <c r="V179" s="212"/>
      <c r="W179" s="212"/>
      <c r="X179" s="212"/>
      <c r="Y179" s="212"/>
      <c r="Z179" s="212"/>
      <c r="AA179" s="212"/>
      <c r="AB179" s="212"/>
      <c r="AC179" s="212"/>
      <c r="AD179" s="212"/>
      <c r="AE179" s="212"/>
      <c r="AF179" s="212"/>
      <c r="AG179" s="212"/>
      <c r="AH179" s="212"/>
      <c r="AI179" s="212"/>
      <c r="AJ179" s="212"/>
      <c r="AK179" s="212"/>
      <c r="AL179" s="212"/>
      <c r="AM179" s="212"/>
      <c r="AN179" s="212"/>
      <c r="AO179" s="212"/>
      <c r="AP179" s="212"/>
      <c r="AQ179" s="212"/>
      <c r="AR179" s="212"/>
      <c r="AS179" s="212"/>
      <c r="AT179" s="212"/>
      <c r="AU179" s="213"/>
      <c r="AV179" s="214"/>
      <c r="AW179" s="214"/>
      <c r="AX179" s="522" t="str">
        <f t="shared" si="87"/>
        <v>KOS</v>
      </c>
      <c r="AY179" s="523">
        <f t="shared" si="88"/>
        <v>0</v>
      </c>
      <c r="AZ179" s="523">
        <f>AZ178</f>
        <v>5</v>
      </c>
      <c r="BA179" s="523">
        <f t="shared" ref="BA179:BA189" si="89">BA178</f>
        <v>4</v>
      </c>
      <c r="BB179" s="523">
        <f t="shared" ref="BB179:BB189" si="90">BB178</f>
        <v>3</v>
      </c>
      <c r="BC179" s="523">
        <f t="shared" ref="BC179:BC189" si="91">BC178</f>
        <v>2</v>
      </c>
      <c r="BD179" s="523">
        <f t="shared" ref="BD179:BD189" si="92">BD178</f>
        <v>1</v>
      </c>
      <c r="BE179" s="199"/>
      <c r="BF179" s="199"/>
      <c r="BG179" s="199"/>
      <c r="BH179" s="199"/>
      <c r="BI179" s="199"/>
      <c r="BJ179" s="524">
        <f>3*$BJ$181</f>
        <v>2.4000000000000004</v>
      </c>
      <c r="BK179" s="525">
        <f>BL179/$BL$177*$BK$177</f>
        <v>2</v>
      </c>
      <c r="BL179" s="200">
        <v>50</v>
      </c>
      <c r="BM179" s="200" t="s">
        <v>39</v>
      </c>
      <c r="BN179" s="200"/>
      <c r="BO179" s="200"/>
      <c r="BP179" s="200"/>
      <c r="BQ179" s="200"/>
      <c r="BR179" s="200"/>
      <c r="BS179" s="200"/>
      <c r="BT179" s="200"/>
      <c r="BU179" s="385"/>
      <c r="BV179" s="385"/>
    </row>
    <row r="180" spans="1:74" s="398" customFormat="1" ht="30" customHeight="1" x14ac:dyDescent="0.2">
      <c r="A180" s="521"/>
      <c r="B180" s="311"/>
      <c r="C180" s="399">
        <v>3</v>
      </c>
      <c r="D180" s="412" t="str">
        <f>D32</f>
        <v>KOS</v>
      </c>
      <c r="E180" s="413">
        <f>G41</f>
        <v>0</v>
      </c>
      <c r="F180" s="414" t="b">
        <f>H41</f>
        <v>0</v>
      </c>
      <c r="G180" s="415">
        <f>F39</f>
        <v>0</v>
      </c>
      <c r="H180" s="165"/>
      <c r="I180" s="165"/>
      <c r="J180" s="165"/>
      <c r="K180" s="165"/>
      <c r="L180" s="166"/>
      <c r="M180" s="167"/>
      <c r="N180" s="404"/>
      <c r="O180" s="405"/>
      <c r="P180" s="565"/>
      <c r="Q180" s="314"/>
      <c r="R180" s="406"/>
      <c r="S180" s="407"/>
      <c r="T180" s="212"/>
      <c r="U180" s="212"/>
      <c r="V180" s="212"/>
      <c r="W180" s="212"/>
      <c r="X180" s="212"/>
      <c r="Y180" s="212"/>
      <c r="Z180" s="212"/>
      <c r="AA180" s="212"/>
      <c r="AB180" s="212"/>
      <c r="AC180" s="212"/>
      <c r="AD180" s="212"/>
      <c r="AE180" s="212"/>
      <c r="AF180" s="212"/>
      <c r="AG180" s="212"/>
      <c r="AH180" s="212"/>
      <c r="AI180" s="212"/>
      <c r="AJ180" s="212"/>
      <c r="AK180" s="212"/>
      <c r="AL180" s="212"/>
      <c r="AM180" s="212"/>
      <c r="AN180" s="212"/>
      <c r="AO180" s="212"/>
      <c r="AP180" s="212"/>
      <c r="AQ180" s="212"/>
      <c r="AR180" s="212"/>
      <c r="AS180" s="212"/>
      <c r="AT180" s="212"/>
      <c r="AU180" s="213"/>
      <c r="AV180" s="214"/>
      <c r="AW180" s="214"/>
      <c r="AX180" s="522" t="str">
        <f t="shared" si="87"/>
        <v>KUALITI</v>
      </c>
      <c r="AY180" s="523">
        <f t="shared" si="88"/>
        <v>0</v>
      </c>
      <c r="AZ180" s="523">
        <f t="shared" ref="AZ180:AZ189" si="93">AZ179</f>
        <v>5</v>
      </c>
      <c r="BA180" s="523">
        <f t="shared" si="89"/>
        <v>4</v>
      </c>
      <c r="BB180" s="523">
        <f t="shared" si="90"/>
        <v>3</v>
      </c>
      <c r="BC180" s="523">
        <f t="shared" si="91"/>
        <v>2</v>
      </c>
      <c r="BD180" s="523">
        <f t="shared" si="92"/>
        <v>1</v>
      </c>
      <c r="BE180" s="199"/>
      <c r="BF180" s="199"/>
      <c r="BG180" s="199"/>
      <c r="BH180" s="199"/>
      <c r="BI180" s="199"/>
      <c r="BJ180" s="524">
        <f>2*$BJ$181</f>
        <v>1.6</v>
      </c>
      <c r="BK180" s="525">
        <v>1.5</v>
      </c>
      <c r="BL180" s="200">
        <v>40</v>
      </c>
      <c r="BM180" s="200" t="s">
        <v>42</v>
      </c>
      <c r="BN180" s="200"/>
      <c r="BO180" s="200"/>
      <c r="BP180" s="200"/>
      <c r="BQ180" s="200"/>
      <c r="BR180" s="200"/>
      <c r="BS180" s="200"/>
      <c r="BT180" s="200"/>
      <c r="BU180" s="385"/>
      <c r="BV180" s="385"/>
    </row>
    <row r="181" spans="1:74" s="398" customFormat="1" ht="30" customHeight="1" x14ac:dyDescent="0.2">
      <c r="A181" s="521"/>
      <c r="B181" s="311"/>
      <c r="C181" s="399">
        <v>4</v>
      </c>
      <c r="D181" s="408" t="str">
        <f>C44</f>
        <v>KUALITI</v>
      </c>
      <c r="E181" s="409">
        <f>G53</f>
        <v>0</v>
      </c>
      <c r="F181" s="410" t="str">
        <f>H53</f>
        <v>Please answer all question</v>
      </c>
      <c r="G181" s="411">
        <f>F52</f>
        <v>7</v>
      </c>
      <c r="H181" s="165"/>
      <c r="I181" s="165"/>
      <c r="J181" s="165"/>
      <c r="K181" s="165"/>
      <c r="L181" s="166"/>
      <c r="M181" s="167"/>
      <c r="N181" s="404"/>
      <c r="O181" s="405"/>
      <c r="P181" s="565"/>
      <c r="Q181" s="314"/>
      <c r="R181" s="406"/>
      <c r="S181" s="407"/>
      <c r="T181" s="212"/>
      <c r="U181" s="212"/>
      <c r="V181" s="212"/>
      <c r="W181" s="212"/>
      <c r="X181" s="212"/>
      <c r="Y181" s="212"/>
      <c r="Z181" s="212"/>
      <c r="AA181" s="212"/>
      <c r="AB181" s="212"/>
      <c r="AC181" s="212"/>
      <c r="AD181" s="212"/>
      <c r="AE181" s="212"/>
      <c r="AF181" s="212"/>
      <c r="AG181" s="212"/>
      <c r="AH181" s="212"/>
      <c r="AI181" s="212"/>
      <c r="AJ181" s="212"/>
      <c r="AK181" s="212"/>
      <c r="AL181" s="212"/>
      <c r="AM181" s="212"/>
      <c r="AN181" s="212"/>
      <c r="AO181" s="212"/>
      <c r="AP181" s="212"/>
      <c r="AQ181" s="212"/>
      <c r="AR181" s="212"/>
      <c r="AS181" s="212"/>
      <c r="AT181" s="212"/>
      <c r="AU181" s="213"/>
      <c r="AV181" s="214"/>
      <c r="AW181" s="214"/>
      <c r="AX181" s="522" t="str">
        <f t="shared" si="87"/>
        <v>SUMBER</v>
      </c>
      <c r="AY181" s="523">
        <f t="shared" si="88"/>
        <v>0</v>
      </c>
      <c r="AZ181" s="523">
        <f t="shared" si="93"/>
        <v>5</v>
      </c>
      <c r="BA181" s="523">
        <f t="shared" si="89"/>
        <v>4</v>
      </c>
      <c r="BB181" s="523">
        <f t="shared" si="90"/>
        <v>3</v>
      </c>
      <c r="BC181" s="523">
        <f t="shared" si="91"/>
        <v>2</v>
      </c>
      <c r="BD181" s="523">
        <f t="shared" si="92"/>
        <v>1</v>
      </c>
      <c r="BE181" s="199"/>
      <c r="BF181" s="199"/>
      <c r="BG181" s="199"/>
      <c r="BH181" s="199"/>
      <c r="BI181" s="199"/>
      <c r="BJ181" s="527">
        <f>4/5</f>
        <v>0.8</v>
      </c>
      <c r="BK181" s="525">
        <v>0.5</v>
      </c>
      <c r="BL181" s="200">
        <v>2.5</v>
      </c>
      <c r="BM181" s="200" t="s">
        <v>40</v>
      </c>
      <c r="BN181" s="200"/>
      <c r="BO181" s="200"/>
      <c r="BP181" s="200"/>
      <c r="BQ181" s="200"/>
      <c r="BR181" s="200"/>
      <c r="BS181" s="200"/>
      <c r="BT181" s="200"/>
      <c r="BU181" s="385"/>
      <c r="BV181" s="385"/>
    </row>
    <row r="182" spans="1:74" s="398" customFormat="1" ht="30" customHeight="1" x14ac:dyDescent="0.2">
      <c r="A182" s="521"/>
      <c r="B182" s="311"/>
      <c r="C182" s="399">
        <v>5</v>
      </c>
      <c r="D182" s="412" t="str">
        <f>C56</f>
        <v>SUMBER</v>
      </c>
      <c r="E182" s="413">
        <f>G65</f>
        <v>0</v>
      </c>
      <c r="F182" s="414" t="str">
        <f>H65</f>
        <v>Please answer all question</v>
      </c>
      <c r="G182" s="415">
        <f>F64</f>
        <v>7</v>
      </c>
      <c r="H182" s="165"/>
      <c r="I182" s="165"/>
      <c r="J182" s="165"/>
      <c r="K182" s="165"/>
      <c r="L182" s="166"/>
      <c r="M182" s="167"/>
      <c r="N182" s="404"/>
      <c r="O182" s="405"/>
      <c r="P182" s="565"/>
      <c r="Q182" s="314"/>
      <c r="R182" s="406"/>
      <c r="S182" s="407"/>
      <c r="T182" s="212"/>
      <c r="U182" s="212"/>
      <c r="V182" s="212"/>
      <c r="W182" s="212"/>
      <c r="X182" s="212"/>
      <c r="Y182" s="212"/>
      <c r="Z182" s="212"/>
      <c r="AA182" s="212"/>
      <c r="AB182" s="212"/>
      <c r="AC182" s="212"/>
      <c r="AD182" s="212"/>
      <c r="AE182" s="212"/>
      <c r="AF182" s="212"/>
      <c r="AG182" s="212"/>
      <c r="AH182" s="212"/>
      <c r="AI182" s="212"/>
      <c r="AJ182" s="212"/>
      <c r="AK182" s="212"/>
      <c r="AL182" s="212"/>
      <c r="AM182" s="212"/>
      <c r="AN182" s="212"/>
      <c r="AO182" s="212"/>
      <c r="AP182" s="212"/>
      <c r="AQ182" s="212"/>
      <c r="AR182" s="212"/>
      <c r="AS182" s="212"/>
      <c r="AT182" s="212"/>
      <c r="AU182" s="213"/>
      <c r="AV182" s="214"/>
      <c r="AW182" s="214"/>
      <c r="AX182" s="522" t="str">
        <f t="shared" si="87"/>
        <v>KOMUNIKASI</v>
      </c>
      <c r="AY182" s="523">
        <f t="shared" si="88"/>
        <v>0</v>
      </c>
      <c r="AZ182" s="523">
        <f t="shared" si="93"/>
        <v>5</v>
      </c>
      <c r="BA182" s="523">
        <f t="shared" si="89"/>
        <v>4</v>
      </c>
      <c r="BB182" s="523">
        <f t="shared" si="90"/>
        <v>3</v>
      </c>
      <c r="BC182" s="523">
        <f t="shared" si="91"/>
        <v>2</v>
      </c>
      <c r="BD182" s="523">
        <f t="shared" si="92"/>
        <v>1</v>
      </c>
      <c r="BE182" s="199"/>
      <c r="BF182" s="199"/>
      <c r="BG182" s="199"/>
      <c r="BH182" s="199"/>
      <c r="BI182" s="199"/>
      <c r="BJ182" s="199"/>
      <c r="BK182" s="199"/>
      <c r="BL182" s="200"/>
      <c r="BM182" s="200"/>
      <c r="BN182" s="200"/>
      <c r="BO182" s="200"/>
      <c r="BP182" s="200"/>
      <c r="BQ182" s="200"/>
      <c r="BR182" s="200"/>
      <c r="BS182" s="200"/>
      <c r="BT182" s="200"/>
      <c r="BU182" s="385"/>
      <c r="BV182" s="385"/>
    </row>
    <row r="183" spans="1:74" s="398" customFormat="1" ht="30" customHeight="1" x14ac:dyDescent="0.2">
      <c r="A183" s="521"/>
      <c r="B183" s="311"/>
      <c r="C183" s="399">
        <v>6</v>
      </c>
      <c r="D183" s="408" t="str">
        <f>C68</f>
        <v>KOMUNIKASI</v>
      </c>
      <c r="E183" s="409">
        <f>G77</f>
        <v>0</v>
      </c>
      <c r="F183" s="410" t="str">
        <f>H77</f>
        <v>Please answer all question</v>
      </c>
      <c r="G183" s="411">
        <f>F76</f>
        <v>7</v>
      </c>
      <c r="H183" s="165"/>
      <c r="I183" s="165"/>
      <c r="J183" s="165"/>
      <c r="K183" s="165"/>
      <c r="L183" s="166"/>
      <c r="M183" s="167"/>
      <c r="N183" s="404"/>
      <c r="O183" s="405"/>
      <c r="P183" s="565"/>
      <c r="Q183" s="314"/>
      <c r="R183" s="406"/>
      <c r="S183" s="407"/>
      <c r="T183" s="212"/>
      <c r="U183" s="212"/>
      <c r="V183" s="212"/>
      <c r="W183" s="212"/>
      <c r="X183" s="212"/>
      <c r="Y183" s="212"/>
      <c r="Z183" s="212"/>
      <c r="AA183" s="212"/>
      <c r="AB183" s="212"/>
      <c r="AC183" s="212"/>
      <c r="AD183" s="212"/>
      <c r="AE183" s="212"/>
      <c r="AF183" s="212"/>
      <c r="AG183" s="212"/>
      <c r="AH183" s="212"/>
      <c r="AI183" s="212"/>
      <c r="AJ183" s="212"/>
      <c r="AK183" s="212"/>
      <c r="AL183" s="212"/>
      <c r="AM183" s="212"/>
      <c r="AN183" s="212"/>
      <c r="AO183" s="212"/>
      <c r="AP183" s="212"/>
      <c r="AQ183" s="212"/>
      <c r="AR183" s="212"/>
      <c r="AS183" s="212"/>
      <c r="AT183" s="212"/>
      <c r="AU183" s="213"/>
      <c r="AV183" s="214"/>
      <c r="AW183" s="214"/>
      <c r="AX183" s="522" t="str">
        <f t="shared" si="87"/>
        <v>RISIKO</v>
      </c>
      <c r="AY183" s="523">
        <f t="shared" si="88"/>
        <v>0</v>
      </c>
      <c r="AZ183" s="523">
        <f t="shared" si="93"/>
        <v>5</v>
      </c>
      <c r="BA183" s="523">
        <f t="shared" si="89"/>
        <v>4</v>
      </c>
      <c r="BB183" s="523">
        <f t="shared" si="90"/>
        <v>3</v>
      </c>
      <c r="BC183" s="523">
        <f t="shared" si="91"/>
        <v>2</v>
      </c>
      <c r="BD183" s="523">
        <f t="shared" si="92"/>
        <v>1</v>
      </c>
      <c r="BE183" s="199"/>
      <c r="BF183" s="199"/>
      <c r="BG183" s="199"/>
      <c r="BH183" s="199"/>
      <c r="BI183" s="199"/>
      <c r="BJ183" s="199"/>
      <c r="BK183" s="214"/>
      <c r="BL183" s="215"/>
      <c r="BM183" s="215"/>
      <c r="BN183" s="200"/>
      <c r="BO183" s="200"/>
      <c r="BP183" s="200"/>
      <c r="BQ183" s="200"/>
      <c r="BR183" s="200"/>
      <c r="BS183" s="200"/>
      <c r="BT183" s="200"/>
      <c r="BU183" s="385"/>
      <c r="BV183" s="385"/>
    </row>
    <row r="184" spans="1:74" s="398" customFormat="1" ht="30" customHeight="1" x14ac:dyDescent="0.2">
      <c r="A184" s="521"/>
      <c r="B184" s="311"/>
      <c r="C184" s="399">
        <v>7</v>
      </c>
      <c r="D184" s="412" t="str">
        <f>D80</f>
        <v>RISIKO</v>
      </c>
      <c r="E184" s="413">
        <f>G89</f>
        <v>0</v>
      </c>
      <c r="F184" s="414" t="str">
        <f>H89</f>
        <v>Please answer all question</v>
      </c>
      <c r="G184" s="415">
        <f>F88</f>
        <v>7</v>
      </c>
      <c r="H184" s="165"/>
      <c r="I184" s="165"/>
      <c r="J184" s="165"/>
      <c r="K184" s="165"/>
      <c r="L184" s="166"/>
      <c r="M184" s="167"/>
      <c r="N184" s="404"/>
      <c r="O184" s="405"/>
      <c r="P184" s="565"/>
      <c r="Q184" s="314"/>
      <c r="R184" s="406"/>
      <c r="S184" s="407"/>
      <c r="T184" s="212"/>
      <c r="U184" s="212"/>
      <c r="V184" s="212"/>
      <c r="W184" s="212"/>
      <c r="X184" s="212"/>
      <c r="Y184" s="212"/>
      <c r="Z184" s="212"/>
      <c r="AA184" s="212"/>
      <c r="AB184" s="212"/>
      <c r="AC184" s="212"/>
      <c r="AD184" s="212"/>
      <c r="AE184" s="212"/>
      <c r="AF184" s="212"/>
      <c r="AG184" s="212"/>
      <c r="AH184" s="212"/>
      <c r="AI184" s="212"/>
      <c r="AJ184" s="212"/>
      <c r="AK184" s="212"/>
      <c r="AL184" s="212"/>
      <c r="AM184" s="212"/>
      <c r="AN184" s="212"/>
      <c r="AO184" s="212"/>
      <c r="AP184" s="212"/>
      <c r="AQ184" s="212"/>
      <c r="AR184" s="212"/>
      <c r="AS184" s="212"/>
      <c r="AT184" s="212"/>
      <c r="AU184" s="213"/>
      <c r="AV184" s="214"/>
      <c r="AW184" s="214"/>
      <c r="AX184" s="522" t="str">
        <f t="shared" si="87"/>
        <v>PEROLEHAN</v>
      </c>
      <c r="AY184" s="523">
        <f t="shared" si="88"/>
        <v>0</v>
      </c>
      <c r="AZ184" s="523">
        <f t="shared" si="93"/>
        <v>5</v>
      </c>
      <c r="BA184" s="523">
        <f t="shared" si="89"/>
        <v>4</v>
      </c>
      <c r="BB184" s="523">
        <f t="shared" si="90"/>
        <v>3</v>
      </c>
      <c r="BC184" s="523">
        <f t="shared" si="91"/>
        <v>2</v>
      </c>
      <c r="BD184" s="523">
        <f t="shared" si="92"/>
        <v>1</v>
      </c>
      <c r="BE184" s="199"/>
      <c r="BF184" s="199"/>
      <c r="BG184" s="199"/>
      <c r="BH184" s="199"/>
      <c r="BI184" s="199"/>
      <c r="BJ184" s="199"/>
      <c r="BK184" s="199"/>
      <c r="BL184" s="200"/>
      <c r="BM184" s="200"/>
      <c r="BN184" s="200"/>
      <c r="BO184" s="200"/>
      <c r="BP184" s="200"/>
      <c r="BQ184" s="200"/>
      <c r="BR184" s="200"/>
      <c r="BS184" s="200"/>
      <c r="BT184" s="200"/>
      <c r="BU184" s="385"/>
      <c r="BV184" s="385"/>
    </row>
    <row r="185" spans="1:74" s="398" customFormat="1" ht="30" customHeight="1" x14ac:dyDescent="0.2">
      <c r="A185" s="521"/>
      <c r="B185" s="311"/>
      <c r="C185" s="399">
        <v>8</v>
      </c>
      <c r="D185" s="408" t="str">
        <f>C92</f>
        <v>PEROLEHAN</v>
      </c>
      <c r="E185" s="409">
        <f>G99</f>
        <v>0</v>
      </c>
      <c r="F185" s="410" t="str">
        <f>H99</f>
        <v>Please answer all question</v>
      </c>
      <c r="G185" s="411">
        <f>F98</f>
        <v>5</v>
      </c>
      <c r="H185" s="165"/>
      <c r="I185" s="165"/>
      <c r="J185" s="165"/>
      <c r="K185" s="165"/>
      <c r="L185" s="166"/>
      <c r="M185" s="167"/>
      <c r="N185" s="404"/>
      <c r="O185" s="405"/>
      <c r="P185" s="565"/>
      <c r="Q185" s="314"/>
      <c r="R185" s="406"/>
      <c r="S185" s="407"/>
      <c r="T185" s="212"/>
      <c r="U185" s="212"/>
      <c r="V185" s="212"/>
      <c r="W185" s="212"/>
      <c r="X185" s="212"/>
      <c r="Y185" s="212"/>
      <c r="Z185" s="212"/>
      <c r="AA185" s="212"/>
      <c r="AB185" s="212"/>
      <c r="AC185" s="212"/>
      <c r="AD185" s="212"/>
      <c r="AE185" s="212"/>
      <c r="AF185" s="212"/>
      <c r="AG185" s="212"/>
      <c r="AH185" s="212"/>
      <c r="AI185" s="212"/>
      <c r="AJ185" s="212"/>
      <c r="AK185" s="212"/>
      <c r="AL185" s="212"/>
      <c r="AM185" s="212"/>
      <c r="AN185" s="212"/>
      <c r="AO185" s="212"/>
      <c r="AP185" s="212"/>
      <c r="AQ185" s="212"/>
      <c r="AR185" s="212"/>
      <c r="AS185" s="212"/>
      <c r="AT185" s="212"/>
      <c r="AU185" s="213"/>
      <c r="AV185" s="214"/>
      <c r="AW185" s="214"/>
      <c r="AX185" s="522" t="str">
        <f t="shared" si="87"/>
        <v>INTEGRASI</v>
      </c>
      <c r="AY185" s="523">
        <f t="shared" si="88"/>
        <v>0</v>
      </c>
      <c r="AZ185" s="523">
        <f t="shared" si="93"/>
        <v>5</v>
      </c>
      <c r="BA185" s="523">
        <f t="shared" si="89"/>
        <v>4</v>
      </c>
      <c r="BB185" s="523">
        <f t="shared" si="90"/>
        <v>3</v>
      </c>
      <c r="BC185" s="523">
        <f t="shared" si="91"/>
        <v>2</v>
      </c>
      <c r="BD185" s="523">
        <f t="shared" si="92"/>
        <v>1</v>
      </c>
      <c r="BE185" s="199"/>
      <c r="BF185" s="199"/>
      <c r="BG185" s="199"/>
      <c r="BH185" s="199"/>
      <c r="BI185" s="199"/>
      <c r="BJ185" s="199"/>
      <c r="BK185" s="199"/>
      <c r="BL185" s="200"/>
      <c r="BM185" s="200"/>
      <c r="BN185" s="200"/>
      <c r="BO185" s="200"/>
      <c r="BP185" s="200"/>
      <c r="BQ185" s="200"/>
      <c r="BR185" s="200"/>
      <c r="BS185" s="200"/>
      <c r="BT185" s="200"/>
      <c r="BU185" s="385"/>
      <c r="BV185" s="385"/>
    </row>
    <row r="186" spans="1:74" s="398" customFormat="1" ht="30" customHeight="1" x14ac:dyDescent="0.2">
      <c r="A186" s="521"/>
      <c r="B186" s="311"/>
      <c r="C186" s="399">
        <v>9</v>
      </c>
      <c r="D186" s="412" t="str">
        <f>C102</f>
        <v>INTEGRASI</v>
      </c>
      <c r="E186" s="413">
        <f>G107</f>
        <v>0</v>
      </c>
      <c r="F186" s="414" t="str">
        <f>H107</f>
        <v>Please answer all question</v>
      </c>
      <c r="G186" s="415">
        <f>F106</f>
        <v>3</v>
      </c>
      <c r="H186" s="165"/>
      <c r="I186" s="165"/>
      <c r="J186" s="165"/>
      <c r="K186" s="165"/>
      <c r="L186" s="166"/>
      <c r="M186" s="167"/>
      <c r="N186" s="404"/>
      <c r="O186" s="405"/>
      <c r="P186" s="565"/>
      <c r="Q186" s="314"/>
      <c r="R186" s="406"/>
      <c r="S186" s="407"/>
      <c r="T186" s="212"/>
      <c r="U186" s="212"/>
      <c r="V186" s="212"/>
      <c r="W186" s="212"/>
      <c r="X186" s="212"/>
      <c r="Y186" s="212"/>
      <c r="Z186" s="212"/>
      <c r="AA186" s="212"/>
      <c r="AB186" s="212"/>
      <c r="AC186" s="212"/>
      <c r="AD186" s="212"/>
      <c r="AE186" s="212"/>
      <c r="AF186" s="212"/>
      <c r="AG186" s="212"/>
      <c r="AH186" s="212"/>
      <c r="AI186" s="212"/>
      <c r="AJ186" s="212"/>
      <c r="AK186" s="212"/>
      <c r="AL186" s="212"/>
      <c r="AM186" s="212"/>
      <c r="AN186" s="212"/>
      <c r="AO186" s="212"/>
      <c r="AP186" s="212"/>
      <c r="AQ186" s="212"/>
      <c r="AR186" s="212"/>
      <c r="AS186" s="212"/>
      <c r="AT186" s="212"/>
      <c r="AU186" s="213"/>
      <c r="AV186" s="214"/>
      <c r="AW186" s="214"/>
      <c r="AX186" s="522" t="str">
        <f t="shared" si="87"/>
        <v>PELAN KESIHATAN DAN KESELAMATAN PEKERJAAN</v>
      </c>
      <c r="AY186" s="523">
        <f t="shared" si="88"/>
        <v>0</v>
      </c>
      <c r="AZ186" s="523">
        <f t="shared" si="93"/>
        <v>5</v>
      </c>
      <c r="BA186" s="523">
        <f t="shared" si="89"/>
        <v>4</v>
      </c>
      <c r="BB186" s="523">
        <f t="shared" si="90"/>
        <v>3</v>
      </c>
      <c r="BC186" s="523">
        <f t="shared" si="91"/>
        <v>2</v>
      </c>
      <c r="BD186" s="523">
        <f t="shared" si="92"/>
        <v>1</v>
      </c>
      <c r="BE186" s="199"/>
      <c r="BF186" s="199"/>
      <c r="BG186" s="199"/>
      <c r="BH186" s="199"/>
      <c r="BI186" s="199"/>
      <c r="BJ186" s="199"/>
      <c r="BK186" s="199"/>
      <c r="BL186" s="200"/>
      <c r="BM186" s="200"/>
      <c r="BN186" s="200"/>
      <c r="BO186" s="200"/>
      <c r="BP186" s="200"/>
      <c r="BQ186" s="200"/>
      <c r="BR186" s="200"/>
      <c r="BS186" s="200"/>
      <c r="BT186" s="200"/>
      <c r="BU186" s="385"/>
      <c r="BV186" s="385"/>
    </row>
    <row r="187" spans="1:74" s="398" customFormat="1" ht="40.5" x14ac:dyDescent="0.2">
      <c r="A187" s="521"/>
      <c r="B187" s="311"/>
      <c r="C187" s="399">
        <v>10</v>
      </c>
      <c r="D187" s="416" t="str">
        <f>D110</f>
        <v>PELAN KESIHATAN DAN KESELAMATAN PEKERJAAN</v>
      </c>
      <c r="E187" s="409">
        <f>G117</f>
        <v>0</v>
      </c>
      <c r="F187" s="410" t="str">
        <f>H117</f>
        <v>Please answer all question</v>
      </c>
      <c r="G187" s="411">
        <f>F116</f>
        <v>5</v>
      </c>
      <c r="H187" s="165"/>
      <c r="I187" s="165"/>
      <c r="J187" s="165"/>
      <c r="K187" s="165"/>
      <c r="L187" s="166"/>
      <c r="M187" s="167"/>
      <c r="N187" s="404"/>
      <c r="O187" s="405"/>
      <c r="P187" s="565"/>
      <c r="Q187" s="314"/>
      <c r="R187" s="406"/>
      <c r="S187" s="407"/>
      <c r="T187" s="212"/>
      <c r="U187" s="212"/>
      <c r="V187" s="212"/>
      <c r="W187" s="212"/>
      <c r="X187" s="212"/>
      <c r="Y187" s="212"/>
      <c r="Z187" s="212"/>
      <c r="AA187" s="212"/>
      <c r="AB187" s="212"/>
      <c r="AC187" s="212"/>
      <c r="AD187" s="212"/>
      <c r="AE187" s="212"/>
      <c r="AF187" s="212"/>
      <c r="AG187" s="212"/>
      <c r="AH187" s="212"/>
      <c r="AI187" s="212"/>
      <c r="AJ187" s="212"/>
      <c r="AK187" s="212"/>
      <c r="AL187" s="212"/>
      <c r="AM187" s="212"/>
      <c r="AN187" s="212"/>
      <c r="AO187" s="212"/>
      <c r="AP187" s="212"/>
      <c r="AQ187" s="212"/>
      <c r="AR187" s="212"/>
      <c r="AS187" s="212"/>
      <c r="AT187" s="212"/>
      <c r="AU187" s="213"/>
      <c r="AV187" s="214"/>
      <c r="AW187" s="214"/>
      <c r="AX187" s="522" t="str">
        <f t="shared" si="87"/>
        <v>PENGURUSAN ALAM SEKITAR</v>
      </c>
      <c r="AY187" s="523">
        <f t="shared" si="88"/>
        <v>0</v>
      </c>
      <c r="AZ187" s="523">
        <f t="shared" ref="AZ187:BD188" si="94">AZ186</f>
        <v>5</v>
      </c>
      <c r="BA187" s="523">
        <f t="shared" si="94"/>
        <v>4</v>
      </c>
      <c r="BB187" s="523">
        <f t="shared" si="94"/>
        <v>3</v>
      </c>
      <c r="BC187" s="523">
        <f t="shared" si="94"/>
        <v>2</v>
      </c>
      <c r="BD187" s="523">
        <f t="shared" si="94"/>
        <v>1</v>
      </c>
      <c r="BE187" s="199"/>
      <c r="BF187" s="199"/>
      <c r="BG187" s="199"/>
      <c r="BH187" s="199"/>
      <c r="BI187" s="199"/>
      <c r="BJ187" s="199"/>
      <c r="BK187" s="199"/>
      <c r="BL187" s="200"/>
      <c r="BM187" s="200"/>
      <c r="BN187" s="200"/>
      <c r="BO187" s="200"/>
      <c r="BP187" s="200"/>
      <c r="BQ187" s="200"/>
      <c r="BR187" s="200"/>
      <c r="BS187" s="200"/>
      <c r="BT187" s="200"/>
      <c r="BU187" s="385"/>
      <c r="BV187" s="385"/>
    </row>
    <row r="188" spans="1:74" s="398" customFormat="1" ht="40.5" x14ac:dyDescent="0.2">
      <c r="A188" s="521"/>
      <c r="B188" s="311"/>
      <c r="C188" s="399">
        <v>11</v>
      </c>
      <c r="D188" s="417" t="s">
        <v>127</v>
      </c>
      <c r="E188" s="413">
        <f>G126</f>
        <v>0</v>
      </c>
      <c r="F188" s="414" t="str">
        <f>H126</f>
        <v>Please answer all question</v>
      </c>
      <c r="G188" s="415">
        <f>F125</f>
        <v>4</v>
      </c>
      <c r="H188" s="165"/>
      <c r="I188" s="165"/>
      <c r="J188" s="165"/>
      <c r="K188" s="165"/>
      <c r="L188" s="166"/>
      <c r="M188" s="167"/>
      <c r="N188" s="404"/>
      <c r="O188" s="405"/>
      <c r="P188" s="565"/>
      <c r="Q188" s="314"/>
      <c r="R188" s="406"/>
      <c r="S188" s="407"/>
      <c r="T188" s="212"/>
      <c r="U188" s="212"/>
      <c r="V188" s="212"/>
      <c r="W188" s="212"/>
      <c r="X188" s="212"/>
      <c r="Y188" s="212"/>
      <c r="Z188" s="212"/>
      <c r="AA188" s="212"/>
      <c r="AB188" s="212"/>
      <c r="AC188" s="212"/>
      <c r="AD188" s="212"/>
      <c r="AE188" s="212"/>
      <c r="AF188" s="212"/>
      <c r="AG188" s="212"/>
      <c r="AH188" s="212"/>
      <c r="AI188" s="212"/>
      <c r="AJ188" s="212"/>
      <c r="AK188" s="212"/>
      <c r="AL188" s="212"/>
      <c r="AM188" s="212"/>
      <c r="AN188" s="212"/>
      <c r="AO188" s="212"/>
      <c r="AP188" s="212"/>
      <c r="AQ188" s="212"/>
      <c r="AR188" s="212"/>
      <c r="AS188" s="212"/>
      <c r="AT188" s="212"/>
      <c r="AU188" s="213"/>
      <c r="AV188" s="214"/>
      <c r="AW188" s="214"/>
      <c r="AX188" s="522" t="str">
        <f t="shared" si="87"/>
        <v>LATIHAN</v>
      </c>
      <c r="AY188" s="523">
        <f t="shared" si="88"/>
        <v>0</v>
      </c>
      <c r="AZ188" s="523">
        <f t="shared" si="94"/>
        <v>5</v>
      </c>
      <c r="BA188" s="523">
        <f t="shared" si="94"/>
        <v>4</v>
      </c>
      <c r="BB188" s="523">
        <f t="shared" si="94"/>
        <v>3</v>
      </c>
      <c r="BC188" s="523">
        <f t="shared" si="94"/>
        <v>2</v>
      </c>
      <c r="BD188" s="523">
        <f t="shared" si="94"/>
        <v>1</v>
      </c>
      <c r="BE188" s="199"/>
      <c r="BF188" s="199"/>
      <c r="BG188" s="199"/>
      <c r="BH188" s="199"/>
      <c r="BI188" s="199"/>
      <c r="BJ188" s="199"/>
      <c r="BK188" s="199"/>
      <c r="BL188" s="200"/>
      <c r="BM188" s="200"/>
      <c r="BN188" s="200"/>
      <c r="BO188" s="200"/>
      <c r="BP188" s="200"/>
      <c r="BQ188" s="200"/>
      <c r="BR188" s="200"/>
      <c r="BS188" s="200"/>
      <c r="BT188" s="200"/>
      <c r="BU188" s="385"/>
      <c r="BV188" s="385"/>
    </row>
    <row r="189" spans="1:74" s="398" customFormat="1" ht="30" customHeight="1" x14ac:dyDescent="0.2">
      <c r="A189" s="521"/>
      <c r="B189" s="311"/>
      <c r="C189" s="399">
        <v>12</v>
      </c>
      <c r="D189" s="418" t="str">
        <f>C129</f>
        <v>LATIHAN</v>
      </c>
      <c r="E189" s="419">
        <f>G136</f>
        <v>0</v>
      </c>
      <c r="F189" s="420" t="str">
        <f>H136</f>
        <v>Please answer all question</v>
      </c>
      <c r="G189" s="421">
        <f>F135</f>
        <v>5</v>
      </c>
      <c r="H189" s="165"/>
      <c r="I189" s="165"/>
      <c r="J189" s="165"/>
      <c r="K189" s="165"/>
      <c r="L189" s="166"/>
      <c r="M189" s="167"/>
      <c r="N189" s="404"/>
      <c r="O189" s="405"/>
      <c r="P189" s="565"/>
      <c r="Q189" s="314"/>
      <c r="R189" s="406"/>
      <c r="S189" s="407"/>
      <c r="T189" s="212"/>
      <c r="U189" s="212"/>
      <c r="V189" s="212"/>
      <c r="W189" s="212"/>
      <c r="X189" s="212"/>
      <c r="Y189" s="212"/>
      <c r="Z189" s="212"/>
      <c r="AA189" s="212"/>
      <c r="AB189" s="212"/>
      <c r="AC189" s="212"/>
      <c r="AD189" s="212"/>
      <c r="AE189" s="212"/>
      <c r="AF189" s="212"/>
      <c r="AG189" s="212"/>
      <c r="AH189" s="212"/>
      <c r="AI189" s="212"/>
      <c r="AJ189" s="212"/>
      <c r="AK189" s="212"/>
      <c r="AL189" s="212"/>
      <c r="AM189" s="212"/>
      <c r="AN189" s="212"/>
      <c r="AO189" s="212"/>
      <c r="AP189" s="212"/>
      <c r="AQ189" s="212"/>
      <c r="AR189" s="212"/>
      <c r="AS189" s="212"/>
      <c r="AT189" s="212"/>
      <c r="AU189" s="213"/>
      <c r="AV189" s="214"/>
      <c r="AW189" s="214"/>
      <c r="AX189" s="522" t="str">
        <f t="shared" si="87"/>
        <v>DOKUMENTASI</v>
      </c>
      <c r="AY189" s="523">
        <f t="shared" si="88"/>
        <v>0</v>
      </c>
      <c r="AZ189" s="523">
        <f t="shared" si="93"/>
        <v>5</v>
      </c>
      <c r="BA189" s="523">
        <f t="shared" si="89"/>
        <v>4</v>
      </c>
      <c r="BB189" s="523">
        <f t="shared" si="90"/>
        <v>3</v>
      </c>
      <c r="BC189" s="523">
        <f t="shared" si="91"/>
        <v>2</v>
      </c>
      <c r="BD189" s="523">
        <f t="shared" si="92"/>
        <v>1</v>
      </c>
      <c r="BE189" s="199"/>
      <c r="BF189" s="199"/>
      <c r="BG189" s="199"/>
      <c r="BH189" s="199"/>
      <c r="BI189" s="199"/>
      <c r="BJ189" s="199"/>
      <c r="BK189" s="199"/>
      <c r="BL189" s="200"/>
      <c r="BM189" s="200"/>
      <c r="BN189" s="200"/>
      <c r="BO189" s="200"/>
      <c r="BP189" s="200"/>
      <c r="BQ189" s="200"/>
      <c r="BR189" s="200"/>
      <c r="BS189" s="200"/>
      <c r="BT189" s="200"/>
      <c r="BU189" s="385"/>
      <c r="BV189" s="385"/>
    </row>
    <row r="190" spans="1:74" s="398" customFormat="1" ht="30" customHeight="1" x14ac:dyDescent="0.2">
      <c r="A190" s="521"/>
      <c r="B190" s="311"/>
      <c r="C190" s="399">
        <v>13</v>
      </c>
      <c r="D190" s="412" t="str">
        <f>C139</f>
        <v>DOKUMENTASI</v>
      </c>
      <c r="E190" s="413">
        <f>G147</f>
        <v>0</v>
      </c>
      <c r="F190" s="414" t="str">
        <f>H147</f>
        <v>Please answer all question</v>
      </c>
      <c r="G190" s="415">
        <f>F146</f>
        <v>6</v>
      </c>
      <c r="H190" s="165"/>
      <c r="I190" s="165"/>
      <c r="J190" s="165"/>
      <c r="K190" s="165"/>
      <c r="L190" s="166"/>
      <c r="M190" s="167"/>
      <c r="N190" s="404"/>
      <c r="O190" s="405"/>
      <c r="P190" s="565"/>
      <c r="Q190" s="314"/>
      <c r="R190" s="406"/>
      <c r="S190" s="407"/>
      <c r="T190" s="212"/>
      <c r="U190" s="212"/>
      <c r="V190" s="212"/>
      <c r="W190" s="212"/>
      <c r="X190" s="212"/>
      <c r="Y190" s="212"/>
      <c r="Z190" s="212"/>
      <c r="AA190" s="212"/>
      <c r="AB190" s="212"/>
      <c r="AC190" s="212"/>
      <c r="AD190" s="212"/>
      <c r="AE190" s="212"/>
      <c r="AF190" s="212"/>
      <c r="AG190" s="212"/>
      <c r="AH190" s="212"/>
      <c r="AI190" s="212"/>
      <c r="AJ190" s="212"/>
      <c r="AK190" s="212"/>
      <c r="AL190" s="212"/>
      <c r="AM190" s="212"/>
      <c r="AN190" s="212"/>
      <c r="AO190" s="212"/>
      <c r="AP190" s="212"/>
      <c r="AQ190" s="212"/>
      <c r="AR190" s="212"/>
      <c r="AS190" s="212"/>
      <c r="AT190" s="212"/>
      <c r="AU190" s="213"/>
      <c r="AV190" s="214"/>
      <c r="AW190" s="214"/>
      <c r="AX190" s="522" t="str">
        <f t="shared" si="87"/>
        <v>PERANAN DAN TANGGUNGJAWAB</v>
      </c>
      <c r="AY190" s="523">
        <f t="shared" si="88"/>
        <v>0</v>
      </c>
      <c r="AZ190" s="523">
        <f t="shared" ref="AZ190:BD191" si="95">AZ189</f>
        <v>5</v>
      </c>
      <c r="BA190" s="523">
        <f t="shared" si="95"/>
        <v>4</v>
      </c>
      <c r="BB190" s="523">
        <f t="shared" si="95"/>
        <v>3</v>
      </c>
      <c r="BC190" s="523">
        <f t="shared" si="95"/>
        <v>2</v>
      </c>
      <c r="BD190" s="523">
        <f t="shared" si="95"/>
        <v>1</v>
      </c>
      <c r="BE190" s="199"/>
      <c r="BF190" s="199"/>
      <c r="BG190" s="199"/>
      <c r="BH190" s="199"/>
      <c r="BI190" s="199"/>
      <c r="BJ190" s="199"/>
      <c r="BK190" s="199"/>
      <c r="BL190" s="200"/>
      <c r="BM190" s="200"/>
      <c r="BN190" s="200"/>
      <c r="BO190" s="200"/>
      <c r="BP190" s="200"/>
      <c r="BQ190" s="200"/>
      <c r="BR190" s="200"/>
      <c r="BS190" s="200"/>
      <c r="BT190" s="200"/>
      <c r="BU190" s="385"/>
      <c r="BV190" s="385"/>
    </row>
    <row r="191" spans="1:74" s="398" customFormat="1" ht="40.5" x14ac:dyDescent="0.2">
      <c r="A191" s="521"/>
      <c r="B191" s="311"/>
      <c r="C191" s="399">
        <v>14</v>
      </c>
      <c r="D191" s="416" t="str">
        <f>C150</f>
        <v>PERANAN DAN TANGGUNGJAWAB</v>
      </c>
      <c r="E191" s="419">
        <f>G153</f>
        <v>0</v>
      </c>
      <c r="F191" s="420" t="str">
        <f>H153</f>
        <v>Please answer all question</v>
      </c>
      <c r="G191" s="411">
        <f>F152</f>
        <v>1</v>
      </c>
      <c r="H191" s="165"/>
      <c r="I191" s="165"/>
      <c r="J191" s="165"/>
      <c r="K191" s="165"/>
      <c r="L191" s="166"/>
      <c r="M191" s="167"/>
      <c r="N191" s="404"/>
      <c r="O191" s="405"/>
      <c r="P191" s="565"/>
      <c r="Q191" s="314"/>
      <c r="R191" s="406"/>
      <c r="S191" s="407"/>
      <c r="T191" s="212"/>
      <c r="U191" s="212"/>
      <c r="V191" s="212"/>
      <c r="W191" s="212"/>
      <c r="X191" s="212"/>
      <c r="Y191" s="212"/>
      <c r="Z191" s="212"/>
      <c r="AA191" s="212"/>
      <c r="AB191" s="212"/>
      <c r="AC191" s="212"/>
      <c r="AD191" s="212"/>
      <c r="AE191" s="212"/>
      <c r="AF191" s="212"/>
      <c r="AG191" s="212"/>
      <c r="AH191" s="212"/>
      <c r="AI191" s="212"/>
      <c r="AJ191" s="212"/>
      <c r="AK191" s="212"/>
      <c r="AL191" s="212"/>
      <c r="AM191" s="212"/>
      <c r="AN191" s="212"/>
      <c r="AO191" s="212"/>
      <c r="AP191" s="212"/>
      <c r="AQ191" s="212"/>
      <c r="AR191" s="212"/>
      <c r="AS191" s="212"/>
      <c r="AT191" s="212"/>
      <c r="AU191" s="213"/>
      <c r="AV191" s="214"/>
      <c r="AW191" s="214"/>
      <c r="AX191" s="522" t="str">
        <f t="shared" si="87"/>
        <v>PENYERAHAN / PENTAULIAHAN</v>
      </c>
      <c r="AY191" s="523">
        <f t="shared" si="88"/>
        <v>0</v>
      </c>
      <c r="AZ191" s="523">
        <f t="shared" si="95"/>
        <v>5</v>
      </c>
      <c r="BA191" s="523">
        <f t="shared" si="95"/>
        <v>4</v>
      </c>
      <c r="BB191" s="523">
        <f t="shared" si="95"/>
        <v>3</v>
      </c>
      <c r="BC191" s="523">
        <f t="shared" si="95"/>
        <v>2</v>
      </c>
      <c r="BD191" s="523">
        <f t="shared" si="95"/>
        <v>1</v>
      </c>
      <c r="BE191" s="199"/>
      <c r="BF191" s="199"/>
      <c r="BG191" s="199"/>
      <c r="BH191" s="199"/>
      <c r="BI191" s="199"/>
      <c r="BJ191" s="199"/>
      <c r="BK191" s="199"/>
      <c r="BL191" s="200"/>
      <c r="BM191" s="200"/>
      <c r="BN191" s="200"/>
      <c r="BO191" s="200"/>
      <c r="BP191" s="200"/>
      <c r="BQ191" s="200"/>
      <c r="BR191" s="200"/>
      <c r="BS191" s="200"/>
      <c r="BT191" s="200"/>
      <c r="BU191" s="385"/>
      <c r="BV191" s="385"/>
    </row>
    <row r="192" spans="1:74" s="398" customFormat="1" ht="40.5" x14ac:dyDescent="0.2">
      <c r="A192" s="521"/>
      <c r="B192" s="311"/>
      <c r="C192" s="399">
        <v>15</v>
      </c>
      <c r="D192" s="417" t="str">
        <f>C156</f>
        <v>PENYERAHAN / PENTAULIAHAN</v>
      </c>
      <c r="E192" s="413">
        <f>G161</f>
        <v>0</v>
      </c>
      <c r="F192" s="414" t="str">
        <f>H161</f>
        <v>Please answer all question</v>
      </c>
      <c r="G192" s="415">
        <f>F160</f>
        <v>3</v>
      </c>
      <c r="H192" s="165"/>
      <c r="I192" s="165"/>
      <c r="J192" s="165"/>
      <c r="K192" s="165"/>
      <c r="L192" s="166"/>
      <c r="M192" s="167"/>
      <c r="N192" s="404"/>
      <c r="O192" s="405"/>
      <c r="P192" s="565"/>
      <c r="Q192" s="314"/>
      <c r="R192" s="406"/>
      <c r="S192" s="407"/>
      <c r="T192" s="212"/>
      <c r="U192" s="213"/>
      <c r="V192" s="213"/>
      <c r="W192" s="213"/>
      <c r="X192" s="213"/>
      <c r="Y192" s="213"/>
      <c r="Z192" s="213"/>
      <c r="AA192" s="213"/>
      <c r="AB192" s="213"/>
      <c r="AC192" s="213"/>
      <c r="AD192" s="213"/>
      <c r="AE192" s="213"/>
      <c r="AF192" s="213"/>
      <c r="AG192" s="213"/>
      <c r="AH192" s="213"/>
      <c r="AI192" s="213"/>
      <c r="AJ192" s="213"/>
      <c r="AK192" s="213"/>
      <c r="AL192" s="213"/>
      <c r="AM192" s="213"/>
      <c r="AN192" s="213"/>
      <c r="AO192" s="213"/>
      <c r="AP192" s="213"/>
      <c r="AQ192" s="213"/>
      <c r="AR192" s="213"/>
      <c r="AS192" s="213"/>
      <c r="AT192" s="213"/>
      <c r="AU192" s="213"/>
      <c r="AV192" s="214"/>
      <c r="AW192" s="214"/>
      <c r="AX192" s="522"/>
      <c r="AY192" s="523"/>
      <c r="AZ192" s="523"/>
      <c r="BA192" s="523"/>
      <c r="BB192" s="523"/>
      <c r="BC192" s="523"/>
      <c r="BD192" s="523"/>
      <c r="BE192" s="199"/>
      <c r="BF192" s="199"/>
      <c r="BG192" s="199"/>
      <c r="BH192" s="199"/>
      <c r="BI192" s="199"/>
      <c r="BJ192" s="199"/>
      <c r="BK192" s="199"/>
      <c r="BL192" s="200"/>
      <c r="BM192" s="200"/>
      <c r="BN192" s="200"/>
      <c r="BO192" s="200"/>
      <c r="BP192" s="200"/>
      <c r="BQ192" s="200"/>
      <c r="BR192" s="200"/>
      <c r="BS192" s="200"/>
      <c r="BT192" s="200"/>
      <c r="BU192" s="385"/>
      <c r="BV192" s="385"/>
    </row>
    <row r="193" spans="1:74" s="398" customFormat="1" ht="30" customHeight="1" x14ac:dyDescent="0.2">
      <c r="A193" s="521"/>
      <c r="B193" s="311"/>
      <c r="C193" s="470"/>
      <c r="D193" s="422"/>
      <c r="E193" s="423"/>
      <c r="F193" s="528"/>
      <c r="G193" s="411"/>
      <c r="H193" s="165"/>
      <c r="I193" s="165"/>
      <c r="J193" s="165"/>
      <c r="K193" s="165"/>
      <c r="L193" s="166"/>
      <c r="M193" s="167"/>
      <c r="N193" s="404"/>
      <c r="O193" s="405"/>
      <c r="P193" s="565"/>
      <c r="Q193" s="314"/>
      <c r="R193" s="406"/>
      <c r="S193" s="407"/>
      <c r="T193" s="213"/>
      <c r="U193" s="213"/>
      <c r="V193" s="213"/>
      <c r="W193" s="213"/>
      <c r="X193" s="213"/>
      <c r="Y193" s="213"/>
      <c r="Z193" s="213"/>
      <c r="AA193" s="213"/>
      <c r="AB193" s="213"/>
      <c r="AC193" s="213"/>
      <c r="AD193" s="213"/>
      <c r="AE193" s="213"/>
      <c r="AF193" s="213"/>
      <c r="AG193" s="213"/>
      <c r="AH193" s="213"/>
      <c r="AI193" s="213"/>
      <c r="AJ193" s="213"/>
      <c r="AK193" s="213"/>
      <c r="AL193" s="213"/>
      <c r="AM193" s="213"/>
      <c r="AN193" s="213"/>
      <c r="AO193" s="213"/>
      <c r="AP193" s="213"/>
      <c r="AQ193" s="213"/>
      <c r="AR193" s="213"/>
      <c r="AS193" s="213"/>
      <c r="AT193" s="213"/>
      <c r="AU193" s="213"/>
      <c r="AV193" s="214"/>
      <c r="AW193" s="214"/>
      <c r="AX193" s="522"/>
      <c r="AY193" s="523"/>
      <c r="AZ193" s="523"/>
      <c r="BA193" s="523"/>
      <c r="BB193" s="523"/>
      <c r="BC193" s="523"/>
      <c r="BD193" s="523"/>
      <c r="BE193" s="199"/>
      <c r="BF193" s="199"/>
      <c r="BG193" s="199"/>
      <c r="BH193" s="199"/>
      <c r="BI193" s="199"/>
      <c r="BJ193" s="199"/>
      <c r="BK193" s="199"/>
      <c r="BL193" s="200"/>
      <c r="BM193" s="200"/>
      <c r="BN193" s="200"/>
      <c r="BO193" s="200"/>
      <c r="BP193" s="200"/>
      <c r="BQ193" s="200"/>
      <c r="BR193" s="200"/>
      <c r="BS193" s="200"/>
      <c r="BT193" s="200"/>
      <c r="BU193" s="385"/>
      <c r="BV193" s="385"/>
    </row>
    <row r="194" spans="1:74" ht="30" customHeight="1" x14ac:dyDescent="0.2">
      <c r="A194" s="474"/>
      <c r="B194" s="311"/>
      <c r="C194" s="424"/>
      <c r="D194" s="425"/>
      <c r="E194" s="426"/>
      <c r="F194" s="529"/>
      <c r="G194" s="403"/>
      <c r="H194" s="427"/>
      <c r="I194" s="165"/>
      <c r="J194" s="165"/>
      <c r="K194" s="165"/>
      <c r="L194" s="166"/>
      <c r="M194" s="167"/>
      <c r="N194" s="404"/>
      <c r="O194" s="405"/>
      <c r="P194" s="565"/>
      <c r="Q194" s="314"/>
      <c r="R194" s="406"/>
      <c r="S194" s="407"/>
      <c r="T194" s="213"/>
      <c r="U194" s="210"/>
      <c r="V194" s="210"/>
      <c r="W194" s="210"/>
      <c r="X194" s="210"/>
      <c r="Y194" s="210"/>
      <c r="Z194" s="210"/>
      <c r="AA194" s="210"/>
      <c r="AB194" s="210"/>
      <c r="AC194" s="210"/>
      <c r="AD194" s="210"/>
      <c r="AE194" s="210"/>
      <c r="AF194" s="210"/>
      <c r="AG194" s="210"/>
      <c r="AH194" s="210"/>
      <c r="AI194" s="210"/>
      <c r="AJ194" s="210"/>
      <c r="AK194" s="210"/>
      <c r="AL194" s="210"/>
      <c r="AM194" s="210"/>
      <c r="AN194" s="210"/>
      <c r="AO194" s="210"/>
      <c r="AP194" s="210"/>
      <c r="AQ194" s="210"/>
      <c r="AR194" s="210"/>
      <c r="AS194" s="210"/>
      <c r="AT194" s="210"/>
      <c r="AU194" s="210"/>
      <c r="AV194" s="170"/>
      <c r="AW194" s="170"/>
      <c r="AX194" s="170"/>
      <c r="AY194" s="530"/>
      <c r="AZ194" s="530"/>
      <c r="BA194" s="530"/>
      <c r="BB194" s="530"/>
      <c r="BC194" s="530"/>
      <c r="BD194" s="530"/>
      <c r="BE194" s="171"/>
      <c r="BF194" s="171"/>
      <c r="BG194" s="171"/>
      <c r="BH194" s="171"/>
      <c r="BI194" s="171"/>
      <c r="BJ194" s="171"/>
      <c r="BK194" s="171"/>
      <c r="BL194" s="172"/>
      <c r="BM194" s="172"/>
      <c r="BN194" s="172"/>
      <c r="BO194" s="172"/>
      <c r="BP194" s="172"/>
      <c r="BQ194" s="172"/>
      <c r="BR194" s="172"/>
      <c r="BS194" s="172"/>
      <c r="BT194" s="172"/>
    </row>
    <row r="195" spans="1:74" ht="11.25" customHeight="1" x14ac:dyDescent="0.2">
      <c r="A195" s="474"/>
      <c r="B195" s="311"/>
      <c r="C195" s="428"/>
      <c r="D195" s="319"/>
      <c r="E195" s="319"/>
      <c r="F195" s="429"/>
      <c r="G195" s="430"/>
      <c r="H195" s="430"/>
      <c r="I195" s="430"/>
      <c r="J195" s="430"/>
      <c r="K195" s="430"/>
      <c r="L195" s="166"/>
      <c r="M195" s="158"/>
      <c r="N195" s="159"/>
      <c r="O195" s="159"/>
      <c r="P195" s="563"/>
      <c r="Q195" s="314"/>
      <c r="R195" s="395"/>
      <c r="S195" s="210"/>
      <c r="T195" s="210"/>
      <c r="U195" s="210"/>
      <c r="V195" s="210"/>
      <c r="W195" s="210"/>
      <c r="X195" s="210"/>
      <c r="Y195" s="210"/>
      <c r="Z195" s="210"/>
      <c r="AA195" s="210"/>
      <c r="AB195" s="210"/>
      <c r="AC195" s="210"/>
      <c r="AD195" s="210"/>
      <c r="AE195" s="210"/>
      <c r="AF195" s="210"/>
      <c r="AG195" s="210"/>
      <c r="AH195" s="210"/>
      <c r="AI195" s="210"/>
      <c r="AJ195" s="210"/>
      <c r="AK195" s="210"/>
      <c r="AL195" s="210"/>
      <c r="AM195" s="210"/>
      <c r="AN195" s="210"/>
      <c r="AO195" s="210"/>
      <c r="AP195" s="210"/>
      <c r="AQ195" s="210"/>
      <c r="AR195" s="210"/>
      <c r="AS195" s="210"/>
      <c r="AT195" s="210"/>
      <c r="AU195" s="210"/>
      <c r="AV195" s="170"/>
      <c r="AW195" s="170"/>
      <c r="AX195" s="170"/>
      <c r="AY195" s="171"/>
      <c r="AZ195" s="171"/>
      <c r="BA195" s="171"/>
      <c r="BB195" s="171"/>
      <c r="BC195" s="171"/>
      <c r="BD195" s="171"/>
      <c r="BE195" s="171"/>
      <c r="BF195" s="171"/>
      <c r="BG195" s="171"/>
      <c r="BH195" s="171"/>
      <c r="BI195" s="171"/>
      <c r="BJ195" s="171"/>
      <c r="BK195" s="171"/>
      <c r="BL195" s="172"/>
      <c r="BM195" s="172"/>
      <c r="BN195" s="172"/>
      <c r="BO195" s="172"/>
      <c r="BP195" s="172"/>
      <c r="BQ195" s="172"/>
      <c r="BR195" s="172"/>
      <c r="BS195" s="172"/>
      <c r="BT195" s="172"/>
    </row>
    <row r="196" spans="1:74" ht="33" customHeight="1" x14ac:dyDescent="0.2">
      <c r="A196" s="474"/>
      <c r="B196" s="311"/>
      <c r="C196" s="428"/>
      <c r="D196" s="319"/>
      <c r="E196" s="319"/>
      <c r="F196" s="429"/>
      <c r="G196" s="430"/>
      <c r="H196" s="430"/>
      <c r="I196" s="430"/>
      <c r="J196" s="430"/>
      <c r="K196" s="430"/>
      <c r="L196" s="166"/>
      <c r="M196" s="158"/>
      <c r="N196" s="159"/>
      <c r="O196" s="159"/>
      <c r="P196" s="563"/>
      <c r="Q196" s="314"/>
      <c r="R196" s="395"/>
      <c r="S196" s="210"/>
      <c r="T196" s="210"/>
      <c r="U196" s="210"/>
      <c r="V196" s="210"/>
      <c r="W196" s="210"/>
      <c r="X196" s="210"/>
      <c r="Y196" s="210"/>
      <c r="Z196" s="210"/>
      <c r="AA196" s="210"/>
      <c r="AB196" s="210"/>
      <c r="AC196" s="210"/>
      <c r="AD196" s="210"/>
      <c r="AE196" s="210"/>
      <c r="AF196" s="210"/>
      <c r="AG196" s="210"/>
      <c r="AH196" s="210"/>
      <c r="AI196" s="210"/>
      <c r="AJ196" s="210"/>
      <c r="AK196" s="210"/>
      <c r="AL196" s="210"/>
      <c r="AM196" s="210"/>
      <c r="AN196" s="210"/>
      <c r="AO196" s="210"/>
      <c r="AP196" s="210"/>
      <c r="AQ196" s="210"/>
      <c r="AR196" s="210"/>
      <c r="AS196" s="210"/>
      <c r="AT196" s="210"/>
      <c r="AU196" s="210"/>
      <c r="AV196" s="170"/>
      <c r="AW196" s="170"/>
      <c r="AX196" s="170"/>
      <c r="AY196" s="171"/>
      <c r="AZ196" s="171"/>
      <c r="BA196" s="171"/>
      <c r="BB196" s="171"/>
      <c r="BC196" s="171"/>
      <c r="BD196" s="171"/>
      <c r="BE196" s="171"/>
      <c r="BF196" s="171"/>
      <c r="BG196" s="171"/>
      <c r="BH196" s="171"/>
      <c r="BI196" s="171"/>
      <c r="BJ196" s="171"/>
      <c r="BK196" s="171"/>
      <c r="BL196" s="172"/>
      <c r="BM196" s="172"/>
      <c r="BN196" s="172"/>
      <c r="BO196" s="172"/>
      <c r="BP196" s="172"/>
      <c r="BQ196" s="172"/>
      <c r="BR196" s="172"/>
      <c r="BS196" s="172"/>
      <c r="BT196" s="172"/>
    </row>
    <row r="197" spans="1:74" ht="33" customHeight="1" x14ac:dyDescent="0.7">
      <c r="A197" s="474"/>
      <c r="B197" s="311"/>
      <c r="C197" s="431" t="s">
        <v>13</v>
      </c>
      <c r="D197" s="319"/>
      <c r="E197" s="319"/>
      <c r="F197" s="432"/>
      <c r="G197" s="430"/>
      <c r="H197" s="430"/>
      <c r="I197" s="430"/>
      <c r="J197" s="430"/>
      <c r="K197" s="430"/>
      <c r="L197" s="166"/>
      <c r="M197" s="158"/>
      <c r="N197" s="159"/>
      <c r="O197" s="159"/>
      <c r="P197" s="563"/>
      <c r="Q197" s="314"/>
      <c r="R197" s="395"/>
      <c r="S197" s="210"/>
      <c r="T197" s="210"/>
      <c r="U197" s="216"/>
      <c r="V197" s="216"/>
      <c r="W197" s="216"/>
      <c r="X197" s="216"/>
      <c r="Y197" s="216"/>
      <c r="Z197" s="216"/>
      <c r="AA197" s="216"/>
      <c r="AB197" s="216"/>
      <c r="AC197" s="216"/>
      <c r="AD197" s="216"/>
      <c r="AE197" s="216"/>
      <c r="AF197" s="216"/>
      <c r="AG197" s="216"/>
      <c r="AH197" s="216"/>
      <c r="AI197" s="216"/>
      <c r="AJ197" s="216"/>
      <c r="AK197" s="216"/>
      <c r="AL197" s="216"/>
      <c r="AM197" s="216"/>
      <c r="AN197" s="216"/>
      <c r="AO197" s="216"/>
      <c r="AP197" s="216"/>
      <c r="AQ197" s="216"/>
      <c r="AR197" s="216"/>
      <c r="AS197" s="216"/>
      <c r="AT197" s="216"/>
      <c r="AU197" s="216"/>
      <c r="AV197" s="172"/>
      <c r="AW197" s="172"/>
      <c r="AX197" s="172"/>
      <c r="AY197" s="217"/>
      <c r="AZ197" s="217"/>
      <c r="BA197" s="217"/>
      <c r="BB197" s="217"/>
      <c r="BC197" s="217"/>
      <c r="BD197" s="217"/>
      <c r="BE197" s="217"/>
      <c r="BF197" s="217"/>
      <c r="BG197" s="217"/>
      <c r="BH197" s="217"/>
      <c r="BI197" s="217"/>
      <c r="BJ197" s="217"/>
      <c r="BK197" s="217"/>
      <c r="BL197" s="172"/>
      <c r="BM197" s="172"/>
      <c r="BN197" s="172"/>
      <c r="BO197" s="172"/>
      <c r="BP197" s="172"/>
      <c r="BQ197" s="172"/>
      <c r="BR197" s="172"/>
      <c r="BS197" s="172"/>
      <c r="BT197" s="172"/>
    </row>
    <row r="198" spans="1:74" ht="33" customHeight="1" x14ac:dyDescent="0.2">
      <c r="A198" s="474"/>
      <c r="B198" s="311"/>
      <c r="C198" s="433"/>
      <c r="D198" s="434"/>
      <c r="E198" s="318"/>
      <c r="F198" s="318"/>
      <c r="G198" s="318"/>
      <c r="H198" s="318"/>
      <c r="I198" s="318"/>
      <c r="J198" s="318"/>
      <c r="K198" s="318"/>
      <c r="L198" s="157"/>
      <c r="M198" s="435"/>
      <c r="N198" s="159"/>
      <c r="O198" s="159"/>
      <c r="P198" s="563"/>
      <c r="Q198" s="314"/>
      <c r="R198" s="297"/>
      <c r="S198" s="177"/>
      <c r="T198" s="216"/>
      <c r="U198" s="216"/>
      <c r="V198" s="216"/>
      <c r="W198" s="216"/>
      <c r="X198" s="216"/>
      <c r="Y198" s="216"/>
      <c r="Z198" s="216"/>
      <c r="AA198" s="216"/>
      <c r="AB198" s="216"/>
      <c r="AC198" s="216"/>
      <c r="AD198" s="216"/>
      <c r="AE198" s="216"/>
      <c r="AF198" s="216"/>
      <c r="AG198" s="216"/>
      <c r="AH198" s="216"/>
      <c r="AI198" s="216"/>
      <c r="AJ198" s="216"/>
      <c r="AK198" s="216"/>
      <c r="AL198" s="216"/>
      <c r="AM198" s="216"/>
      <c r="AN198" s="216"/>
      <c r="AO198" s="216"/>
      <c r="AP198" s="216"/>
      <c r="AQ198" s="216"/>
      <c r="AR198" s="216"/>
      <c r="AS198" s="216"/>
      <c r="AT198" s="216"/>
      <c r="AU198" s="216"/>
      <c r="AV198" s="172"/>
      <c r="AW198" s="172"/>
      <c r="AX198" s="172"/>
      <c r="AY198" s="217"/>
      <c r="AZ198" s="217"/>
      <c r="BA198" s="217"/>
      <c r="BB198" s="217"/>
      <c r="BC198" s="217"/>
      <c r="BD198" s="217"/>
      <c r="BE198" s="217"/>
      <c r="BF198" s="217"/>
      <c r="BG198" s="217"/>
      <c r="BH198" s="217"/>
      <c r="BI198" s="217"/>
      <c r="BJ198" s="217"/>
      <c r="BK198" s="217"/>
      <c r="BL198" s="172"/>
      <c r="BM198" s="172"/>
      <c r="BN198" s="172"/>
      <c r="BO198" s="172"/>
      <c r="BP198" s="172"/>
      <c r="BQ198" s="172"/>
      <c r="BR198" s="172"/>
      <c r="BS198" s="172"/>
      <c r="BT198" s="172"/>
    </row>
    <row r="199" spans="1:74" ht="33" customHeight="1" x14ac:dyDescent="0.2">
      <c r="A199" s="474"/>
      <c r="B199" s="311"/>
      <c r="C199" s="433"/>
      <c r="D199" s="434"/>
      <c r="E199" s="318"/>
      <c r="F199" s="318"/>
      <c r="G199" s="318"/>
      <c r="H199" s="318"/>
      <c r="I199" s="318"/>
      <c r="J199" s="318"/>
      <c r="K199" s="318"/>
      <c r="L199" s="157"/>
      <c r="M199" s="435"/>
      <c r="N199" s="159"/>
      <c r="O199" s="159"/>
      <c r="P199" s="563"/>
      <c r="Q199" s="314"/>
      <c r="R199" s="297"/>
      <c r="S199" s="177"/>
      <c r="T199" s="216"/>
      <c r="U199" s="216"/>
      <c r="V199" s="216"/>
      <c r="W199" s="216"/>
      <c r="X199" s="216"/>
      <c r="Y199" s="216"/>
      <c r="Z199" s="216"/>
      <c r="AA199" s="216"/>
      <c r="AB199" s="216"/>
      <c r="AC199" s="216"/>
      <c r="AD199" s="216"/>
      <c r="AE199" s="216"/>
      <c r="AF199" s="216"/>
      <c r="AG199" s="216"/>
      <c r="AH199" s="216"/>
      <c r="AI199" s="216"/>
      <c r="AJ199" s="216"/>
      <c r="AK199" s="216"/>
      <c r="AL199" s="216"/>
      <c r="AM199" s="216"/>
      <c r="AN199" s="216"/>
      <c r="AO199" s="216"/>
      <c r="AP199" s="216"/>
      <c r="AQ199" s="216"/>
      <c r="AR199" s="216"/>
      <c r="AS199" s="216"/>
      <c r="AT199" s="216"/>
      <c r="AU199" s="216"/>
      <c r="AV199" s="172"/>
      <c r="AW199" s="172"/>
      <c r="AX199" s="172"/>
      <c r="AY199" s="217"/>
      <c r="AZ199" s="217"/>
      <c r="BA199" s="217"/>
      <c r="BB199" s="217"/>
      <c r="BC199" s="217"/>
      <c r="BD199" s="217"/>
      <c r="BE199" s="217"/>
      <c r="BF199" s="217"/>
      <c r="BG199" s="217"/>
      <c r="BH199" s="217"/>
      <c r="BI199" s="217"/>
      <c r="BJ199" s="217"/>
      <c r="BK199" s="217"/>
      <c r="BL199" s="172"/>
      <c r="BM199" s="172"/>
      <c r="BN199" s="172"/>
      <c r="BO199" s="172"/>
      <c r="BP199" s="172"/>
      <c r="BQ199" s="172"/>
      <c r="BR199" s="172"/>
      <c r="BS199" s="172"/>
      <c r="BT199" s="172"/>
    </row>
    <row r="200" spans="1:74" ht="33" customHeight="1" x14ac:dyDescent="0.2">
      <c r="A200" s="474"/>
      <c r="B200" s="311"/>
      <c r="C200" s="433"/>
      <c r="D200" s="434"/>
      <c r="E200" s="318"/>
      <c r="F200" s="318"/>
      <c r="G200" s="318"/>
      <c r="H200" s="318"/>
      <c r="I200" s="318"/>
      <c r="J200" s="318"/>
      <c r="K200" s="318"/>
      <c r="L200" s="157"/>
      <c r="M200" s="158"/>
      <c r="N200" s="159"/>
      <c r="O200" s="159"/>
      <c r="P200" s="563"/>
      <c r="Q200" s="314"/>
      <c r="R200" s="297"/>
      <c r="S200" s="177"/>
      <c r="T200" s="216"/>
      <c r="U200" s="216"/>
      <c r="V200" s="216"/>
      <c r="W200" s="216"/>
      <c r="X200" s="216"/>
      <c r="Y200" s="216"/>
      <c r="Z200" s="216"/>
      <c r="AA200" s="216"/>
      <c r="AB200" s="216"/>
      <c r="AC200" s="216"/>
      <c r="AD200" s="216"/>
      <c r="AE200" s="216"/>
      <c r="AF200" s="216"/>
      <c r="AG200" s="216"/>
      <c r="AH200" s="216"/>
      <c r="AI200" s="216"/>
      <c r="AJ200" s="216"/>
      <c r="AK200" s="216"/>
      <c r="AL200" s="216"/>
      <c r="AM200" s="216"/>
      <c r="AN200" s="216"/>
      <c r="AO200" s="216"/>
      <c r="AP200" s="216"/>
      <c r="AQ200" s="216"/>
      <c r="AR200" s="216"/>
      <c r="AS200" s="216"/>
      <c r="AT200" s="216"/>
      <c r="AU200" s="216"/>
      <c r="AV200" s="172"/>
      <c r="AW200" s="172"/>
      <c r="AX200" s="172"/>
      <c r="AY200" s="217"/>
      <c r="AZ200" s="217"/>
      <c r="BA200" s="217"/>
      <c r="BB200" s="217"/>
      <c r="BC200" s="217"/>
      <c r="BD200" s="217"/>
      <c r="BE200" s="217"/>
      <c r="BF200" s="217"/>
      <c r="BG200" s="217"/>
      <c r="BH200" s="217"/>
      <c r="BI200" s="217"/>
      <c r="BJ200" s="217"/>
      <c r="BK200" s="217"/>
      <c r="BL200" s="172"/>
      <c r="BM200" s="172"/>
      <c r="BN200" s="172"/>
      <c r="BO200" s="172"/>
      <c r="BP200" s="172"/>
      <c r="BQ200" s="172"/>
      <c r="BR200" s="172"/>
      <c r="BS200" s="172"/>
      <c r="BT200" s="172"/>
    </row>
    <row r="201" spans="1:74" ht="33" customHeight="1" thickBot="1" x14ac:dyDescent="0.25">
      <c r="A201" s="531"/>
      <c r="B201" s="436"/>
      <c r="C201" s="433"/>
      <c r="D201" s="434"/>
      <c r="E201" s="318"/>
      <c r="F201" s="318"/>
      <c r="G201" s="318"/>
      <c r="H201" s="318"/>
      <c r="I201" s="318"/>
      <c r="J201" s="318"/>
      <c r="K201" s="318"/>
      <c r="L201" s="157"/>
      <c r="M201" s="158"/>
      <c r="N201" s="159"/>
      <c r="O201" s="159"/>
      <c r="P201" s="563"/>
      <c r="Q201" s="314"/>
      <c r="R201" s="297"/>
      <c r="S201" s="177"/>
      <c r="T201" s="216"/>
      <c r="U201" s="216"/>
      <c r="V201" s="216"/>
      <c r="W201" s="216"/>
      <c r="X201" s="216"/>
      <c r="Y201" s="216"/>
      <c r="Z201" s="216"/>
      <c r="AA201" s="216"/>
      <c r="AB201" s="216"/>
      <c r="AC201" s="216"/>
      <c r="AD201" s="216"/>
      <c r="AE201" s="216"/>
      <c r="AF201" s="216"/>
      <c r="AG201" s="216"/>
      <c r="AH201" s="216"/>
      <c r="AI201" s="216"/>
      <c r="AJ201" s="216"/>
      <c r="AK201" s="216"/>
      <c r="AL201" s="216"/>
      <c r="AM201" s="216"/>
      <c r="AN201" s="216"/>
      <c r="AO201" s="216"/>
      <c r="AP201" s="216"/>
      <c r="AQ201" s="216"/>
      <c r="AR201" s="216"/>
      <c r="AS201" s="216"/>
      <c r="AT201" s="216"/>
      <c r="AU201" s="216"/>
      <c r="AV201" s="172"/>
      <c r="AW201" s="172"/>
      <c r="AX201" s="172"/>
      <c r="AY201" s="217"/>
      <c r="AZ201" s="217"/>
      <c r="BA201" s="217"/>
      <c r="BB201" s="217"/>
      <c r="BC201" s="217"/>
      <c r="BD201" s="217"/>
      <c r="BE201" s="217"/>
      <c r="BF201" s="217"/>
      <c r="BG201" s="217"/>
      <c r="BH201" s="217"/>
      <c r="BI201" s="217"/>
      <c r="BJ201" s="217"/>
      <c r="BK201" s="217"/>
      <c r="BL201" s="172"/>
      <c r="BM201" s="172"/>
      <c r="BN201" s="172"/>
      <c r="BO201" s="172"/>
      <c r="BP201" s="172"/>
      <c r="BQ201" s="172"/>
      <c r="BR201" s="172"/>
      <c r="BS201" s="172"/>
      <c r="BT201" s="172"/>
    </row>
    <row r="202" spans="1:74" ht="33" customHeight="1" thickTop="1" thickBot="1" x14ac:dyDescent="0.25">
      <c r="A202" s="318"/>
      <c r="B202" s="311"/>
      <c r="C202" s="437"/>
      <c r="D202" s="438"/>
      <c r="E202" s="439"/>
      <c r="F202" s="439"/>
      <c r="G202" s="439"/>
      <c r="H202" s="439"/>
      <c r="I202" s="439"/>
      <c r="J202" s="439"/>
      <c r="K202" s="439"/>
      <c r="L202" s="440"/>
      <c r="M202" s="441"/>
      <c r="N202" s="442"/>
      <c r="O202" s="442"/>
      <c r="P202" s="566"/>
      <c r="Q202" s="443"/>
      <c r="R202" s="297"/>
      <c r="S202" s="177"/>
      <c r="T202" s="216"/>
      <c r="U202" s="216"/>
      <c r="V202" s="216"/>
      <c r="W202" s="216"/>
      <c r="X202" s="216"/>
      <c r="Y202" s="216"/>
      <c r="Z202" s="216"/>
      <c r="AA202" s="216"/>
      <c r="AB202" s="216"/>
      <c r="AC202" s="216"/>
      <c r="AD202" s="216"/>
      <c r="AE202" s="216"/>
      <c r="AF202" s="216"/>
      <c r="AG202" s="216"/>
      <c r="AH202" s="216"/>
      <c r="AI202" s="216"/>
      <c r="AJ202" s="216"/>
      <c r="AK202" s="216"/>
      <c r="AL202" s="216"/>
      <c r="AM202" s="216"/>
      <c r="AN202" s="216"/>
      <c r="AO202" s="216"/>
      <c r="AP202" s="216"/>
      <c r="AQ202" s="216"/>
      <c r="AR202" s="216"/>
      <c r="AS202" s="216"/>
      <c r="AT202" s="216"/>
      <c r="AU202" s="216"/>
      <c r="AV202" s="172"/>
      <c r="AW202" s="172"/>
      <c r="AX202" s="172"/>
      <c r="AY202" s="217"/>
      <c r="AZ202" s="217"/>
      <c r="BA202" s="217"/>
      <c r="BB202" s="217"/>
      <c r="BC202" s="217"/>
      <c r="BD202" s="217"/>
      <c r="BE202" s="217"/>
      <c r="BF202" s="217"/>
      <c r="BG202" s="217"/>
      <c r="BH202" s="217"/>
      <c r="BI202" s="217"/>
      <c r="BJ202" s="217"/>
      <c r="BK202" s="217"/>
      <c r="BL202" s="172"/>
      <c r="BM202" s="172"/>
      <c r="BN202" s="172"/>
      <c r="BO202" s="172"/>
      <c r="BP202" s="172"/>
      <c r="BQ202" s="172"/>
      <c r="BR202" s="172"/>
      <c r="BS202" s="172"/>
      <c r="BT202" s="172"/>
    </row>
    <row r="203" spans="1:74" ht="6.75" customHeight="1" thickTop="1" x14ac:dyDescent="0.2">
      <c r="A203" s="318"/>
      <c r="B203" s="311"/>
      <c r="C203" s="318"/>
      <c r="D203" s="318"/>
      <c r="E203" s="318"/>
      <c r="F203" s="318"/>
      <c r="G203" s="318"/>
      <c r="H203" s="318"/>
      <c r="I203" s="318"/>
      <c r="J203" s="318"/>
      <c r="K203" s="318"/>
      <c r="L203" s="444"/>
      <c r="M203" s="445"/>
      <c r="N203" s="446"/>
      <c r="O203" s="446"/>
      <c r="P203" s="567"/>
      <c r="Q203" s="311"/>
      <c r="R203" s="297"/>
      <c r="S203" s="177"/>
      <c r="T203" s="216"/>
      <c r="U203" s="216"/>
      <c r="V203" s="216"/>
      <c r="W203" s="216"/>
      <c r="X203" s="216"/>
      <c r="Y203" s="216"/>
      <c r="Z203" s="216"/>
      <c r="AA203" s="216"/>
      <c r="AB203" s="216"/>
      <c r="AC203" s="216"/>
      <c r="AD203" s="216"/>
      <c r="AE203" s="216"/>
      <c r="AF203" s="216"/>
      <c r="AG203" s="216"/>
      <c r="AH203" s="216"/>
      <c r="AI203" s="216"/>
      <c r="AJ203" s="216"/>
      <c r="AK203" s="216"/>
      <c r="AL203" s="216"/>
      <c r="AM203" s="216"/>
      <c r="AN203" s="216"/>
      <c r="AO203" s="216"/>
      <c r="AP203" s="216"/>
      <c r="AQ203" s="216"/>
      <c r="AR203" s="216"/>
      <c r="AS203" s="216"/>
      <c r="AT203" s="216"/>
      <c r="AU203" s="216"/>
      <c r="AV203" s="172"/>
      <c r="AW203" s="172"/>
      <c r="AX203" s="172"/>
      <c r="AY203" s="217"/>
      <c r="AZ203" s="217"/>
      <c r="BA203" s="217"/>
      <c r="BB203" s="217"/>
      <c r="BC203" s="217"/>
      <c r="BD203" s="217"/>
      <c r="BE203" s="217"/>
      <c r="BF203" s="217"/>
      <c r="BG203" s="217"/>
      <c r="BH203" s="217"/>
      <c r="BI203" s="217"/>
      <c r="BJ203" s="217"/>
      <c r="BK203" s="217"/>
      <c r="BL203" s="172"/>
      <c r="BM203" s="172"/>
      <c r="BN203" s="172"/>
      <c r="BO203" s="172"/>
      <c r="BP203" s="172"/>
      <c r="BQ203" s="172"/>
      <c r="BR203" s="172"/>
      <c r="BS203" s="172"/>
      <c r="BT203" s="172"/>
    </row>
    <row r="204" spans="1:74" ht="24.75" customHeight="1" x14ac:dyDescent="0.2">
      <c r="A204" s="447"/>
      <c r="B204" s="311"/>
      <c r="C204" s="318"/>
      <c r="D204" s="318"/>
      <c r="E204" s="318"/>
      <c r="F204" s="318"/>
      <c r="G204" s="318"/>
      <c r="H204" s="318"/>
      <c r="I204" s="318"/>
      <c r="J204" s="318"/>
      <c r="K204" s="318"/>
      <c r="L204" s="444"/>
      <c r="M204" s="445"/>
      <c r="N204" s="446"/>
      <c r="O204" s="446"/>
      <c r="P204" s="567"/>
      <c r="Q204" s="311"/>
      <c r="R204" s="297"/>
      <c r="S204" s="177"/>
      <c r="T204" s="216"/>
      <c r="U204" s="216"/>
      <c r="V204" s="216"/>
      <c r="W204" s="216"/>
      <c r="X204" s="216"/>
      <c r="Y204" s="216"/>
      <c r="Z204" s="216"/>
      <c r="AA204" s="216"/>
      <c r="AB204" s="216"/>
      <c r="AC204" s="216"/>
      <c r="AD204" s="216"/>
      <c r="AE204" s="216"/>
      <c r="AF204" s="216"/>
      <c r="AG204" s="216"/>
      <c r="AH204" s="216"/>
      <c r="AI204" s="216"/>
      <c r="AJ204" s="216"/>
      <c r="AK204" s="216"/>
      <c r="AL204" s="216"/>
      <c r="AM204" s="216"/>
      <c r="AN204" s="216"/>
      <c r="AO204" s="216"/>
      <c r="AP204" s="216"/>
      <c r="AQ204" s="216"/>
      <c r="AR204" s="216"/>
      <c r="AS204" s="216"/>
      <c r="AT204" s="216"/>
      <c r="AU204" s="216"/>
      <c r="AV204" s="172"/>
      <c r="AW204" s="172"/>
      <c r="AX204" s="172"/>
      <c r="AY204" s="217"/>
      <c r="AZ204" s="217"/>
      <c r="BA204" s="217"/>
      <c r="BB204" s="217"/>
      <c r="BC204" s="217"/>
      <c r="BD204" s="217"/>
      <c r="BE204" s="217"/>
      <c r="BF204" s="217"/>
      <c r="BG204" s="217"/>
      <c r="BH204" s="217"/>
      <c r="BI204" s="217"/>
      <c r="BJ204" s="217"/>
      <c r="BK204" s="217"/>
      <c r="BL204" s="172"/>
      <c r="BM204" s="172"/>
      <c r="BN204" s="172"/>
      <c r="BO204" s="172"/>
      <c r="BP204" s="172"/>
      <c r="BQ204" s="172"/>
      <c r="BR204" s="172"/>
      <c r="BS204" s="172"/>
      <c r="BT204" s="172"/>
    </row>
    <row r="205" spans="1:74" ht="24.75" customHeight="1" x14ac:dyDescent="0.2">
      <c r="C205" s="447"/>
      <c r="D205" s="447"/>
      <c r="E205" s="447"/>
      <c r="F205" s="447"/>
      <c r="G205" s="448"/>
      <c r="H205" s="448"/>
      <c r="I205" s="448"/>
      <c r="J205" s="448"/>
      <c r="K205" s="448"/>
      <c r="L205" s="449"/>
      <c r="M205" s="177"/>
      <c r="N205" s="297"/>
      <c r="O205" s="297"/>
      <c r="P205" s="568"/>
      <c r="Q205" s="297"/>
      <c r="R205" s="297"/>
      <c r="S205" s="177"/>
      <c r="T205" s="216"/>
    </row>
    <row r="211" spans="51:63" ht="24.75" customHeight="1" x14ac:dyDescent="0.2">
      <c r="AY211" s="456"/>
      <c r="AZ211" s="457"/>
      <c r="BA211" s="458"/>
      <c r="BB211" s="458"/>
      <c r="BC211" s="458"/>
      <c r="BD211" s="458"/>
      <c r="BE211" s="458"/>
      <c r="BF211" s="458"/>
      <c r="BG211" s="458"/>
      <c r="BH211" s="458"/>
      <c r="BI211" s="458"/>
      <c r="BJ211" s="458"/>
      <c r="BK211" s="459"/>
    </row>
    <row r="212" spans="51:63" ht="24.75" customHeight="1" x14ac:dyDescent="0.2">
      <c r="AY212" s="460"/>
      <c r="AZ212" s="460"/>
      <c r="BA212" s="460"/>
      <c r="BB212" s="460"/>
      <c r="BC212" s="460"/>
      <c r="BD212" s="460"/>
      <c r="BE212" s="460"/>
      <c r="BF212" s="460"/>
      <c r="BG212" s="460"/>
      <c r="BH212" s="460"/>
      <c r="BI212" s="460"/>
      <c r="BJ212" s="460"/>
      <c r="BK212" s="461"/>
    </row>
  </sheetData>
  <sheetProtection selectLockedCells="1"/>
  <mergeCells count="190">
    <mergeCell ref="D145:F145"/>
    <mergeCell ref="D134:F134"/>
    <mergeCell ref="D112:F112"/>
    <mergeCell ref="D131:F131"/>
    <mergeCell ref="D41:F41"/>
    <mergeCell ref="D73:F73"/>
    <mergeCell ref="D75:F75"/>
    <mergeCell ref="D83:F83"/>
    <mergeCell ref="D84:F84"/>
    <mergeCell ref="D80:F80"/>
    <mergeCell ref="D74:F74"/>
    <mergeCell ref="D77:F77"/>
    <mergeCell ref="D78:F78"/>
    <mergeCell ref="D81:F81"/>
    <mergeCell ref="D82:F82"/>
    <mergeCell ref="D69:F69"/>
    <mergeCell ref="D70:F70"/>
    <mergeCell ref="D48:F48"/>
    <mergeCell ref="D63:F63"/>
    <mergeCell ref="D61:F61"/>
    <mergeCell ref="D141:F141"/>
    <mergeCell ref="D71:F71"/>
    <mergeCell ref="D117:F117"/>
    <mergeCell ref="D46:F46"/>
    <mergeCell ref="B1:O1"/>
    <mergeCell ref="D153:F153"/>
    <mergeCell ref="D26:F26"/>
    <mergeCell ref="D27:F27"/>
    <mergeCell ref="C3:F4"/>
    <mergeCell ref="D30:F30"/>
    <mergeCell ref="C44:F44"/>
    <mergeCell ref="D24:F24"/>
    <mergeCell ref="D130:F130"/>
    <mergeCell ref="C129:F129"/>
    <mergeCell ref="J100:K100"/>
    <mergeCell ref="D99:F99"/>
    <mergeCell ref="D100:F100"/>
    <mergeCell ref="C92:F92"/>
    <mergeCell ref="D94:F94"/>
    <mergeCell ref="D95:F95"/>
    <mergeCell ref="D87:F87"/>
    <mergeCell ref="C102:F102"/>
    <mergeCell ref="D120:F120"/>
    <mergeCell ref="D121:F121"/>
    <mergeCell ref="D132:F132"/>
    <mergeCell ref="D133:F133"/>
    <mergeCell ref="D124:F124"/>
    <mergeCell ref="D126:F126"/>
    <mergeCell ref="D18:F18"/>
    <mergeCell ref="J162:K162"/>
    <mergeCell ref="D29:F29"/>
    <mergeCell ref="D59:F59"/>
    <mergeCell ref="D60:F60"/>
    <mergeCell ref="D58:F58"/>
    <mergeCell ref="D33:F33"/>
    <mergeCell ref="D85:F85"/>
    <mergeCell ref="D54:F54"/>
    <mergeCell ref="C56:F56"/>
    <mergeCell ref="D50:F50"/>
    <mergeCell ref="D51:F51"/>
    <mergeCell ref="D57:F57"/>
    <mergeCell ref="J42:K42"/>
    <mergeCell ref="J66:K66"/>
    <mergeCell ref="J78:K78"/>
    <mergeCell ref="D38:F38"/>
    <mergeCell ref="D136:F136"/>
    <mergeCell ref="D25:F25"/>
    <mergeCell ref="D20:F20"/>
    <mergeCell ref="D143:F143"/>
    <mergeCell ref="D137:F137"/>
    <mergeCell ref="D118:F118"/>
    <mergeCell ref="D144:F144"/>
    <mergeCell ref="BD174:BD176"/>
    <mergeCell ref="D62:F62"/>
    <mergeCell ref="D161:F161"/>
    <mergeCell ref="D162:F162"/>
    <mergeCell ref="D147:F147"/>
    <mergeCell ref="BB174:BB176"/>
    <mergeCell ref="D89:F89"/>
    <mergeCell ref="C156:F156"/>
    <mergeCell ref="D148:F148"/>
    <mergeCell ref="D65:F65"/>
    <mergeCell ref="D66:F66"/>
    <mergeCell ref="D140:F140"/>
    <mergeCell ref="C139:F139"/>
    <mergeCell ref="O168:O169"/>
    <mergeCell ref="D122:F122"/>
    <mergeCell ref="D123:F123"/>
    <mergeCell ref="BC174:BC176"/>
    <mergeCell ref="AZ174:AZ176"/>
    <mergeCell ref="BA174:BA176"/>
    <mergeCell ref="AY174:AY176"/>
    <mergeCell ref="J118:K118"/>
    <mergeCell ref="D115:F115"/>
    <mergeCell ref="D111:F111"/>
    <mergeCell ref="D175:N175"/>
    <mergeCell ref="BL7:BO7"/>
    <mergeCell ref="J16:K16"/>
    <mergeCell ref="D22:F22"/>
    <mergeCell ref="D32:F32"/>
    <mergeCell ref="D15:F15"/>
    <mergeCell ref="D16:F16"/>
    <mergeCell ref="D11:F11"/>
    <mergeCell ref="D12:F12"/>
    <mergeCell ref="D13:F13"/>
    <mergeCell ref="D7:K7"/>
    <mergeCell ref="N18:O18"/>
    <mergeCell ref="N32:O32"/>
    <mergeCell ref="J30:K30"/>
    <mergeCell ref="D9:F9"/>
    <mergeCell ref="D10:F10"/>
    <mergeCell ref="D19:F19"/>
    <mergeCell ref="D21:F21"/>
    <mergeCell ref="D23:F23"/>
    <mergeCell ref="P24:P25"/>
    <mergeCell ref="O24:O25"/>
    <mergeCell ref="D8:F8"/>
    <mergeCell ref="N8:O8"/>
    <mergeCell ref="P8:Q8"/>
    <mergeCell ref="P18:Q18"/>
    <mergeCell ref="C170:F170"/>
    <mergeCell ref="C169:H169"/>
    <mergeCell ref="C168:H168"/>
    <mergeCell ref="C167:H167"/>
    <mergeCell ref="C166:H166"/>
    <mergeCell ref="D158:F158"/>
    <mergeCell ref="D159:F159"/>
    <mergeCell ref="D151:F151"/>
    <mergeCell ref="D154:F154"/>
    <mergeCell ref="D157:F157"/>
    <mergeCell ref="P32:Q32"/>
    <mergeCell ref="P44:Q44"/>
    <mergeCell ref="P56:Q56"/>
    <mergeCell ref="P110:Q110"/>
    <mergeCell ref="P102:Q102"/>
    <mergeCell ref="P92:Q92"/>
    <mergeCell ref="P80:Q80"/>
    <mergeCell ref="P68:Q68"/>
    <mergeCell ref="N68:O68"/>
    <mergeCell ref="N92:O92"/>
    <mergeCell ref="N102:O102"/>
    <mergeCell ref="N110:O110"/>
    <mergeCell ref="N80:O80"/>
    <mergeCell ref="D35:F35"/>
    <mergeCell ref="D36:F36"/>
    <mergeCell ref="D72:F72"/>
    <mergeCell ref="D113:F113"/>
    <mergeCell ref="D114:F114"/>
    <mergeCell ref="N56:O56"/>
    <mergeCell ref="D53:F53"/>
    <mergeCell ref="N44:O44"/>
    <mergeCell ref="D49:F49"/>
    <mergeCell ref="J108:K108"/>
    <mergeCell ref="J90:K90"/>
    <mergeCell ref="D42:F42"/>
    <mergeCell ref="C68:F68"/>
    <mergeCell ref="D37:F37"/>
    <mergeCell ref="D45:F45"/>
    <mergeCell ref="D47:F47"/>
    <mergeCell ref="D110:F110"/>
    <mergeCell ref="D104:F104"/>
    <mergeCell ref="D90:F90"/>
    <mergeCell ref="D96:F96"/>
    <mergeCell ref="D97:F97"/>
    <mergeCell ref="D39:F39"/>
    <mergeCell ref="J54:K54"/>
    <mergeCell ref="J137:K137"/>
    <mergeCell ref="D34:F34"/>
    <mergeCell ref="P150:Q150"/>
    <mergeCell ref="P156:Q156"/>
    <mergeCell ref="D142:F142"/>
    <mergeCell ref="D86:F86"/>
    <mergeCell ref="D107:F107"/>
    <mergeCell ref="D108:F108"/>
    <mergeCell ref="D105:F105"/>
    <mergeCell ref="D103:F103"/>
    <mergeCell ref="D93:F93"/>
    <mergeCell ref="P120:Q120"/>
    <mergeCell ref="P129:Q129"/>
    <mergeCell ref="P139:Q139"/>
    <mergeCell ref="N156:O156"/>
    <mergeCell ref="N129:O129"/>
    <mergeCell ref="N139:O139"/>
    <mergeCell ref="N120:O120"/>
    <mergeCell ref="J154:K154"/>
    <mergeCell ref="D127:F127"/>
    <mergeCell ref="J127:K127"/>
    <mergeCell ref="C150:F150"/>
    <mergeCell ref="N150:O150"/>
    <mergeCell ref="J148:K148"/>
  </mergeCells>
  <phoneticPr fontId="4" type="noConversion"/>
  <conditionalFormatting sqref="N179:N194">
    <cfRule type="cellIs" dxfId="433" priority="1322" stopIfTrue="1" operator="between">
      <formula>-2.4</formula>
      <formula>-0.81</formula>
    </cfRule>
  </conditionalFormatting>
  <conditionalFormatting sqref="R178:R194">
    <cfRule type="cellIs" dxfId="432" priority="1323" stopIfTrue="1" operator="between">
      <formula>0.81</formula>
      <formula>2.4</formula>
    </cfRule>
  </conditionalFormatting>
  <conditionalFormatting sqref="S178:S194">
    <cfRule type="cellIs" dxfId="431" priority="1324" stopIfTrue="1" operator="between">
      <formula>4</formula>
      <formula>2.41</formula>
    </cfRule>
  </conditionalFormatting>
  <conditionalFormatting sqref="G151:K151">
    <cfRule type="cellIs" dxfId="430" priority="1318" stopIfTrue="1" operator="equal">
      <formula>"x"</formula>
    </cfRule>
    <cfRule type="cellIs" dxfId="429" priority="1319" stopIfTrue="1" operator="notEqual">
      <formula>"x"</formula>
    </cfRule>
  </conditionalFormatting>
  <conditionalFormatting sqref="J162:K162">
    <cfRule type="containsText" dxfId="428" priority="1217" operator="containsText" text="Check!">
      <formula>NOT(ISERROR(SEARCH("Check!",J162)))</formula>
    </cfRule>
  </conditionalFormatting>
  <conditionalFormatting sqref="J154:K154">
    <cfRule type="containsText" dxfId="427" priority="1216" operator="containsText" text="Check!">
      <formula>NOT(ISERROR(SEARCH("Check!",J154)))</formula>
    </cfRule>
  </conditionalFormatting>
  <conditionalFormatting sqref="J148:K148">
    <cfRule type="containsText" dxfId="426" priority="1215" operator="containsText" text="Check!">
      <formula>NOT(ISERROR(SEARCH("Check!",J148)))</formula>
    </cfRule>
  </conditionalFormatting>
  <conditionalFormatting sqref="J137:K137">
    <cfRule type="containsText" dxfId="425" priority="1214" operator="containsText" text="Check!">
      <formula>NOT(ISERROR(SEARCH("Check!",J137)))</formula>
    </cfRule>
  </conditionalFormatting>
  <conditionalFormatting sqref="J108:K108">
    <cfRule type="containsText" dxfId="424" priority="1212" operator="containsText" text="Check!">
      <formula>NOT(ISERROR(SEARCH("Check!",J108)))</formula>
    </cfRule>
  </conditionalFormatting>
  <conditionalFormatting sqref="J118:K118">
    <cfRule type="containsText" dxfId="423" priority="1211" operator="containsText" text="Check!">
      <formula>NOT(ISERROR(SEARCH("Check!",J118)))</formula>
    </cfRule>
  </conditionalFormatting>
  <conditionalFormatting sqref="J100:K100">
    <cfRule type="containsText" dxfId="422" priority="1210" operator="containsText" text="Check!">
      <formula>NOT(ISERROR(SEARCH("Check!",J100)))</formula>
    </cfRule>
  </conditionalFormatting>
  <conditionalFormatting sqref="J90:K90">
    <cfRule type="containsText" dxfId="421" priority="1209" operator="containsText" text="Check!">
      <formula>NOT(ISERROR(SEARCH("Check!",J90)))</formula>
    </cfRule>
  </conditionalFormatting>
  <conditionalFormatting sqref="J78:K78">
    <cfRule type="containsText" dxfId="420" priority="1208" operator="containsText" text="Check!">
      <formula>NOT(ISERROR(SEARCH("Check!",J78)))</formula>
    </cfRule>
  </conditionalFormatting>
  <conditionalFormatting sqref="E178:E192">
    <cfRule type="cellIs" dxfId="419" priority="1205" operator="greaterThan">
      <formula>4.5</formula>
    </cfRule>
    <cfRule type="cellIs" dxfId="418" priority="1206" operator="between">
      <formula>2.501</formula>
      <formula>4.5</formula>
    </cfRule>
    <cfRule type="cellIs" dxfId="417" priority="1207" operator="lessThan">
      <formula>2.501</formula>
    </cfRule>
  </conditionalFormatting>
  <conditionalFormatting sqref="H161">
    <cfRule type="containsText" dxfId="416" priority="1201" operator="containsText" text="Please answer all question">
      <formula>NOT(ISERROR(SEARCH("Please answer all question",H161)))</formula>
    </cfRule>
  </conditionalFormatting>
  <conditionalFormatting sqref="H153">
    <cfRule type="containsText" dxfId="415" priority="1194" operator="containsText" text="Please answer all question">
      <formula>NOT(ISERROR(SEARCH("Please answer all question",H153)))</formula>
    </cfRule>
  </conditionalFormatting>
  <conditionalFormatting sqref="H147">
    <cfRule type="containsText" dxfId="414" priority="1191" operator="containsText" text="Please answer all question">
      <formula>NOT(ISERROR(SEARCH("Please answer all question",H147)))</formula>
    </cfRule>
  </conditionalFormatting>
  <conditionalFormatting sqref="H136">
    <cfRule type="containsText" dxfId="413" priority="1188" operator="containsText" text="Please answer all question">
      <formula>NOT(ISERROR(SEARCH("Please answer all question",H136)))</formula>
    </cfRule>
  </conditionalFormatting>
  <conditionalFormatting sqref="H126">
    <cfRule type="containsText" dxfId="412" priority="1125" operator="containsText" text="Error - extra X">
      <formula>NOT(ISERROR(SEARCH("Error - extra X",H126)))</formula>
    </cfRule>
    <cfRule type="containsText" dxfId="411" priority="1185" operator="containsText" text="Please answer all question">
      <formula>NOT(ISERROR(SEARCH("Please answer all question",H126)))</formula>
    </cfRule>
  </conditionalFormatting>
  <conditionalFormatting sqref="H117">
    <cfRule type="containsText" dxfId="410" priority="1182" operator="containsText" text="Please answer all question">
      <formula>NOT(ISERROR(SEARCH("Please answer all question",H117)))</formula>
    </cfRule>
  </conditionalFormatting>
  <conditionalFormatting sqref="H107">
    <cfRule type="containsText" dxfId="409" priority="1179" operator="containsText" text="Please answer all question">
      <formula>NOT(ISERROR(SEARCH("Please answer all question",H107)))</formula>
    </cfRule>
  </conditionalFormatting>
  <conditionalFormatting sqref="H99">
    <cfRule type="containsText" dxfId="408" priority="1176" operator="containsText" text="Please answer all question">
      <formula>NOT(ISERROR(SEARCH("Please answer all question",H99)))</formula>
    </cfRule>
  </conditionalFormatting>
  <conditionalFormatting sqref="H89">
    <cfRule type="containsText" dxfId="407" priority="1173" operator="containsText" text="Please answer all question">
      <formula>NOT(ISERROR(SEARCH("Please answer all question",H89)))</formula>
    </cfRule>
  </conditionalFormatting>
  <conditionalFormatting sqref="H77">
    <cfRule type="containsText" dxfId="406" priority="1170" operator="containsText" text="Please answer all question">
      <formula>NOT(ISERROR(SEARCH("Please answer all question",H77)))</formula>
    </cfRule>
  </conditionalFormatting>
  <conditionalFormatting sqref="H65">
    <cfRule type="containsText" dxfId="405" priority="1167" operator="containsText" text="Please answer all question">
      <formula>NOT(ISERROR(SEARCH("Please answer all question",H65)))</formula>
    </cfRule>
  </conditionalFormatting>
  <conditionalFormatting sqref="H53">
    <cfRule type="containsText" dxfId="404" priority="1164" operator="containsText" text="Please answer all question">
      <formula>NOT(ISERROR(SEARCH("Please answer all question",H53)))</formula>
    </cfRule>
  </conditionalFormatting>
  <conditionalFormatting sqref="H41">
    <cfRule type="containsText" dxfId="403" priority="1161" operator="containsText" text="Please answer all question">
      <formula>NOT(ISERROR(SEARCH("Please answer all question",H41)))</formula>
    </cfRule>
  </conditionalFormatting>
  <conditionalFormatting sqref="G136">
    <cfRule type="cellIs" dxfId="402" priority="1123" stopIfTrue="1" operator="greaterThanOrEqual">
      <formula>3</formula>
    </cfRule>
    <cfRule type="cellIs" dxfId="401" priority="1124" stopIfTrue="1" operator="lessThan">
      <formula>3</formula>
    </cfRule>
  </conditionalFormatting>
  <conditionalFormatting sqref="G126">
    <cfRule type="cellIs" dxfId="400" priority="1147" stopIfTrue="1" operator="greaterThanOrEqual">
      <formula>3</formula>
    </cfRule>
    <cfRule type="cellIs" dxfId="399" priority="1148" stopIfTrue="1" operator="lessThan">
      <formula>3</formula>
    </cfRule>
  </conditionalFormatting>
  <conditionalFormatting sqref="AU126">
    <cfRule type="containsText" dxfId="398" priority="1126" operator="containsText" text="Error - extra X">
      <formula>NOT(ISERROR(SEARCH("Error - extra X",AU126)))</formula>
    </cfRule>
  </conditionalFormatting>
  <conditionalFormatting sqref="G147">
    <cfRule type="cellIs" dxfId="397" priority="1121" stopIfTrue="1" operator="greaterThanOrEqual">
      <formula>3</formula>
    </cfRule>
    <cfRule type="cellIs" dxfId="396" priority="1122" stopIfTrue="1" operator="lessThan">
      <formula>3</formula>
    </cfRule>
  </conditionalFormatting>
  <conditionalFormatting sqref="G161">
    <cfRule type="cellIs" dxfId="395" priority="1117" stopIfTrue="1" operator="greaterThanOrEqual">
      <formula>3</formula>
    </cfRule>
    <cfRule type="cellIs" dxfId="394" priority="1118" stopIfTrue="1" operator="lessThan">
      <formula>3</formula>
    </cfRule>
  </conditionalFormatting>
  <conditionalFormatting sqref="G153">
    <cfRule type="cellIs" dxfId="393" priority="1115" stopIfTrue="1" operator="greaterThanOrEqual">
      <formula>3</formula>
    </cfRule>
    <cfRule type="cellIs" dxfId="392" priority="1116" stopIfTrue="1" operator="lessThan">
      <formula>3</formula>
    </cfRule>
  </conditionalFormatting>
  <conditionalFormatting sqref="G117">
    <cfRule type="cellIs" dxfId="391" priority="1113" stopIfTrue="1" operator="greaterThanOrEqual">
      <formula>3</formula>
    </cfRule>
    <cfRule type="cellIs" dxfId="390" priority="1114" stopIfTrue="1" operator="lessThan">
      <formula>3</formula>
    </cfRule>
  </conditionalFormatting>
  <conditionalFormatting sqref="G107">
    <cfRule type="cellIs" dxfId="389" priority="1111" stopIfTrue="1" operator="greaterThanOrEqual">
      <formula>3</formula>
    </cfRule>
    <cfRule type="cellIs" dxfId="388" priority="1112" stopIfTrue="1" operator="lessThan">
      <formula>3</formula>
    </cfRule>
  </conditionalFormatting>
  <conditionalFormatting sqref="G99">
    <cfRule type="cellIs" dxfId="387" priority="1109" stopIfTrue="1" operator="greaterThanOrEqual">
      <formula>3</formula>
    </cfRule>
    <cfRule type="cellIs" dxfId="386" priority="1110" stopIfTrue="1" operator="lessThan">
      <formula>3</formula>
    </cfRule>
  </conditionalFormatting>
  <conditionalFormatting sqref="G77">
    <cfRule type="cellIs" dxfId="385" priority="1105" stopIfTrue="1" operator="greaterThanOrEqual">
      <formula>3</formula>
    </cfRule>
    <cfRule type="cellIs" dxfId="384" priority="1106" stopIfTrue="1" operator="lessThan">
      <formula>3</formula>
    </cfRule>
  </conditionalFormatting>
  <conditionalFormatting sqref="G65">
    <cfRule type="cellIs" dxfId="383" priority="1103" stopIfTrue="1" operator="greaterThanOrEqual">
      <formula>3</formula>
    </cfRule>
    <cfRule type="cellIs" dxfId="382" priority="1104" stopIfTrue="1" operator="lessThan">
      <formula>3</formula>
    </cfRule>
  </conditionalFormatting>
  <conditionalFormatting sqref="G53">
    <cfRule type="cellIs" dxfId="381" priority="1101" stopIfTrue="1" operator="greaterThanOrEqual">
      <formula>3</formula>
    </cfRule>
    <cfRule type="cellIs" dxfId="380" priority="1102" stopIfTrue="1" operator="lessThan">
      <formula>3</formula>
    </cfRule>
  </conditionalFormatting>
  <conditionalFormatting sqref="J127:K127">
    <cfRule type="containsText" dxfId="379" priority="1038" operator="containsText" text="Check!">
      <formula>NOT(ISERROR(SEARCH("Check!",J127)))</formula>
    </cfRule>
  </conditionalFormatting>
  <conditionalFormatting sqref="G29">
    <cfRule type="cellIs" dxfId="378" priority="1036" stopIfTrue="1" operator="greaterThanOrEqual">
      <formula>3</formula>
    </cfRule>
    <cfRule type="cellIs" dxfId="377" priority="1037" stopIfTrue="1" operator="lessThan">
      <formula>3</formula>
    </cfRule>
  </conditionalFormatting>
  <conditionalFormatting sqref="H15">
    <cfRule type="containsText" dxfId="376" priority="1009" operator="containsText" text="Please answer all question">
      <formula>NOT(ISERROR(SEARCH("Please answer all question",H15)))</formula>
    </cfRule>
  </conditionalFormatting>
  <conditionalFormatting sqref="G15">
    <cfRule type="cellIs" dxfId="375" priority="1004" stopIfTrue="1" operator="greaterThanOrEqual">
      <formula>3</formula>
    </cfRule>
    <cfRule type="cellIs" dxfId="374" priority="1005" stopIfTrue="1" operator="lessThan">
      <formula>3</formula>
    </cfRule>
  </conditionalFormatting>
  <conditionalFormatting sqref="J16:K16">
    <cfRule type="containsText" dxfId="373" priority="1003" operator="containsText" text="Check!">
      <formula>NOT(ISERROR(SEARCH("Check!",J16)))</formula>
    </cfRule>
  </conditionalFormatting>
  <conditionalFormatting sqref="G41">
    <cfRule type="cellIs" dxfId="372" priority="993" stopIfTrue="1" operator="greaterThanOrEqual">
      <formula>3</formula>
    </cfRule>
    <cfRule type="cellIs" dxfId="371" priority="994" stopIfTrue="1" operator="lessThan">
      <formula>3</formula>
    </cfRule>
  </conditionalFormatting>
  <conditionalFormatting sqref="H29">
    <cfRule type="containsText" dxfId="370" priority="665" operator="containsText" text="Please answer all question">
      <formula>NOT(ISERROR(SEARCH("Please answer all question",H29)))</formula>
    </cfRule>
  </conditionalFormatting>
  <conditionalFormatting sqref="G89">
    <cfRule type="cellIs" dxfId="369" priority="629" stopIfTrue="1" operator="greaterThanOrEqual">
      <formula>3</formula>
    </cfRule>
    <cfRule type="cellIs" dxfId="368" priority="630" stopIfTrue="1" operator="lessThan">
      <formula>3</formula>
    </cfRule>
  </conditionalFormatting>
  <conditionalFormatting sqref="H10:I10 K10 H12 H9">
    <cfRule type="cellIs" dxfId="367" priority="481" stopIfTrue="1" operator="equal">
      <formula>"x"</formula>
    </cfRule>
    <cfRule type="cellIs" dxfId="366" priority="482" stopIfTrue="1" operator="notEqual">
      <formula>"x"</formula>
    </cfRule>
  </conditionalFormatting>
  <conditionalFormatting sqref="H11 H13 K11">
    <cfRule type="cellIs" dxfId="365" priority="479" stopIfTrue="1" operator="equal">
      <formula>"x"</formula>
    </cfRule>
    <cfRule type="cellIs" dxfId="364" priority="480" stopIfTrue="1" operator="notEqual">
      <formula>"x"</formula>
    </cfRule>
  </conditionalFormatting>
  <conditionalFormatting sqref="J9">
    <cfRule type="cellIs" dxfId="363" priority="477" stopIfTrue="1" operator="equal">
      <formula>"x"</formula>
    </cfRule>
    <cfRule type="cellIs" dxfId="362" priority="478" stopIfTrue="1" operator="notEqual">
      <formula>"x"</formula>
    </cfRule>
  </conditionalFormatting>
  <conditionalFormatting sqref="K9">
    <cfRule type="cellIs" dxfId="361" priority="475" stopIfTrue="1" operator="equal">
      <formula>"x"</formula>
    </cfRule>
    <cfRule type="cellIs" dxfId="360" priority="476" stopIfTrue="1" operator="notEqual">
      <formula>"x"</formula>
    </cfRule>
  </conditionalFormatting>
  <conditionalFormatting sqref="K12">
    <cfRule type="cellIs" dxfId="359" priority="471" stopIfTrue="1" operator="equal">
      <formula>"x"</formula>
    </cfRule>
    <cfRule type="cellIs" dxfId="358" priority="472" stopIfTrue="1" operator="notEqual">
      <formula>"x"</formula>
    </cfRule>
  </conditionalFormatting>
  <conditionalFormatting sqref="G10">
    <cfRule type="cellIs" dxfId="357" priority="469" stopIfTrue="1" operator="equal">
      <formula>"x"</formula>
    </cfRule>
    <cfRule type="cellIs" dxfId="356" priority="470" stopIfTrue="1" operator="notEqual">
      <formula>"x"</formula>
    </cfRule>
  </conditionalFormatting>
  <conditionalFormatting sqref="G11 G13">
    <cfRule type="cellIs" dxfId="355" priority="467" stopIfTrue="1" operator="equal">
      <formula>"x"</formula>
    </cfRule>
    <cfRule type="cellIs" dxfId="354" priority="468" stopIfTrue="1" operator="notEqual">
      <formula>"x"</formula>
    </cfRule>
  </conditionalFormatting>
  <conditionalFormatting sqref="G9">
    <cfRule type="cellIs" dxfId="353" priority="465" stopIfTrue="1" operator="equal">
      <formula>"x"</formula>
    </cfRule>
    <cfRule type="cellIs" dxfId="352" priority="466" stopIfTrue="1" operator="notEqual">
      <formula>"x"</formula>
    </cfRule>
  </conditionalFormatting>
  <conditionalFormatting sqref="G12">
    <cfRule type="cellIs" dxfId="351" priority="463" stopIfTrue="1" operator="equal">
      <formula>"x"</formula>
    </cfRule>
    <cfRule type="cellIs" dxfId="350" priority="464" stopIfTrue="1" operator="notEqual">
      <formula>"x"</formula>
    </cfRule>
  </conditionalFormatting>
  <conditionalFormatting sqref="I9">
    <cfRule type="cellIs" dxfId="349" priority="461" stopIfTrue="1" operator="equal">
      <formula>"x"</formula>
    </cfRule>
    <cfRule type="cellIs" dxfId="348" priority="462" stopIfTrue="1" operator="notEqual">
      <formula>"x"</formula>
    </cfRule>
  </conditionalFormatting>
  <conditionalFormatting sqref="J10">
    <cfRule type="cellIs" dxfId="347" priority="459" stopIfTrue="1" operator="equal">
      <formula>"x"</formula>
    </cfRule>
    <cfRule type="cellIs" dxfId="346" priority="460" stopIfTrue="1" operator="notEqual">
      <formula>"x"</formula>
    </cfRule>
  </conditionalFormatting>
  <conditionalFormatting sqref="K13">
    <cfRule type="cellIs" dxfId="345" priority="453" stopIfTrue="1" operator="equal">
      <formula>"x"</formula>
    </cfRule>
    <cfRule type="cellIs" dxfId="344" priority="454" stopIfTrue="1" operator="notEqual">
      <formula>"x"</formula>
    </cfRule>
  </conditionalFormatting>
  <conditionalFormatting sqref="I19 H20 H23 H27 H25 I21">
    <cfRule type="cellIs" dxfId="343" priority="451" stopIfTrue="1" operator="equal">
      <formula>"x"</formula>
    </cfRule>
    <cfRule type="cellIs" dxfId="342" priority="452" stopIfTrue="1" operator="notEqual">
      <formula>"x"</formula>
    </cfRule>
  </conditionalFormatting>
  <conditionalFormatting sqref="H24">
    <cfRule type="cellIs" dxfId="341" priority="449" stopIfTrue="1" operator="equal">
      <formula>"x"</formula>
    </cfRule>
    <cfRule type="cellIs" dxfId="340" priority="450" stopIfTrue="1" operator="notEqual">
      <formula>"x"</formula>
    </cfRule>
  </conditionalFormatting>
  <conditionalFormatting sqref="J26">
    <cfRule type="cellIs" dxfId="339" priority="447" stopIfTrue="1" operator="equal">
      <formula>"x"</formula>
    </cfRule>
    <cfRule type="cellIs" dxfId="338" priority="448" stopIfTrue="1" operator="notEqual">
      <formula>"x"</formula>
    </cfRule>
  </conditionalFormatting>
  <conditionalFormatting sqref="J27">
    <cfRule type="cellIs" dxfId="337" priority="445" stopIfTrue="1" operator="equal">
      <formula>"x"</formula>
    </cfRule>
    <cfRule type="cellIs" dxfId="336" priority="446" stopIfTrue="1" operator="notEqual">
      <formula>"x"</formula>
    </cfRule>
  </conditionalFormatting>
  <conditionalFormatting sqref="H19">
    <cfRule type="cellIs" dxfId="335" priority="443" stopIfTrue="1" operator="equal">
      <formula>"x"</formula>
    </cfRule>
    <cfRule type="cellIs" dxfId="334" priority="444" stopIfTrue="1" operator="notEqual">
      <formula>"x"</formula>
    </cfRule>
  </conditionalFormatting>
  <conditionalFormatting sqref="I22">
    <cfRule type="cellIs" dxfId="333" priority="439" stopIfTrue="1" operator="equal">
      <formula>"x"</formula>
    </cfRule>
    <cfRule type="cellIs" dxfId="332" priority="440" stopIfTrue="1" operator="notEqual">
      <formula>"x"</formula>
    </cfRule>
  </conditionalFormatting>
  <conditionalFormatting sqref="K20">
    <cfRule type="cellIs" dxfId="331" priority="431" stopIfTrue="1" operator="equal">
      <formula>"x"</formula>
    </cfRule>
    <cfRule type="cellIs" dxfId="330" priority="432" stopIfTrue="1" operator="notEqual">
      <formula>"x"</formula>
    </cfRule>
  </conditionalFormatting>
  <conditionalFormatting sqref="K22">
    <cfRule type="cellIs" dxfId="329" priority="429" stopIfTrue="1" operator="equal">
      <formula>"x"</formula>
    </cfRule>
    <cfRule type="cellIs" dxfId="328" priority="430" stopIfTrue="1" operator="notEqual">
      <formula>"x"</formula>
    </cfRule>
  </conditionalFormatting>
  <conditionalFormatting sqref="G21">
    <cfRule type="cellIs" dxfId="327" priority="427" stopIfTrue="1" operator="equal">
      <formula>"x"</formula>
    </cfRule>
    <cfRule type="cellIs" dxfId="326" priority="428" stopIfTrue="1" operator="notEqual">
      <formula>"x"</formula>
    </cfRule>
  </conditionalFormatting>
  <conditionalFormatting sqref="G19">
    <cfRule type="cellIs" dxfId="325" priority="425" stopIfTrue="1" operator="equal">
      <formula>"x"</formula>
    </cfRule>
    <cfRule type="cellIs" dxfId="324" priority="426" stopIfTrue="1" operator="notEqual">
      <formula>"x"</formula>
    </cfRule>
  </conditionalFormatting>
  <conditionalFormatting sqref="G20">
    <cfRule type="cellIs" dxfId="323" priority="423" stopIfTrue="1" operator="equal">
      <formula>"x"</formula>
    </cfRule>
    <cfRule type="cellIs" dxfId="322" priority="424" stopIfTrue="1" operator="notEqual">
      <formula>"x"</formula>
    </cfRule>
  </conditionalFormatting>
  <conditionalFormatting sqref="G22:G27">
    <cfRule type="cellIs" dxfId="321" priority="421" stopIfTrue="1" operator="equal">
      <formula>"x"</formula>
    </cfRule>
    <cfRule type="cellIs" dxfId="320" priority="422" stopIfTrue="1" operator="notEqual">
      <formula>"x"</formula>
    </cfRule>
  </conditionalFormatting>
  <conditionalFormatting sqref="J19">
    <cfRule type="cellIs" dxfId="319" priority="419" stopIfTrue="1" operator="equal">
      <formula>"x"</formula>
    </cfRule>
    <cfRule type="cellIs" dxfId="318" priority="420" stopIfTrue="1" operator="notEqual">
      <formula>"x"</formula>
    </cfRule>
  </conditionalFormatting>
  <conditionalFormatting sqref="J20">
    <cfRule type="cellIs" dxfId="317" priority="417" stopIfTrue="1" operator="equal">
      <formula>"x"</formula>
    </cfRule>
    <cfRule type="cellIs" dxfId="316" priority="418" stopIfTrue="1" operator="notEqual">
      <formula>"x"</formula>
    </cfRule>
  </conditionalFormatting>
  <conditionalFormatting sqref="J21:K21">
    <cfRule type="cellIs" dxfId="315" priority="415" stopIfTrue="1" operator="equal">
      <formula>"x"</formula>
    </cfRule>
    <cfRule type="cellIs" dxfId="314" priority="416" stopIfTrue="1" operator="notEqual">
      <formula>"x"</formula>
    </cfRule>
  </conditionalFormatting>
  <conditionalFormatting sqref="J22">
    <cfRule type="cellIs" dxfId="313" priority="413" stopIfTrue="1" operator="equal">
      <formula>"x"</formula>
    </cfRule>
    <cfRule type="cellIs" dxfId="312" priority="414" stopIfTrue="1" operator="notEqual">
      <formula>"x"</formula>
    </cfRule>
  </conditionalFormatting>
  <conditionalFormatting sqref="J23">
    <cfRule type="cellIs" dxfId="311" priority="411" stopIfTrue="1" operator="equal">
      <formula>"x"</formula>
    </cfRule>
    <cfRule type="cellIs" dxfId="310" priority="412" stopIfTrue="1" operator="notEqual">
      <formula>"x"</formula>
    </cfRule>
  </conditionalFormatting>
  <conditionalFormatting sqref="I24:I25">
    <cfRule type="cellIs" dxfId="309" priority="409" stopIfTrue="1" operator="equal">
      <formula>"x"</formula>
    </cfRule>
    <cfRule type="cellIs" dxfId="308" priority="410" stopIfTrue="1" operator="notEqual">
      <formula>"x"</formula>
    </cfRule>
  </conditionalFormatting>
  <conditionalFormatting sqref="H26">
    <cfRule type="cellIs" dxfId="307" priority="405" stopIfTrue="1" operator="equal">
      <formula>"x"</formula>
    </cfRule>
    <cfRule type="cellIs" dxfId="306" priority="406" stopIfTrue="1" operator="notEqual">
      <formula>"x"</formula>
    </cfRule>
  </conditionalFormatting>
  <conditionalFormatting sqref="G39:I39 G33:H33 G37:H38 J37 G35:H35 H34 J33:K33">
    <cfRule type="cellIs" dxfId="305" priority="403" stopIfTrue="1" operator="equal">
      <formula>"x"</formula>
    </cfRule>
    <cfRule type="cellIs" dxfId="304" priority="404" stopIfTrue="1" operator="notEqual">
      <formula>"x"</formula>
    </cfRule>
  </conditionalFormatting>
  <conditionalFormatting sqref="G36:I36">
    <cfRule type="cellIs" dxfId="303" priority="401" stopIfTrue="1" operator="equal">
      <formula>"x"</formula>
    </cfRule>
    <cfRule type="cellIs" dxfId="302" priority="402" stopIfTrue="1" operator="notEqual">
      <formula>"x"</formula>
    </cfRule>
  </conditionalFormatting>
  <conditionalFormatting sqref="K39">
    <cfRule type="cellIs" dxfId="301" priority="399" stopIfTrue="1" operator="equal">
      <formula>"x"</formula>
    </cfRule>
    <cfRule type="cellIs" dxfId="300" priority="400" stopIfTrue="1" operator="notEqual">
      <formula>"x"</formula>
    </cfRule>
  </conditionalFormatting>
  <conditionalFormatting sqref="I33">
    <cfRule type="cellIs" dxfId="299" priority="397" stopIfTrue="1" operator="equal">
      <formula>"x"</formula>
    </cfRule>
    <cfRule type="cellIs" dxfId="298" priority="398" stopIfTrue="1" operator="notEqual">
      <formula>"x"</formula>
    </cfRule>
  </conditionalFormatting>
  <conditionalFormatting sqref="K34">
    <cfRule type="cellIs" dxfId="297" priority="389" stopIfTrue="1" operator="equal">
      <formula>"x"</formula>
    </cfRule>
    <cfRule type="cellIs" dxfId="296" priority="390" stopIfTrue="1" operator="notEqual">
      <formula>"x"</formula>
    </cfRule>
  </conditionalFormatting>
  <conditionalFormatting sqref="K35">
    <cfRule type="cellIs" dxfId="295" priority="387" stopIfTrue="1" operator="equal">
      <formula>"x"</formula>
    </cfRule>
    <cfRule type="cellIs" dxfId="294" priority="388" stopIfTrue="1" operator="notEqual">
      <formula>"x"</formula>
    </cfRule>
  </conditionalFormatting>
  <conditionalFormatting sqref="G34">
    <cfRule type="cellIs" dxfId="293" priority="383" stopIfTrue="1" operator="equal">
      <formula>"x"</formula>
    </cfRule>
    <cfRule type="cellIs" dxfId="292" priority="384" stopIfTrue="1" operator="notEqual">
      <formula>"x"</formula>
    </cfRule>
  </conditionalFormatting>
  <conditionalFormatting sqref="I37">
    <cfRule type="cellIs" dxfId="291" priority="379" stopIfTrue="1" operator="equal">
      <formula>"x"</formula>
    </cfRule>
    <cfRule type="cellIs" dxfId="290" priority="380" stopIfTrue="1" operator="notEqual">
      <formula>"x"</formula>
    </cfRule>
  </conditionalFormatting>
  <conditionalFormatting sqref="J38">
    <cfRule type="cellIs" dxfId="289" priority="377" stopIfTrue="1" operator="equal">
      <formula>"x"</formula>
    </cfRule>
    <cfRule type="cellIs" dxfId="288" priority="378" stopIfTrue="1" operator="notEqual">
      <formula>"x"</formula>
    </cfRule>
  </conditionalFormatting>
  <conditionalFormatting sqref="G47:H48 J47 H46 G50:H50 G49">
    <cfRule type="cellIs" dxfId="287" priority="375" stopIfTrue="1" operator="equal">
      <formula>"x"</formula>
    </cfRule>
    <cfRule type="cellIs" dxfId="286" priority="376" stopIfTrue="1" operator="notEqual">
      <formula>"x"</formula>
    </cfRule>
  </conditionalFormatting>
  <conditionalFormatting sqref="K49:K50">
    <cfRule type="cellIs" dxfId="285" priority="373" stopIfTrue="1" operator="equal">
      <formula>"x"</formula>
    </cfRule>
    <cfRule type="cellIs" dxfId="284" priority="374" stopIfTrue="1" operator="notEqual">
      <formula>"x"</formula>
    </cfRule>
  </conditionalFormatting>
  <conditionalFormatting sqref="G45:H45 G51:J51">
    <cfRule type="cellIs" dxfId="283" priority="371" stopIfTrue="1" operator="equal">
      <formula>"x"</formula>
    </cfRule>
    <cfRule type="cellIs" dxfId="282" priority="372" stopIfTrue="1" operator="notEqual">
      <formula>"x"</formula>
    </cfRule>
  </conditionalFormatting>
  <conditionalFormatting sqref="K47">
    <cfRule type="cellIs" dxfId="281" priority="369" stopIfTrue="1" operator="equal">
      <formula>"x"</formula>
    </cfRule>
    <cfRule type="cellIs" dxfId="280" priority="370" stopIfTrue="1" operator="notEqual">
      <formula>"x"</formula>
    </cfRule>
  </conditionalFormatting>
  <conditionalFormatting sqref="I47">
    <cfRule type="cellIs" dxfId="279" priority="367" stopIfTrue="1" operator="equal">
      <formula>"x"</formula>
    </cfRule>
    <cfRule type="cellIs" dxfId="278" priority="368" stopIfTrue="1" operator="notEqual">
      <formula>"x"</formula>
    </cfRule>
  </conditionalFormatting>
  <conditionalFormatting sqref="I46">
    <cfRule type="cellIs" dxfId="277" priority="365" stopIfTrue="1" operator="equal">
      <formula>"x"</formula>
    </cfRule>
    <cfRule type="cellIs" dxfId="276" priority="366" stopIfTrue="1" operator="notEqual">
      <formula>"x"</formula>
    </cfRule>
  </conditionalFormatting>
  <conditionalFormatting sqref="I48">
    <cfRule type="cellIs" dxfId="275" priority="363" stopIfTrue="1" operator="equal">
      <formula>"x"</formula>
    </cfRule>
    <cfRule type="cellIs" dxfId="274" priority="364" stopIfTrue="1" operator="notEqual">
      <formula>"x"</formula>
    </cfRule>
  </conditionalFormatting>
  <conditionalFormatting sqref="I49">
    <cfRule type="cellIs" dxfId="273" priority="361" stopIfTrue="1" operator="equal">
      <formula>"x"</formula>
    </cfRule>
    <cfRule type="cellIs" dxfId="272" priority="362" stopIfTrue="1" operator="notEqual">
      <formula>"x"</formula>
    </cfRule>
  </conditionalFormatting>
  <conditionalFormatting sqref="J48">
    <cfRule type="cellIs" dxfId="271" priority="355" stopIfTrue="1" operator="equal">
      <formula>"x"</formula>
    </cfRule>
    <cfRule type="cellIs" dxfId="270" priority="356" stopIfTrue="1" operator="notEqual">
      <formula>"x"</formula>
    </cfRule>
  </conditionalFormatting>
  <conditionalFormatting sqref="J49">
    <cfRule type="cellIs" dxfId="269" priority="353" stopIfTrue="1" operator="equal">
      <formula>"x"</formula>
    </cfRule>
    <cfRule type="cellIs" dxfId="268" priority="354" stopIfTrue="1" operator="notEqual">
      <formula>"x"</formula>
    </cfRule>
  </conditionalFormatting>
  <conditionalFormatting sqref="I45">
    <cfRule type="cellIs" dxfId="267" priority="347" stopIfTrue="1" operator="equal">
      <formula>"x"</formula>
    </cfRule>
    <cfRule type="cellIs" dxfId="266" priority="348" stopIfTrue="1" operator="notEqual">
      <formula>"x"</formula>
    </cfRule>
  </conditionalFormatting>
  <conditionalFormatting sqref="J46">
    <cfRule type="cellIs" dxfId="265" priority="345" stopIfTrue="1" operator="equal">
      <formula>"x"</formula>
    </cfRule>
    <cfRule type="cellIs" dxfId="264" priority="346" stopIfTrue="1" operator="notEqual">
      <formula>"x"</formula>
    </cfRule>
  </conditionalFormatting>
  <conditionalFormatting sqref="K57:K58 J60 G61:H61 G63:I63 G59:H59 G57:H57 H60 G58:I58">
    <cfRule type="cellIs" dxfId="263" priority="341" stopIfTrue="1" operator="equal">
      <formula>"x"</formula>
    </cfRule>
    <cfRule type="cellIs" dxfId="262" priority="342" stopIfTrue="1" operator="notEqual">
      <formula>"x"</formula>
    </cfRule>
  </conditionalFormatting>
  <conditionalFormatting sqref="K62">
    <cfRule type="cellIs" dxfId="261" priority="339" stopIfTrue="1" operator="equal">
      <formula>"x"</formula>
    </cfRule>
    <cfRule type="cellIs" dxfId="260" priority="340" stopIfTrue="1" operator="notEqual">
      <formula>"x"</formula>
    </cfRule>
  </conditionalFormatting>
  <conditionalFormatting sqref="G62:J62">
    <cfRule type="cellIs" dxfId="259" priority="337" stopIfTrue="1" operator="equal">
      <formula>"x"</formula>
    </cfRule>
    <cfRule type="cellIs" dxfId="258" priority="338" stopIfTrue="1" operator="notEqual">
      <formula>"x"</formula>
    </cfRule>
  </conditionalFormatting>
  <conditionalFormatting sqref="I59">
    <cfRule type="cellIs" dxfId="257" priority="329" stopIfTrue="1" operator="equal">
      <formula>"x"</formula>
    </cfRule>
    <cfRule type="cellIs" dxfId="256" priority="330" stopIfTrue="1" operator="notEqual">
      <formula>"x"</formula>
    </cfRule>
  </conditionalFormatting>
  <conditionalFormatting sqref="J59">
    <cfRule type="cellIs" dxfId="255" priority="325" stopIfTrue="1" operator="equal">
      <formula>"x"</formula>
    </cfRule>
    <cfRule type="cellIs" dxfId="254" priority="326" stopIfTrue="1" operator="notEqual">
      <formula>"x"</formula>
    </cfRule>
  </conditionalFormatting>
  <conditionalFormatting sqref="I57">
    <cfRule type="cellIs" dxfId="253" priority="321" stopIfTrue="1" operator="equal">
      <formula>"x"</formula>
    </cfRule>
    <cfRule type="cellIs" dxfId="252" priority="322" stopIfTrue="1" operator="notEqual">
      <formula>"x"</formula>
    </cfRule>
  </conditionalFormatting>
  <conditionalFormatting sqref="G60">
    <cfRule type="cellIs" dxfId="251" priority="319" stopIfTrue="1" operator="equal">
      <formula>"x"</formula>
    </cfRule>
    <cfRule type="cellIs" dxfId="250" priority="320" stopIfTrue="1" operator="notEqual">
      <formula>"x"</formula>
    </cfRule>
  </conditionalFormatting>
  <conditionalFormatting sqref="I75 G69 I69">
    <cfRule type="cellIs" dxfId="249" priority="315" stopIfTrue="1" operator="equal">
      <formula>"x"</formula>
    </cfRule>
    <cfRule type="cellIs" dxfId="248" priority="316" stopIfTrue="1" operator="notEqual">
      <formula>"x"</formula>
    </cfRule>
  </conditionalFormatting>
  <conditionalFormatting sqref="G71:H71 K71 G72:I72 G73:H73">
    <cfRule type="cellIs" dxfId="247" priority="313" stopIfTrue="1" operator="equal">
      <formula>"x"</formula>
    </cfRule>
    <cfRule type="cellIs" dxfId="246" priority="314" stopIfTrue="1" operator="notEqual">
      <formula>"x"</formula>
    </cfRule>
  </conditionalFormatting>
  <conditionalFormatting sqref="G74:K74">
    <cfRule type="cellIs" dxfId="245" priority="311" stopIfTrue="1" operator="equal">
      <formula>"x"</formula>
    </cfRule>
    <cfRule type="cellIs" dxfId="244" priority="312" stopIfTrue="1" operator="notEqual">
      <formula>"x"</formula>
    </cfRule>
  </conditionalFormatting>
  <conditionalFormatting sqref="G70">
    <cfRule type="cellIs" dxfId="243" priority="309" stopIfTrue="1" operator="equal">
      <formula>"x"</formula>
    </cfRule>
    <cfRule type="cellIs" dxfId="242" priority="310" stopIfTrue="1" operator="notEqual">
      <formula>"x"</formula>
    </cfRule>
  </conditionalFormatting>
  <conditionalFormatting sqref="K75">
    <cfRule type="cellIs" dxfId="241" priority="307" stopIfTrue="1" operator="equal">
      <formula>"x"</formula>
    </cfRule>
    <cfRule type="cellIs" dxfId="240" priority="308" stopIfTrue="1" operator="notEqual">
      <formula>"x"</formula>
    </cfRule>
  </conditionalFormatting>
  <conditionalFormatting sqref="K70">
    <cfRule type="cellIs" dxfId="239" priority="305" stopIfTrue="1" operator="equal">
      <formula>"x"</formula>
    </cfRule>
    <cfRule type="cellIs" dxfId="238" priority="306" stopIfTrue="1" operator="notEqual">
      <formula>"x"</formula>
    </cfRule>
  </conditionalFormatting>
  <conditionalFormatting sqref="J70">
    <cfRule type="cellIs" dxfId="237" priority="299" stopIfTrue="1" operator="equal">
      <formula>"x"</formula>
    </cfRule>
    <cfRule type="cellIs" dxfId="236" priority="300" stopIfTrue="1" operator="notEqual">
      <formula>"x"</formula>
    </cfRule>
  </conditionalFormatting>
  <conditionalFormatting sqref="I71">
    <cfRule type="cellIs" dxfId="235" priority="301" stopIfTrue="1" operator="equal">
      <formula>"x"</formula>
    </cfRule>
    <cfRule type="cellIs" dxfId="234" priority="302" stopIfTrue="1" operator="notEqual">
      <formula>"x"</formula>
    </cfRule>
  </conditionalFormatting>
  <conditionalFormatting sqref="H69">
    <cfRule type="cellIs" dxfId="233" priority="287" stopIfTrue="1" operator="equal">
      <formula>"x"</formula>
    </cfRule>
    <cfRule type="cellIs" dxfId="232" priority="288" stopIfTrue="1" operator="notEqual">
      <formula>"x"</formula>
    </cfRule>
  </conditionalFormatting>
  <conditionalFormatting sqref="H70">
    <cfRule type="cellIs" dxfId="231" priority="285" stopIfTrue="1" operator="equal">
      <formula>"x"</formula>
    </cfRule>
    <cfRule type="cellIs" dxfId="230" priority="286" stopIfTrue="1" operator="notEqual">
      <formula>"x"</formula>
    </cfRule>
  </conditionalFormatting>
  <conditionalFormatting sqref="J72">
    <cfRule type="cellIs" dxfId="229" priority="283" stopIfTrue="1" operator="equal">
      <formula>"x"</formula>
    </cfRule>
    <cfRule type="cellIs" dxfId="228" priority="284" stopIfTrue="1" operator="notEqual">
      <formula>"x"</formula>
    </cfRule>
  </conditionalFormatting>
  <conditionalFormatting sqref="J83 J87:K87 K82">
    <cfRule type="cellIs" dxfId="227" priority="281" stopIfTrue="1" operator="equal">
      <formula>"x"</formula>
    </cfRule>
    <cfRule type="cellIs" dxfId="226" priority="282" stopIfTrue="1" operator="notEqual">
      <formula>"x"</formula>
    </cfRule>
  </conditionalFormatting>
  <conditionalFormatting sqref="I81">
    <cfRule type="cellIs" dxfId="225" priority="279" stopIfTrue="1" operator="equal">
      <formula>"x"</formula>
    </cfRule>
    <cfRule type="cellIs" dxfId="224" priority="280" stopIfTrue="1" operator="notEqual">
      <formula>"x"</formula>
    </cfRule>
  </conditionalFormatting>
  <conditionalFormatting sqref="I82">
    <cfRule type="cellIs" dxfId="223" priority="277" stopIfTrue="1" operator="equal">
      <formula>"x"</formula>
    </cfRule>
    <cfRule type="cellIs" dxfId="222" priority="278" stopIfTrue="1" operator="notEqual">
      <formula>"x"</formula>
    </cfRule>
  </conditionalFormatting>
  <conditionalFormatting sqref="I84">
    <cfRule type="cellIs" dxfId="221" priority="275" stopIfTrue="1" operator="equal">
      <formula>"x"</formula>
    </cfRule>
    <cfRule type="cellIs" dxfId="220" priority="276" stopIfTrue="1" operator="notEqual">
      <formula>"x"</formula>
    </cfRule>
  </conditionalFormatting>
  <conditionalFormatting sqref="K86">
    <cfRule type="cellIs" dxfId="219" priority="261" stopIfTrue="1" operator="equal">
      <formula>"x"</formula>
    </cfRule>
    <cfRule type="cellIs" dxfId="218" priority="262" stopIfTrue="1" operator="notEqual">
      <formula>"x"</formula>
    </cfRule>
  </conditionalFormatting>
  <conditionalFormatting sqref="H87">
    <cfRule type="cellIs" dxfId="217" priority="259" stopIfTrue="1" operator="equal">
      <formula>"x"</formula>
    </cfRule>
    <cfRule type="cellIs" dxfId="216" priority="260" stopIfTrue="1" operator="notEqual">
      <formula>"x"</formula>
    </cfRule>
  </conditionalFormatting>
  <conditionalFormatting sqref="H84:H85">
    <cfRule type="cellIs" dxfId="215" priority="257" stopIfTrue="1" operator="equal">
      <formula>"x"</formula>
    </cfRule>
    <cfRule type="cellIs" dxfId="214" priority="258" stopIfTrue="1" operator="notEqual">
      <formula>"x"</formula>
    </cfRule>
  </conditionalFormatting>
  <conditionalFormatting sqref="I86">
    <cfRule type="cellIs" dxfId="213" priority="255" stopIfTrue="1" operator="equal">
      <formula>"x"</formula>
    </cfRule>
    <cfRule type="cellIs" dxfId="212" priority="256" stopIfTrue="1" operator="notEqual">
      <formula>"x"</formula>
    </cfRule>
  </conditionalFormatting>
  <conditionalFormatting sqref="I85">
    <cfRule type="cellIs" dxfId="211" priority="253" stopIfTrue="1" operator="equal">
      <formula>"x"</formula>
    </cfRule>
    <cfRule type="cellIs" dxfId="210" priority="254" stopIfTrue="1" operator="notEqual">
      <formula>"x"</formula>
    </cfRule>
  </conditionalFormatting>
  <conditionalFormatting sqref="I83">
    <cfRule type="cellIs" dxfId="209" priority="251" stopIfTrue="1" operator="equal">
      <formula>"x"</formula>
    </cfRule>
    <cfRule type="cellIs" dxfId="208" priority="252" stopIfTrue="1" operator="notEqual">
      <formula>"x"</formula>
    </cfRule>
  </conditionalFormatting>
  <conditionalFormatting sqref="G86">
    <cfRule type="cellIs" dxfId="207" priority="247" stopIfTrue="1" operator="equal">
      <formula>"x"</formula>
    </cfRule>
    <cfRule type="cellIs" dxfId="206" priority="248" stopIfTrue="1" operator="notEqual">
      <formula>"x"</formula>
    </cfRule>
  </conditionalFormatting>
  <conditionalFormatting sqref="G81">
    <cfRule type="cellIs" dxfId="205" priority="235" stopIfTrue="1" operator="equal">
      <formula>"x"</formula>
    </cfRule>
    <cfRule type="cellIs" dxfId="204" priority="236" stopIfTrue="1" operator="notEqual">
      <formula>"x"</formula>
    </cfRule>
  </conditionalFormatting>
  <conditionalFormatting sqref="H83">
    <cfRule type="cellIs" dxfId="203" priority="231" stopIfTrue="1" operator="equal">
      <formula>"x"</formula>
    </cfRule>
    <cfRule type="cellIs" dxfId="202" priority="232" stopIfTrue="1" operator="notEqual">
      <formula>"x"</formula>
    </cfRule>
  </conditionalFormatting>
  <conditionalFormatting sqref="J96">
    <cfRule type="cellIs" dxfId="201" priority="229" stopIfTrue="1" operator="equal">
      <formula>"x"</formula>
    </cfRule>
    <cfRule type="cellIs" dxfId="200" priority="230" stopIfTrue="1" operator="notEqual">
      <formula>"x"</formula>
    </cfRule>
  </conditionalFormatting>
  <conditionalFormatting sqref="G93:G97">
    <cfRule type="cellIs" dxfId="199" priority="219" stopIfTrue="1" operator="equal">
      <formula>"x"</formula>
    </cfRule>
    <cfRule type="cellIs" dxfId="198" priority="220" stopIfTrue="1" operator="notEqual">
      <formula>"x"</formula>
    </cfRule>
  </conditionalFormatting>
  <conditionalFormatting sqref="H93:H97">
    <cfRule type="cellIs" dxfId="197" priority="217" stopIfTrue="1" operator="equal">
      <formula>"x"</formula>
    </cfRule>
    <cfRule type="cellIs" dxfId="196" priority="218" stopIfTrue="1" operator="notEqual">
      <formula>"x"</formula>
    </cfRule>
  </conditionalFormatting>
  <conditionalFormatting sqref="I94:I96">
    <cfRule type="cellIs" dxfId="195" priority="215" stopIfTrue="1" operator="equal">
      <formula>"x"</formula>
    </cfRule>
    <cfRule type="cellIs" dxfId="194" priority="216" stopIfTrue="1" operator="notEqual">
      <formula>"x"</formula>
    </cfRule>
  </conditionalFormatting>
  <conditionalFormatting sqref="I93">
    <cfRule type="cellIs" dxfId="193" priority="213" stopIfTrue="1" operator="equal">
      <formula>"x"</formula>
    </cfRule>
    <cfRule type="cellIs" dxfId="192" priority="214" stopIfTrue="1" operator="notEqual">
      <formula>"x"</formula>
    </cfRule>
  </conditionalFormatting>
  <conditionalFormatting sqref="I97">
    <cfRule type="cellIs" dxfId="191" priority="211" stopIfTrue="1" operator="equal">
      <formula>"x"</formula>
    </cfRule>
    <cfRule type="cellIs" dxfId="190" priority="212" stopIfTrue="1" operator="notEqual">
      <formula>"x"</formula>
    </cfRule>
  </conditionalFormatting>
  <conditionalFormatting sqref="G103:K105">
    <cfRule type="cellIs" dxfId="189" priority="209" stopIfTrue="1" operator="equal">
      <formula>"x"</formula>
    </cfRule>
    <cfRule type="cellIs" dxfId="188" priority="210" stopIfTrue="1" operator="notEqual">
      <formula>"x"</formula>
    </cfRule>
  </conditionalFormatting>
  <conditionalFormatting sqref="G111:H113 G114:I115">
    <cfRule type="cellIs" dxfId="187" priority="207" stopIfTrue="1" operator="equal">
      <formula>"x"</formula>
    </cfRule>
    <cfRule type="cellIs" dxfId="186" priority="208" stopIfTrue="1" operator="notEqual">
      <formula>"x"</formula>
    </cfRule>
  </conditionalFormatting>
  <conditionalFormatting sqref="J111:J113">
    <cfRule type="cellIs" dxfId="185" priority="205" stopIfTrue="1" operator="equal">
      <formula>"x"</formula>
    </cfRule>
    <cfRule type="cellIs" dxfId="184" priority="206" stopIfTrue="1" operator="notEqual">
      <formula>"x"</formula>
    </cfRule>
  </conditionalFormatting>
  <conditionalFormatting sqref="I111:I113">
    <cfRule type="cellIs" dxfId="183" priority="203" stopIfTrue="1" operator="equal">
      <formula>"x"</formula>
    </cfRule>
    <cfRule type="cellIs" dxfId="182" priority="204" stopIfTrue="1" operator="notEqual">
      <formula>"x"</formula>
    </cfRule>
  </conditionalFormatting>
  <conditionalFormatting sqref="G121:K124">
    <cfRule type="cellIs" dxfId="181" priority="201" stopIfTrue="1" operator="equal">
      <formula>"x"</formula>
    </cfRule>
    <cfRule type="cellIs" dxfId="180" priority="202" stopIfTrue="1" operator="notEqual">
      <formula>"x"</formula>
    </cfRule>
  </conditionalFormatting>
  <conditionalFormatting sqref="J133 J134:K134 I130:J130 G130:H134 J130:K131 K132">
    <cfRule type="cellIs" dxfId="179" priority="199" stopIfTrue="1" operator="equal">
      <formula>"x"</formula>
    </cfRule>
    <cfRule type="cellIs" dxfId="178" priority="200" stopIfTrue="1" operator="notEqual">
      <formula>"x"</formula>
    </cfRule>
  </conditionalFormatting>
  <conditionalFormatting sqref="I134">
    <cfRule type="cellIs" dxfId="177" priority="195" stopIfTrue="1" operator="equal">
      <formula>"x"</formula>
    </cfRule>
    <cfRule type="cellIs" dxfId="176" priority="196" stopIfTrue="1" operator="notEqual">
      <formula>"x"</formula>
    </cfRule>
  </conditionalFormatting>
  <conditionalFormatting sqref="G145:H145 K145 G140:K144">
    <cfRule type="cellIs" dxfId="175" priority="193" stopIfTrue="1" operator="equal">
      <formula>"x"</formula>
    </cfRule>
    <cfRule type="cellIs" dxfId="174" priority="194" stopIfTrue="1" operator="notEqual">
      <formula>"x"</formula>
    </cfRule>
  </conditionalFormatting>
  <conditionalFormatting sqref="I145">
    <cfRule type="cellIs" dxfId="173" priority="191" stopIfTrue="1" operator="equal">
      <formula>"x"</formula>
    </cfRule>
    <cfRule type="cellIs" dxfId="172" priority="192" stopIfTrue="1" operator="notEqual">
      <formula>"x"</formula>
    </cfRule>
  </conditionalFormatting>
  <conditionalFormatting sqref="H157 K159">
    <cfRule type="cellIs" dxfId="171" priority="189" stopIfTrue="1" operator="equal">
      <formula>"x"</formula>
    </cfRule>
    <cfRule type="cellIs" dxfId="170" priority="190" stopIfTrue="1" operator="notEqual">
      <formula>"x"</formula>
    </cfRule>
  </conditionalFormatting>
  <conditionalFormatting sqref="G157:G159">
    <cfRule type="cellIs" dxfId="169" priority="187" stopIfTrue="1" operator="equal">
      <formula>"x"</formula>
    </cfRule>
    <cfRule type="cellIs" dxfId="168" priority="188" stopIfTrue="1" operator="notEqual">
      <formula>"x"</formula>
    </cfRule>
  </conditionalFormatting>
  <conditionalFormatting sqref="J157">
    <cfRule type="cellIs" dxfId="167" priority="185" stopIfTrue="1" operator="equal">
      <formula>"x"</formula>
    </cfRule>
    <cfRule type="cellIs" dxfId="166" priority="186" stopIfTrue="1" operator="notEqual">
      <formula>"x"</formula>
    </cfRule>
  </conditionalFormatting>
  <conditionalFormatting sqref="J158">
    <cfRule type="cellIs" dxfId="165" priority="183" stopIfTrue="1" operator="equal">
      <formula>"x"</formula>
    </cfRule>
    <cfRule type="cellIs" dxfId="164" priority="184" stopIfTrue="1" operator="notEqual">
      <formula>"x"</formula>
    </cfRule>
  </conditionalFormatting>
  <conditionalFormatting sqref="I159">
    <cfRule type="cellIs" dxfId="163" priority="181" stopIfTrue="1" operator="equal">
      <formula>"x"</formula>
    </cfRule>
    <cfRule type="cellIs" dxfId="162" priority="182" stopIfTrue="1" operator="notEqual">
      <formula>"x"</formula>
    </cfRule>
  </conditionalFormatting>
  <conditionalFormatting sqref="I13">
    <cfRule type="cellIs" dxfId="161" priority="177" stopIfTrue="1" operator="equal">
      <formula>"x"</formula>
    </cfRule>
    <cfRule type="cellIs" dxfId="160" priority="178" stopIfTrue="1" operator="notEqual">
      <formula>"x"</formula>
    </cfRule>
  </conditionalFormatting>
  <conditionalFormatting sqref="K19">
    <cfRule type="cellIs" dxfId="159" priority="175" stopIfTrue="1" operator="equal">
      <formula>"x"</formula>
    </cfRule>
    <cfRule type="cellIs" dxfId="158" priority="176" stopIfTrue="1" operator="notEqual">
      <formula>"x"</formula>
    </cfRule>
  </conditionalFormatting>
  <conditionalFormatting sqref="I26">
    <cfRule type="cellIs" dxfId="157" priority="173" stopIfTrue="1" operator="equal">
      <formula>"x"</formula>
    </cfRule>
    <cfRule type="cellIs" dxfId="156" priority="174" stopIfTrue="1" operator="notEqual">
      <formula>"x"</formula>
    </cfRule>
  </conditionalFormatting>
  <conditionalFormatting sqref="I27">
    <cfRule type="cellIs" dxfId="155" priority="171" stopIfTrue="1" operator="equal">
      <formula>"x"</formula>
    </cfRule>
    <cfRule type="cellIs" dxfId="154" priority="172" stopIfTrue="1" operator="notEqual">
      <formula>"x"</formula>
    </cfRule>
  </conditionalFormatting>
  <conditionalFormatting sqref="K60">
    <cfRule type="cellIs" dxfId="153" priority="163" stopIfTrue="1" operator="equal">
      <formula>"x"</formula>
    </cfRule>
    <cfRule type="cellIs" dxfId="152" priority="164" stopIfTrue="1" operator="notEqual">
      <formula>"x"</formula>
    </cfRule>
  </conditionalFormatting>
  <conditionalFormatting sqref="I61">
    <cfRule type="cellIs" dxfId="151" priority="161" stopIfTrue="1" operator="equal">
      <formula>"x"</formula>
    </cfRule>
    <cfRule type="cellIs" dxfId="150" priority="162" stopIfTrue="1" operator="notEqual">
      <formula>"x"</formula>
    </cfRule>
  </conditionalFormatting>
  <conditionalFormatting sqref="J63">
    <cfRule type="cellIs" dxfId="149" priority="159" stopIfTrue="1" operator="equal">
      <formula>"x"</formula>
    </cfRule>
    <cfRule type="cellIs" dxfId="148" priority="160" stopIfTrue="1" operator="notEqual">
      <formula>"x"</formula>
    </cfRule>
  </conditionalFormatting>
  <conditionalFormatting sqref="J69">
    <cfRule type="cellIs" dxfId="147" priority="157" stopIfTrue="1" operator="equal">
      <formula>"x"</formula>
    </cfRule>
    <cfRule type="cellIs" dxfId="146" priority="158" stopIfTrue="1" operator="notEqual">
      <formula>"x"</formula>
    </cfRule>
  </conditionalFormatting>
  <conditionalFormatting sqref="I70">
    <cfRule type="cellIs" dxfId="145" priority="155" stopIfTrue="1" operator="equal">
      <formula>"x"</formula>
    </cfRule>
    <cfRule type="cellIs" dxfId="144" priority="156" stopIfTrue="1" operator="notEqual">
      <formula>"x"</formula>
    </cfRule>
  </conditionalFormatting>
  <conditionalFormatting sqref="K72">
    <cfRule type="cellIs" dxfId="143" priority="153" stopIfTrue="1" operator="equal">
      <formula>"x"</formula>
    </cfRule>
    <cfRule type="cellIs" dxfId="142" priority="154" stopIfTrue="1" operator="notEqual">
      <formula>"x"</formula>
    </cfRule>
  </conditionalFormatting>
  <conditionalFormatting sqref="I73">
    <cfRule type="cellIs" dxfId="141" priority="151" stopIfTrue="1" operator="equal">
      <formula>"x"</formula>
    </cfRule>
    <cfRule type="cellIs" dxfId="140" priority="152" stopIfTrue="1" operator="notEqual">
      <formula>"x"</formula>
    </cfRule>
  </conditionalFormatting>
  <conditionalFormatting sqref="J75">
    <cfRule type="cellIs" dxfId="139" priority="149" stopIfTrue="1" operator="equal">
      <formula>"x"</formula>
    </cfRule>
    <cfRule type="cellIs" dxfId="138" priority="150" stopIfTrue="1" operator="notEqual">
      <formula>"x"</formula>
    </cfRule>
  </conditionalFormatting>
  <conditionalFormatting sqref="J81">
    <cfRule type="cellIs" dxfId="137" priority="147" stopIfTrue="1" operator="equal">
      <formula>"x"</formula>
    </cfRule>
    <cfRule type="cellIs" dxfId="136" priority="148" stopIfTrue="1" operator="notEqual">
      <formula>"x"</formula>
    </cfRule>
  </conditionalFormatting>
  <conditionalFormatting sqref="H82">
    <cfRule type="cellIs" dxfId="135" priority="145" stopIfTrue="1" operator="equal">
      <formula>"x"</formula>
    </cfRule>
    <cfRule type="cellIs" dxfId="134" priority="146" stopIfTrue="1" operator="notEqual">
      <formula>"x"</formula>
    </cfRule>
  </conditionalFormatting>
  <conditionalFormatting sqref="K85">
    <cfRule type="cellIs" dxfId="133" priority="139" stopIfTrue="1" operator="equal">
      <formula>"x"</formula>
    </cfRule>
    <cfRule type="cellIs" dxfId="132" priority="140" stopIfTrue="1" operator="notEqual">
      <formula>"x"</formula>
    </cfRule>
  </conditionalFormatting>
  <conditionalFormatting sqref="H86">
    <cfRule type="cellIs" dxfId="131" priority="137" stopIfTrue="1" operator="equal">
      <formula>"x"</formula>
    </cfRule>
    <cfRule type="cellIs" dxfId="130" priority="138" stopIfTrue="1" operator="notEqual">
      <formula>"x"</formula>
    </cfRule>
  </conditionalFormatting>
  <conditionalFormatting sqref="K93">
    <cfRule type="cellIs" dxfId="129" priority="133" stopIfTrue="1" operator="equal">
      <formula>"x"</formula>
    </cfRule>
    <cfRule type="cellIs" dxfId="128" priority="134" stopIfTrue="1" operator="notEqual">
      <formula>"x"</formula>
    </cfRule>
  </conditionalFormatting>
  <conditionalFormatting sqref="K94">
    <cfRule type="cellIs" dxfId="127" priority="131" stopIfTrue="1" operator="equal">
      <formula>"x"</formula>
    </cfRule>
    <cfRule type="cellIs" dxfId="126" priority="132" stopIfTrue="1" operator="notEqual">
      <formula>"x"</formula>
    </cfRule>
  </conditionalFormatting>
  <conditionalFormatting sqref="J95:K95">
    <cfRule type="cellIs" dxfId="125" priority="129" stopIfTrue="1" operator="equal">
      <formula>"x"</formula>
    </cfRule>
    <cfRule type="cellIs" dxfId="124" priority="130" stopIfTrue="1" operator="notEqual">
      <formula>"x"</formula>
    </cfRule>
  </conditionalFormatting>
  <conditionalFormatting sqref="K96">
    <cfRule type="cellIs" dxfId="123" priority="127" stopIfTrue="1" operator="equal">
      <formula>"x"</formula>
    </cfRule>
    <cfRule type="cellIs" dxfId="122" priority="128" stopIfTrue="1" operator="notEqual">
      <formula>"x"</formula>
    </cfRule>
  </conditionalFormatting>
  <conditionalFormatting sqref="J97:K97">
    <cfRule type="cellIs" dxfId="121" priority="125" stopIfTrue="1" operator="equal">
      <formula>"x"</formula>
    </cfRule>
    <cfRule type="cellIs" dxfId="120" priority="126" stopIfTrue="1" operator="notEqual">
      <formula>"x"</formula>
    </cfRule>
  </conditionalFormatting>
  <conditionalFormatting sqref="K111">
    <cfRule type="cellIs" dxfId="119" priority="123" stopIfTrue="1" operator="equal">
      <formula>"x"</formula>
    </cfRule>
    <cfRule type="cellIs" dxfId="118" priority="124" stopIfTrue="1" operator="notEqual">
      <formula>"x"</formula>
    </cfRule>
  </conditionalFormatting>
  <conditionalFormatting sqref="K112">
    <cfRule type="cellIs" dxfId="117" priority="121" stopIfTrue="1" operator="equal">
      <formula>"x"</formula>
    </cfRule>
    <cfRule type="cellIs" dxfId="116" priority="122" stopIfTrue="1" operator="notEqual">
      <formula>"x"</formula>
    </cfRule>
  </conditionalFormatting>
  <conditionalFormatting sqref="K113">
    <cfRule type="cellIs" dxfId="115" priority="119" stopIfTrue="1" operator="equal">
      <formula>"x"</formula>
    </cfRule>
    <cfRule type="cellIs" dxfId="114" priority="120" stopIfTrue="1" operator="notEqual">
      <formula>"x"</formula>
    </cfRule>
  </conditionalFormatting>
  <conditionalFormatting sqref="K114">
    <cfRule type="cellIs" dxfId="113" priority="117" stopIfTrue="1" operator="equal">
      <formula>"x"</formula>
    </cfRule>
    <cfRule type="cellIs" dxfId="112" priority="118" stopIfTrue="1" operator="notEqual">
      <formula>"x"</formula>
    </cfRule>
  </conditionalFormatting>
  <conditionalFormatting sqref="K115">
    <cfRule type="cellIs" dxfId="111" priority="115" stopIfTrue="1" operator="equal">
      <formula>"x"</formula>
    </cfRule>
    <cfRule type="cellIs" dxfId="110" priority="116" stopIfTrue="1" operator="notEqual">
      <formula>"x"</formula>
    </cfRule>
  </conditionalFormatting>
  <conditionalFormatting sqref="I131">
    <cfRule type="cellIs" dxfId="109" priority="113" stopIfTrue="1" operator="equal">
      <formula>"x"</formula>
    </cfRule>
    <cfRule type="cellIs" dxfId="108" priority="114" stopIfTrue="1" operator="notEqual">
      <formula>"x"</formula>
    </cfRule>
  </conditionalFormatting>
  <conditionalFormatting sqref="I157">
    <cfRule type="cellIs" dxfId="107" priority="111" stopIfTrue="1" operator="equal">
      <formula>"x"</formula>
    </cfRule>
    <cfRule type="cellIs" dxfId="106" priority="112" stopIfTrue="1" operator="notEqual">
      <formula>"x"</formula>
    </cfRule>
  </conditionalFormatting>
  <conditionalFormatting sqref="I11:J11 I12">
    <cfRule type="cellIs" dxfId="105" priority="105" stopIfTrue="1" operator="equal">
      <formula>"x"</formula>
    </cfRule>
    <cfRule type="cellIs" dxfId="104" priority="106" stopIfTrue="1" operator="notEqual">
      <formula>"x"</formula>
    </cfRule>
  </conditionalFormatting>
  <conditionalFormatting sqref="J12">
    <cfRule type="cellIs" dxfId="103" priority="103" stopIfTrue="1" operator="equal">
      <formula>"x"</formula>
    </cfRule>
    <cfRule type="cellIs" dxfId="102" priority="104" stopIfTrue="1" operator="notEqual">
      <formula>"x"</formula>
    </cfRule>
  </conditionalFormatting>
  <conditionalFormatting sqref="J13">
    <cfRule type="cellIs" dxfId="101" priority="101" stopIfTrue="1" operator="equal">
      <formula>"x"</formula>
    </cfRule>
    <cfRule type="cellIs" dxfId="100" priority="102" stopIfTrue="1" operator="notEqual">
      <formula>"x"</formula>
    </cfRule>
  </conditionalFormatting>
  <conditionalFormatting sqref="I20">
    <cfRule type="cellIs" dxfId="99" priority="99" stopIfTrue="1" operator="equal">
      <formula>"x"</formula>
    </cfRule>
    <cfRule type="cellIs" dxfId="98" priority="100" stopIfTrue="1" operator="notEqual">
      <formula>"x"</formula>
    </cfRule>
  </conditionalFormatting>
  <conditionalFormatting sqref="I23">
    <cfRule type="cellIs" dxfId="97" priority="97" stopIfTrue="1" operator="equal">
      <formula>"x"</formula>
    </cfRule>
    <cfRule type="cellIs" dxfId="96" priority="98" stopIfTrue="1" operator="notEqual">
      <formula>"x"</formula>
    </cfRule>
  </conditionalFormatting>
  <conditionalFormatting sqref="J24:K25">
    <cfRule type="cellIs" dxfId="95" priority="95" stopIfTrue="1" operator="equal">
      <formula>"x"</formula>
    </cfRule>
    <cfRule type="cellIs" dxfId="94" priority="96" stopIfTrue="1" operator="notEqual">
      <formula>"x"</formula>
    </cfRule>
  </conditionalFormatting>
  <conditionalFormatting sqref="K26">
    <cfRule type="cellIs" dxfId="93" priority="93" stopIfTrue="1" operator="equal">
      <formula>"x"</formula>
    </cfRule>
    <cfRule type="cellIs" dxfId="92" priority="94" stopIfTrue="1" operator="notEqual">
      <formula>"x"</formula>
    </cfRule>
  </conditionalFormatting>
  <conditionalFormatting sqref="K27">
    <cfRule type="cellIs" dxfId="91" priority="91" stopIfTrue="1" operator="equal">
      <formula>"x"</formula>
    </cfRule>
    <cfRule type="cellIs" dxfId="90" priority="92" stopIfTrue="1" operator="notEqual">
      <formula>"x"</formula>
    </cfRule>
  </conditionalFormatting>
  <conditionalFormatting sqref="J34:J36 I35 K36">
    <cfRule type="cellIs" dxfId="89" priority="89" stopIfTrue="1" operator="equal">
      <formula>"x"</formula>
    </cfRule>
    <cfRule type="cellIs" dxfId="88" priority="90" stopIfTrue="1" operator="notEqual">
      <formula>"x"</formula>
    </cfRule>
  </conditionalFormatting>
  <conditionalFormatting sqref="K37">
    <cfRule type="cellIs" dxfId="87" priority="87" stopIfTrue="1" operator="equal">
      <formula>"x"</formula>
    </cfRule>
    <cfRule type="cellIs" dxfId="86" priority="88" stopIfTrue="1" operator="notEqual">
      <formula>"x"</formula>
    </cfRule>
  </conditionalFormatting>
  <conditionalFormatting sqref="K38">
    <cfRule type="cellIs" dxfId="85" priority="85" stopIfTrue="1" operator="equal">
      <formula>"x"</formula>
    </cfRule>
    <cfRule type="cellIs" dxfId="84" priority="86" stopIfTrue="1" operator="notEqual">
      <formula>"x"</formula>
    </cfRule>
  </conditionalFormatting>
  <conditionalFormatting sqref="J45:K45">
    <cfRule type="cellIs" dxfId="83" priority="83" stopIfTrue="1" operator="equal">
      <formula>"x"</formula>
    </cfRule>
    <cfRule type="cellIs" dxfId="82" priority="84" stopIfTrue="1" operator="notEqual">
      <formula>"x"</formula>
    </cfRule>
  </conditionalFormatting>
  <conditionalFormatting sqref="G46">
    <cfRule type="cellIs" dxfId="81" priority="81" stopIfTrue="1" operator="equal">
      <formula>"x"</formula>
    </cfRule>
    <cfRule type="cellIs" dxfId="80" priority="82" stopIfTrue="1" operator="notEqual">
      <formula>"x"</formula>
    </cfRule>
  </conditionalFormatting>
  <conditionalFormatting sqref="K48">
    <cfRule type="cellIs" dxfId="79" priority="79" stopIfTrue="1" operator="equal">
      <formula>"x"</formula>
    </cfRule>
    <cfRule type="cellIs" dxfId="78" priority="80" stopIfTrue="1" operator="notEqual">
      <formula>"x"</formula>
    </cfRule>
  </conditionalFormatting>
  <conditionalFormatting sqref="I50:J50">
    <cfRule type="cellIs" dxfId="77" priority="77" stopIfTrue="1" operator="equal">
      <formula>"x"</formula>
    </cfRule>
    <cfRule type="cellIs" dxfId="76" priority="78" stopIfTrue="1" operator="notEqual">
      <formula>"x"</formula>
    </cfRule>
  </conditionalFormatting>
  <conditionalFormatting sqref="J57">
    <cfRule type="cellIs" dxfId="75" priority="75" stopIfTrue="1" operator="equal">
      <formula>"x"</formula>
    </cfRule>
    <cfRule type="cellIs" dxfId="74" priority="76" stopIfTrue="1" operator="notEqual">
      <formula>"x"</formula>
    </cfRule>
  </conditionalFormatting>
  <conditionalFormatting sqref="J58">
    <cfRule type="cellIs" dxfId="73" priority="73" stopIfTrue="1" operator="equal">
      <formula>"x"</formula>
    </cfRule>
    <cfRule type="cellIs" dxfId="72" priority="74" stopIfTrue="1" operator="notEqual">
      <formula>"x"</formula>
    </cfRule>
  </conditionalFormatting>
  <conditionalFormatting sqref="K59">
    <cfRule type="cellIs" dxfId="71" priority="71" stopIfTrue="1" operator="equal">
      <formula>"x"</formula>
    </cfRule>
    <cfRule type="cellIs" dxfId="70" priority="72" stopIfTrue="1" operator="notEqual">
      <formula>"x"</formula>
    </cfRule>
  </conditionalFormatting>
  <conditionalFormatting sqref="J61:K61">
    <cfRule type="cellIs" dxfId="69" priority="69" stopIfTrue="1" operator="equal">
      <formula>"x"</formula>
    </cfRule>
    <cfRule type="cellIs" dxfId="68" priority="70" stopIfTrue="1" operator="notEqual">
      <formula>"x"</formula>
    </cfRule>
  </conditionalFormatting>
  <conditionalFormatting sqref="K63">
    <cfRule type="cellIs" dxfId="67" priority="67" stopIfTrue="1" operator="equal">
      <formula>"x"</formula>
    </cfRule>
    <cfRule type="cellIs" dxfId="66" priority="68" stopIfTrue="1" operator="notEqual">
      <formula>"x"</formula>
    </cfRule>
  </conditionalFormatting>
  <conditionalFormatting sqref="K69">
    <cfRule type="cellIs" dxfId="65" priority="65" stopIfTrue="1" operator="equal">
      <formula>"x"</formula>
    </cfRule>
    <cfRule type="cellIs" dxfId="64" priority="66" stopIfTrue="1" operator="notEqual">
      <formula>"x"</formula>
    </cfRule>
  </conditionalFormatting>
  <conditionalFormatting sqref="J73">
    <cfRule type="cellIs" dxfId="63" priority="63" stopIfTrue="1" operator="equal">
      <formula>"x"</formula>
    </cfRule>
    <cfRule type="cellIs" dxfId="62" priority="64" stopIfTrue="1" operator="notEqual">
      <formula>"x"</formula>
    </cfRule>
  </conditionalFormatting>
  <conditionalFormatting sqref="K73">
    <cfRule type="cellIs" dxfId="61" priority="61" stopIfTrue="1" operator="equal">
      <formula>"x"</formula>
    </cfRule>
    <cfRule type="cellIs" dxfId="60" priority="62" stopIfTrue="1" operator="notEqual">
      <formula>"x"</formula>
    </cfRule>
  </conditionalFormatting>
  <conditionalFormatting sqref="H81">
    <cfRule type="cellIs" dxfId="59" priority="59" stopIfTrue="1" operator="equal">
      <formula>"x"</formula>
    </cfRule>
    <cfRule type="cellIs" dxfId="58" priority="60" stopIfTrue="1" operator="notEqual">
      <formula>"x"</formula>
    </cfRule>
  </conditionalFormatting>
  <conditionalFormatting sqref="G82">
    <cfRule type="cellIs" dxfId="57" priority="57" stopIfTrue="1" operator="equal">
      <formula>"x"</formula>
    </cfRule>
    <cfRule type="cellIs" dxfId="56" priority="58" stopIfTrue="1" operator="notEqual">
      <formula>"x"</formula>
    </cfRule>
  </conditionalFormatting>
  <conditionalFormatting sqref="G83">
    <cfRule type="cellIs" dxfId="55" priority="55" stopIfTrue="1" operator="equal">
      <formula>"x"</formula>
    </cfRule>
    <cfRule type="cellIs" dxfId="54" priority="56" stopIfTrue="1" operator="notEqual">
      <formula>"x"</formula>
    </cfRule>
  </conditionalFormatting>
  <conditionalFormatting sqref="G84">
    <cfRule type="cellIs" dxfId="53" priority="53" stopIfTrue="1" operator="equal">
      <formula>"x"</formula>
    </cfRule>
    <cfRule type="cellIs" dxfId="52" priority="54" stopIfTrue="1" operator="notEqual">
      <formula>"x"</formula>
    </cfRule>
  </conditionalFormatting>
  <conditionalFormatting sqref="G85">
    <cfRule type="cellIs" dxfId="51" priority="51" stopIfTrue="1" operator="equal">
      <formula>"x"</formula>
    </cfRule>
    <cfRule type="cellIs" dxfId="50" priority="52" stopIfTrue="1" operator="notEqual">
      <formula>"x"</formula>
    </cfRule>
  </conditionalFormatting>
  <conditionalFormatting sqref="G87">
    <cfRule type="cellIs" dxfId="49" priority="49" stopIfTrue="1" operator="equal">
      <formula>"x"</formula>
    </cfRule>
    <cfRule type="cellIs" dxfId="48" priority="50" stopIfTrue="1" operator="notEqual">
      <formula>"x"</formula>
    </cfRule>
  </conditionalFormatting>
  <conditionalFormatting sqref="J93:J94">
    <cfRule type="cellIs" dxfId="47" priority="47" stopIfTrue="1" operator="equal">
      <formula>"x"</formula>
    </cfRule>
    <cfRule type="cellIs" dxfId="46" priority="48" stopIfTrue="1" operator="notEqual">
      <formula>"x"</formula>
    </cfRule>
  </conditionalFormatting>
  <conditionalFormatting sqref="I132:J132">
    <cfRule type="cellIs" dxfId="45" priority="45" stopIfTrue="1" operator="equal">
      <formula>"x"</formula>
    </cfRule>
    <cfRule type="cellIs" dxfId="44" priority="46" stopIfTrue="1" operator="notEqual">
      <formula>"x"</formula>
    </cfRule>
  </conditionalFormatting>
  <conditionalFormatting sqref="J145">
    <cfRule type="cellIs" dxfId="43" priority="43" stopIfTrue="1" operator="equal">
      <formula>"x"</formula>
    </cfRule>
    <cfRule type="cellIs" dxfId="42" priority="44" stopIfTrue="1" operator="notEqual">
      <formula>"x"</formula>
    </cfRule>
  </conditionalFormatting>
  <conditionalFormatting sqref="K157">
    <cfRule type="cellIs" dxfId="41" priority="41" stopIfTrue="1" operator="equal">
      <formula>"x"</formula>
    </cfRule>
    <cfRule type="cellIs" dxfId="40" priority="42" stopIfTrue="1" operator="notEqual">
      <formula>"x"</formula>
    </cfRule>
  </conditionalFormatting>
  <conditionalFormatting sqref="I158">
    <cfRule type="cellIs" dxfId="39" priority="39" stopIfTrue="1" operator="equal">
      <formula>"x"</formula>
    </cfRule>
    <cfRule type="cellIs" dxfId="38" priority="40" stopIfTrue="1" operator="notEqual">
      <formula>"x"</formula>
    </cfRule>
  </conditionalFormatting>
  <conditionalFormatting sqref="H159">
    <cfRule type="cellIs" dxfId="37" priority="37" stopIfTrue="1" operator="equal">
      <formula>"x"</formula>
    </cfRule>
    <cfRule type="cellIs" dxfId="36" priority="38" stopIfTrue="1" operator="notEqual">
      <formula>"x"</formula>
    </cfRule>
  </conditionalFormatting>
  <conditionalFormatting sqref="K23">
    <cfRule type="cellIs" dxfId="35" priority="35" stopIfTrue="1" operator="equal">
      <formula>"x"</formula>
    </cfRule>
    <cfRule type="cellIs" dxfId="34" priority="36" stopIfTrue="1" operator="notEqual">
      <formula>"x"</formula>
    </cfRule>
  </conditionalFormatting>
  <conditionalFormatting sqref="I34">
    <cfRule type="cellIs" dxfId="33" priority="33" stopIfTrue="1" operator="equal">
      <formula>"x"</formula>
    </cfRule>
    <cfRule type="cellIs" dxfId="32" priority="34" stopIfTrue="1" operator="notEqual">
      <formula>"x"</formula>
    </cfRule>
  </conditionalFormatting>
  <conditionalFormatting sqref="I38">
    <cfRule type="cellIs" dxfId="31" priority="31" stopIfTrue="1" operator="equal">
      <formula>"x"</formula>
    </cfRule>
    <cfRule type="cellIs" dxfId="30" priority="32" stopIfTrue="1" operator="notEqual">
      <formula>"x"</formula>
    </cfRule>
  </conditionalFormatting>
  <conditionalFormatting sqref="K46">
    <cfRule type="cellIs" dxfId="29" priority="29" stopIfTrue="1" operator="equal">
      <formula>"x"</formula>
    </cfRule>
    <cfRule type="cellIs" dxfId="28" priority="30" stopIfTrue="1" operator="notEqual">
      <formula>"x"</formula>
    </cfRule>
  </conditionalFormatting>
  <conditionalFormatting sqref="H49">
    <cfRule type="cellIs" dxfId="27" priority="27" stopIfTrue="1" operator="equal">
      <formula>"x"</formula>
    </cfRule>
    <cfRule type="cellIs" dxfId="26" priority="28" stopIfTrue="1" operator="notEqual">
      <formula>"x"</formula>
    </cfRule>
  </conditionalFormatting>
  <conditionalFormatting sqref="K51">
    <cfRule type="cellIs" dxfId="25" priority="25" stopIfTrue="1" operator="equal">
      <formula>"x"</formula>
    </cfRule>
    <cfRule type="cellIs" dxfId="24" priority="26" stopIfTrue="1" operator="notEqual">
      <formula>"x"</formula>
    </cfRule>
  </conditionalFormatting>
  <conditionalFormatting sqref="H75">
    <cfRule type="cellIs" dxfId="23" priority="23" stopIfTrue="1" operator="equal">
      <formula>"x"</formula>
    </cfRule>
    <cfRule type="cellIs" dxfId="22" priority="24" stopIfTrue="1" operator="notEqual">
      <formula>"x"</formula>
    </cfRule>
  </conditionalFormatting>
  <conditionalFormatting sqref="G75">
    <cfRule type="cellIs" dxfId="21" priority="21" stopIfTrue="1" operator="equal">
      <formula>"x"</formula>
    </cfRule>
    <cfRule type="cellIs" dxfId="20" priority="22" stopIfTrue="1" operator="notEqual">
      <formula>"x"</formula>
    </cfRule>
  </conditionalFormatting>
  <conditionalFormatting sqref="K81">
    <cfRule type="cellIs" dxfId="19" priority="19" stopIfTrue="1" operator="equal">
      <formula>"x"</formula>
    </cfRule>
    <cfRule type="cellIs" dxfId="18" priority="20" stopIfTrue="1" operator="notEqual">
      <formula>"x"</formula>
    </cfRule>
  </conditionalFormatting>
  <conditionalFormatting sqref="J82">
    <cfRule type="cellIs" dxfId="17" priority="17" stopIfTrue="1" operator="equal">
      <formula>"x"</formula>
    </cfRule>
    <cfRule type="cellIs" dxfId="16" priority="18" stopIfTrue="1" operator="notEqual">
      <formula>"x"</formula>
    </cfRule>
  </conditionalFormatting>
  <conditionalFormatting sqref="K83">
    <cfRule type="cellIs" dxfId="15" priority="15" stopIfTrue="1" operator="equal">
      <formula>"x"</formula>
    </cfRule>
    <cfRule type="cellIs" dxfId="14" priority="16" stopIfTrue="1" operator="notEqual">
      <formula>"x"</formula>
    </cfRule>
  </conditionalFormatting>
  <conditionalFormatting sqref="J84">
    <cfRule type="cellIs" dxfId="13" priority="13" stopIfTrue="1" operator="equal">
      <formula>"x"</formula>
    </cfRule>
    <cfRule type="cellIs" dxfId="12" priority="14" stopIfTrue="1" operator="notEqual">
      <formula>"x"</formula>
    </cfRule>
  </conditionalFormatting>
  <conditionalFormatting sqref="J85">
    <cfRule type="cellIs" dxfId="11" priority="11" stopIfTrue="1" operator="equal">
      <formula>"x"</formula>
    </cfRule>
    <cfRule type="cellIs" dxfId="10" priority="12" stopIfTrue="1" operator="notEqual">
      <formula>"x"</formula>
    </cfRule>
  </conditionalFormatting>
  <conditionalFormatting sqref="J86">
    <cfRule type="cellIs" dxfId="9" priority="9" stopIfTrue="1" operator="equal">
      <formula>"x"</formula>
    </cfRule>
    <cfRule type="cellIs" dxfId="8" priority="10" stopIfTrue="1" operator="notEqual">
      <formula>"x"</formula>
    </cfRule>
  </conditionalFormatting>
  <conditionalFormatting sqref="I87">
    <cfRule type="cellIs" dxfId="7" priority="7" stopIfTrue="1" operator="equal">
      <formula>"x"</formula>
    </cfRule>
    <cfRule type="cellIs" dxfId="6" priority="8" stopIfTrue="1" operator="notEqual">
      <formula>"x"</formula>
    </cfRule>
  </conditionalFormatting>
  <conditionalFormatting sqref="K84">
    <cfRule type="cellIs" dxfId="5" priority="5" stopIfTrue="1" operator="equal">
      <formula>"x"</formula>
    </cfRule>
    <cfRule type="cellIs" dxfId="4" priority="6" stopIfTrue="1" operator="notEqual">
      <formula>"x"</formula>
    </cfRule>
  </conditionalFormatting>
  <conditionalFormatting sqref="K158">
    <cfRule type="cellIs" dxfId="3" priority="3" stopIfTrue="1" operator="equal">
      <formula>"x"</formula>
    </cfRule>
    <cfRule type="cellIs" dxfId="2" priority="4" stopIfTrue="1" operator="notEqual">
      <formula>"x"</formula>
    </cfRule>
  </conditionalFormatting>
  <conditionalFormatting sqref="J159">
    <cfRule type="cellIs" dxfId="1" priority="1" stopIfTrue="1" operator="equal">
      <formula>"x"</formula>
    </cfRule>
    <cfRule type="cellIs" dxfId="0" priority="2" stopIfTrue="1" operator="notEqual">
      <formula>"x"</formula>
    </cfRule>
  </conditionalFormatting>
  <printOptions horizontalCentered="1"/>
  <pageMargins left="0.25" right="0.25" top="0.75" bottom="0.75" header="0.3" footer="0.3"/>
  <pageSetup paperSize="9" scale="28" fitToHeight="0" orientation="portrait" r:id="rId1"/>
  <headerFooter alignWithMargins="0">
    <oddFooter xml:space="preserve">&amp;L&amp;"Arial,Italic"&amp;12&amp;F&amp;C&amp;"Arial,Italic"&amp;12&amp;D&amp;R&amp;"Arial,Italic"&amp;12&amp;A  -  Page &amp;P / &amp;N </oddFooter>
  </headerFooter>
  <colBreaks count="1" manualBreakCount="1">
    <brk id="1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X186"/>
  <sheetViews>
    <sheetView view="pageBreakPreview" topLeftCell="A37" zoomScale="90" zoomScaleNormal="85" zoomScaleSheetLayoutView="90" workbookViewId="0">
      <selection activeCell="Q49" sqref="Q49:R49"/>
    </sheetView>
  </sheetViews>
  <sheetFormatPr defaultRowHeight="12.75" x14ac:dyDescent="0.2"/>
  <cols>
    <col min="1" max="1" width="2.42578125" customWidth="1"/>
    <col min="2" max="2" width="3.7109375" customWidth="1"/>
    <col min="3" max="3" width="8.7109375" customWidth="1"/>
    <col min="4" max="4" width="4.85546875" customWidth="1"/>
    <col min="5" max="5" width="6.140625" customWidth="1"/>
    <col min="6" max="6" width="18.28515625" customWidth="1"/>
    <col min="7" max="7" width="7" customWidth="1"/>
    <col min="8" max="8" width="5.28515625" customWidth="1"/>
    <col min="9" max="9" width="8.140625" customWidth="1"/>
    <col min="10" max="10" width="5.7109375" customWidth="1"/>
    <col min="11" max="11" width="4.42578125" customWidth="1"/>
    <col min="12" max="12" width="2" customWidth="1"/>
    <col min="13" max="13" width="3.140625" customWidth="1"/>
    <col min="14" max="14" width="15" customWidth="1"/>
    <col min="15" max="15" width="3.85546875" customWidth="1"/>
    <col min="16" max="16" width="27.140625" customWidth="1"/>
    <col min="17" max="17" width="6.5703125" customWidth="1"/>
    <col min="18" max="18" width="7.7109375" customWidth="1"/>
    <col min="19" max="19" width="3.85546875" customWidth="1"/>
    <col min="20" max="20" width="9.42578125" customWidth="1"/>
    <col min="21" max="21" width="1.7109375" customWidth="1"/>
  </cols>
  <sheetData>
    <row r="1" spans="1:50" s="2" customFormat="1" ht="24.75" customHeight="1" x14ac:dyDescent="0.2">
      <c r="A1" s="253"/>
      <c r="B1" s="922" t="s">
        <v>78</v>
      </c>
      <c r="C1" s="922"/>
      <c r="D1" s="922"/>
      <c r="E1" s="922"/>
      <c r="F1" s="922"/>
      <c r="G1" s="922"/>
      <c r="H1" s="922"/>
      <c r="I1" s="922"/>
      <c r="J1" s="922"/>
      <c r="K1" s="922"/>
      <c r="L1" s="254"/>
      <c r="M1" s="922"/>
      <c r="N1" s="922"/>
      <c r="O1" s="922"/>
      <c r="P1" s="922"/>
      <c r="Q1" s="922"/>
      <c r="R1" s="922"/>
      <c r="S1" s="922"/>
      <c r="T1" s="922"/>
      <c r="U1" s="255"/>
      <c r="V1" s="256"/>
      <c r="W1" s="256"/>
      <c r="X1" s="256"/>
      <c r="Y1" s="256"/>
      <c r="Z1" s="256"/>
      <c r="AA1" s="256"/>
      <c r="AB1" s="7"/>
      <c r="AC1" s="7"/>
      <c r="AD1" s="7"/>
      <c r="AE1" s="7"/>
      <c r="AF1" s="7"/>
      <c r="AG1" s="7"/>
      <c r="AH1" s="7"/>
      <c r="AI1" s="8"/>
      <c r="AJ1" s="8"/>
      <c r="AK1" s="8"/>
      <c r="AL1" s="8"/>
      <c r="AM1" s="8"/>
      <c r="AN1" s="8"/>
      <c r="AO1" s="8"/>
      <c r="AP1" s="8"/>
      <c r="AQ1" s="8"/>
      <c r="AR1" s="8"/>
      <c r="AS1" s="8"/>
      <c r="AT1" s="8"/>
      <c r="AU1" s="8"/>
      <c r="AV1" s="8"/>
      <c r="AW1" s="8"/>
      <c r="AX1" s="8"/>
    </row>
    <row r="2" spans="1:50" s="6" customFormat="1" ht="15.75" customHeight="1" x14ac:dyDescent="0.2">
      <c r="A2" s="257"/>
      <c r="B2" s="258" t="s">
        <v>385</v>
      </c>
      <c r="C2" s="259"/>
      <c r="D2" s="937"/>
      <c r="E2" s="937"/>
      <c r="F2" s="937"/>
      <c r="G2" s="937"/>
      <c r="H2" s="937"/>
      <c r="I2" s="937"/>
      <c r="J2" s="937"/>
      <c r="K2" s="260"/>
      <c r="L2" s="254"/>
      <c r="M2" s="630" t="s">
        <v>389</v>
      </c>
      <c r="N2" s="261"/>
      <c r="O2" s="261"/>
      <c r="P2" s="261"/>
      <c r="Q2" s="261"/>
      <c r="R2" s="261"/>
      <c r="S2" s="261"/>
      <c r="T2" s="261"/>
      <c r="U2" s="257"/>
      <c r="V2" s="261"/>
      <c r="W2" s="261"/>
      <c r="X2" s="261"/>
      <c r="Y2" s="261"/>
      <c r="Z2" s="261"/>
      <c r="AA2" s="261"/>
    </row>
    <row r="3" spans="1:50" s="20" customFormat="1" ht="50.25" customHeight="1" thickBot="1" x14ac:dyDescent="0.25">
      <c r="A3" s="262"/>
      <c r="B3" s="263"/>
      <c r="C3" s="263"/>
      <c r="D3" s="938"/>
      <c r="E3" s="938"/>
      <c r="F3" s="938"/>
      <c r="G3" s="938"/>
      <c r="H3" s="938"/>
      <c r="I3" s="938"/>
      <c r="J3" s="938"/>
      <c r="K3" s="264"/>
      <c r="L3" s="254"/>
      <c r="M3" s="266" t="s">
        <v>405</v>
      </c>
      <c r="N3" s="265"/>
      <c r="O3" s="265"/>
      <c r="P3" s="265"/>
      <c r="Q3" s="265"/>
      <c r="R3" s="265"/>
      <c r="S3" s="265"/>
      <c r="T3" s="265"/>
      <c r="U3" s="262"/>
      <c r="V3" s="265"/>
      <c r="W3" s="265"/>
      <c r="X3" s="265"/>
      <c r="Y3" s="265"/>
      <c r="Z3" s="265"/>
      <c r="AA3" s="265"/>
    </row>
    <row r="4" spans="1:50" s="20" customFormat="1" ht="21" thickBot="1" x14ac:dyDescent="0.35">
      <c r="A4" s="262"/>
      <c r="B4" s="264"/>
      <c r="C4" s="632" t="s">
        <v>386</v>
      </c>
      <c r="D4" s="633"/>
      <c r="E4" s="634"/>
      <c r="F4" s="633"/>
      <c r="G4" s="635"/>
      <c r="H4" s="925"/>
      <c r="I4" s="926"/>
      <c r="J4" s="927"/>
      <c r="K4" s="264"/>
      <c r="L4" s="254"/>
      <c r="M4" s="677" t="s">
        <v>33</v>
      </c>
      <c r="N4" s="678" t="s">
        <v>391</v>
      </c>
      <c r="O4" s="679"/>
      <c r="P4" s="679"/>
      <c r="Q4" s="679"/>
      <c r="R4" s="679"/>
      <c r="S4" s="679"/>
      <c r="T4" s="680"/>
      <c r="U4" s="262"/>
      <c r="V4" s="265"/>
      <c r="W4" s="265"/>
      <c r="X4" s="265"/>
      <c r="Y4" s="265"/>
      <c r="Z4" s="265"/>
      <c r="AA4" s="265"/>
    </row>
    <row r="5" spans="1:50" s="20" customFormat="1" ht="21" customHeight="1" thickBot="1" x14ac:dyDescent="0.25">
      <c r="A5" s="262"/>
      <c r="B5" s="263"/>
      <c r="C5" s="939" t="str">
        <f>IF(H4&gt;324,"HEALTHY/SIHAT",IF(H4&gt;243,"OBSERVATION/PEMERHATIAN",IF(H4&gt;162,"ILL/SAKIT",IF(H4&lt;163,"CRITICAL/NAZAK"))))</f>
        <v>CRITICAL/NAZAK</v>
      </c>
      <c r="D5" s="940"/>
      <c r="E5" s="940"/>
      <c r="F5" s="940"/>
      <c r="G5" s="940"/>
      <c r="H5" s="940"/>
      <c r="I5" s="940"/>
      <c r="J5" s="941"/>
      <c r="K5" s="264"/>
      <c r="L5" s="254"/>
      <c r="M5" s="676"/>
      <c r="N5" s="946"/>
      <c r="O5" s="946"/>
      <c r="P5" s="946"/>
      <c r="Q5" s="946"/>
      <c r="R5" s="946"/>
      <c r="S5" s="946"/>
      <c r="T5" s="947"/>
      <c r="U5" s="262"/>
      <c r="V5" s="265"/>
      <c r="W5" s="265"/>
      <c r="X5" s="265"/>
      <c r="Y5" s="265"/>
      <c r="Z5" s="265"/>
      <c r="AA5" s="265"/>
    </row>
    <row r="6" spans="1:50" s="20" customFormat="1" ht="20.100000000000001" customHeight="1" thickBot="1" x14ac:dyDescent="0.25">
      <c r="A6" s="262"/>
      <c r="B6" s="263"/>
      <c r="C6" s="267" t="s">
        <v>4</v>
      </c>
      <c r="D6" s="263"/>
      <c r="E6" s="263"/>
      <c r="F6" s="263"/>
      <c r="G6" s="263"/>
      <c r="H6" s="263"/>
      <c r="I6" s="263"/>
      <c r="J6" s="263"/>
      <c r="K6" s="264"/>
      <c r="L6" s="254"/>
      <c r="M6" s="647"/>
      <c r="N6" s="948"/>
      <c r="O6" s="948"/>
      <c r="P6" s="948"/>
      <c r="Q6" s="948"/>
      <c r="R6" s="948"/>
      <c r="S6" s="948"/>
      <c r="T6" s="949"/>
      <c r="U6" s="262"/>
      <c r="V6" s="265"/>
      <c r="W6" s="265"/>
      <c r="X6" s="265"/>
      <c r="Y6" s="265"/>
      <c r="Z6" s="265"/>
      <c r="AA6" s="265"/>
    </row>
    <row r="7" spans="1:50" s="20" customFormat="1" ht="39" customHeight="1" x14ac:dyDescent="0.2">
      <c r="A7" s="262"/>
      <c r="B7" s="263"/>
      <c r="C7" s="928" t="e">
        <f>'Soal Selidik PHC'!D175</f>
        <v>#VALUE!</v>
      </c>
      <c r="D7" s="929"/>
      <c r="E7" s="929"/>
      <c r="F7" s="929"/>
      <c r="G7" s="929"/>
      <c r="H7" s="929"/>
      <c r="I7" s="929"/>
      <c r="J7" s="930"/>
      <c r="K7" s="264"/>
      <c r="L7" s="254"/>
      <c r="M7" s="295"/>
      <c r="N7" s="950"/>
      <c r="O7" s="950"/>
      <c r="P7" s="950"/>
      <c r="Q7" s="950"/>
      <c r="R7" s="950"/>
      <c r="S7" s="950"/>
      <c r="T7" s="951"/>
      <c r="U7" s="262"/>
      <c r="V7" s="265"/>
      <c r="W7" s="265"/>
      <c r="X7" s="265"/>
      <c r="Y7" s="265"/>
      <c r="Z7" s="265"/>
      <c r="AA7" s="265"/>
    </row>
    <row r="8" spans="1:50" s="20" customFormat="1" ht="35.25" customHeight="1" x14ac:dyDescent="0.2">
      <c r="A8" s="262"/>
      <c r="B8" s="263"/>
      <c r="C8" s="931"/>
      <c r="D8" s="932"/>
      <c r="E8" s="932"/>
      <c r="F8" s="932"/>
      <c r="G8" s="932"/>
      <c r="H8" s="932"/>
      <c r="I8" s="932"/>
      <c r="J8" s="933"/>
      <c r="K8" s="264"/>
      <c r="L8" s="254"/>
      <c r="M8" s="295"/>
      <c r="N8" s="950"/>
      <c r="O8" s="950"/>
      <c r="P8" s="950"/>
      <c r="Q8" s="950"/>
      <c r="R8" s="950"/>
      <c r="S8" s="950"/>
      <c r="T8" s="951"/>
      <c r="U8" s="262"/>
      <c r="V8" s="265"/>
      <c r="W8" s="265"/>
      <c r="X8" s="265"/>
      <c r="Y8" s="265"/>
      <c r="Z8" s="265"/>
      <c r="AA8" s="265"/>
    </row>
    <row r="9" spans="1:50" s="20" customFormat="1" ht="20.100000000000001" customHeight="1" x14ac:dyDescent="0.2">
      <c r="A9" s="262"/>
      <c r="B9" s="263"/>
      <c r="C9" s="931"/>
      <c r="D9" s="932"/>
      <c r="E9" s="932"/>
      <c r="F9" s="932"/>
      <c r="G9" s="932"/>
      <c r="H9" s="932"/>
      <c r="I9" s="932"/>
      <c r="J9" s="933"/>
      <c r="K9" s="264"/>
      <c r="L9" s="254"/>
      <c r="M9" s="943"/>
      <c r="N9" s="952"/>
      <c r="O9" s="952"/>
      <c r="P9" s="952"/>
      <c r="Q9" s="952"/>
      <c r="R9" s="952"/>
      <c r="S9" s="952"/>
      <c r="T9" s="953"/>
      <c r="U9" s="262"/>
      <c r="V9" s="265"/>
      <c r="W9" s="265"/>
      <c r="X9" s="265"/>
      <c r="Y9" s="265"/>
      <c r="Z9" s="265"/>
      <c r="AA9" s="265"/>
    </row>
    <row r="10" spans="1:50" s="20" customFormat="1" ht="20.100000000000001" customHeight="1" thickBot="1" x14ac:dyDescent="0.25">
      <c r="A10" s="262"/>
      <c r="B10" s="264"/>
      <c r="C10" s="934"/>
      <c r="D10" s="935"/>
      <c r="E10" s="935"/>
      <c r="F10" s="935"/>
      <c r="G10" s="935"/>
      <c r="H10" s="935"/>
      <c r="I10" s="935"/>
      <c r="J10" s="936"/>
      <c r="K10" s="264"/>
      <c r="L10" s="254"/>
      <c r="M10" s="944"/>
      <c r="N10" s="954"/>
      <c r="O10" s="954"/>
      <c r="P10" s="954"/>
      <c r="Q10" s="954"/>
      <c r="R10" s="954"/>
      <c r="S10" s="954"/>
      <c r="T10" s="955"/>
      <c r="U10" s="262"/>
      <c r="V10" s="265"/>
      <c r="W10" s="265"/>
      <c r="X10" s="265"/>
      <c r="Y10" s="265"/>
      <c r="Z10" s="265"/>
      <c r="AA10" s="265"/>
    </row>
    <row r="11" spans="1:50" s="1" customFormat="1" ht="20.100000000000001" customHeight="1" x14ac:dyDescent="0.2">
      <c r="A11" s="268"/>
      <c r="B11" s="269"/>
      <c r="C11" s="270"/>
      <c r="D11" s="269"/>
      <c r="E11" s="270"/>
      <c r="F11" s="271"/>
      <c r="G11" s="270"/>
      <c r="H11" s="270"/>
      <c r="I11" s="270"/>
      <c r="J11" s="263"/>
      <c r="K11" s="272"/>
      <c r="L11" s="254"/>
      <c r="M11" s="943"/>
      <c r="N11" s="956"/>
      <c r="O11" s="956"/>
      <c r="P11" s="956"/>
      <c r="Q11" s="956"/>
      <c r="R11" s="956"/>
      <c r="S11" s="956"/>
      <c r="T11" s="957"/>
      <c r="U11" s="268"/>
      <c r="V11" s="273"/>
      <c r="W11" s="273"/>
      <c r="X11" s="273"/>
      <c r="Y11" s="273"/>
      <c r="Z11" s="273"/>
      <c r="AA11" s="273"/>
    </row>
    <row r="12" spans="1:50" s="6" customFormat="1" ht="20.100000000000001" customHeight="1" x14ac:dyDescent="0.2">
      <c r="A12" s="257"/>
      <c r="B12" s="274"/>
      <c r="C12" s="275"/>
      <c r="D12" s="274"/>
      <c r="E12" s="275"/>
      <c r="F12" s="275"/>
      <c r="G12" s="275"/>
      <c r="H12" s="275"/>
      <c r="I12" s="275"/>
      <c r="J12" s="276"/>
      <c r="K12" s="261"/>
      <c r="L12" s="254"/>
      <c r="M12" s="945"/>
      <c r="N12" s="958"/>
      <c r="O12" s="958"/>
      <c r="P12" s="958"/>
      <c r="Q12" s="958"/>
      <c r="R12" s="958"/>
      <c r="S12" s="958"/>
      <c r="T12" s="959"/>
      <c r="U12" s="257"/>
      <c r="V12" s="261"/>
      <c r="W12" s="261"/>
      <c r="X12" s="261"/>
      <c r="Y12" s="261"/>
      <c r="Z12" s="261"/>
      <c r="AA12" s="261"/>
    </row>
    <row r="13" spans="1:50" s="6" customFormat="1" ht="21.75" customHeight="1" x14ac:dyDescent="0.2">
      <c r="A13" s="257"/>
      <c r="B13" s="277"/>
      <c r="C13" s="923" t="s">
        <v>392</v>
      </c>
      <c r="D13" s="924"/>
      <c r="E13" s="924"/>
      <c r="F13" s="924"/>
      <c r="G13" s="278" t="s">
        <v>390</v>
      </c>
      <c r="H13" s="923" t="s">
        <v>383</v>
      </c>
      <c r="I13" s="924"/>
      <c r="J13" s="924"/>
      <c r="K13" s="942"/>
      <c r="L13" s="254"/>
      <c r="M13" s="664"/>
      <c r="N13" s="662"/>
      <c r="O13" s="662"/>
      <c r="P13" s="662"/>
      <c r="Q13" s="662"/>
      <c r="R13" s="662"/>
      <c r="S13" s="662"/>
      <c r="T13" s="663"/>
      <c r="U13" s="257"/>
      <c r="V13" s="261"/>
      <c r="W13" s="261"/>
      <c r="X13" s="261"/>
      <c r="Y13" s="261"/>
      <c r="Z13" s="261"/>
      <c r="AA13" s="261"/>
    </row>
    <row r="14" spans="1:50" s="22" customFormat="1" ht="21" customHeight="1" x14ac:dyDescent="0.25">
      <c r="A14" s="279"/>
      <c r="B14" s="280">
        <v>1</v>
      </c>
      <c r="C14" s="901" t="str">
        <f>'Soal Selidik PHC'!D178</f>
        <v>SKOP</v>
      </c>
      <c r="D14" s="901"/>
      <c r="E14" s="901"/>
      <c r="F14" s="901"/>
      <c r="G14" s="99">
        <f>'Soal Selidik PHC'!E178</f>
        <v>0</v>
      </c>
      <c r="H14" s="838" t="str">
        <f>'Soal Selidik PHC'!F178</f>
        <v>Please answer all question</v>
      </c>
      <c r="I14" s="839"/>
      <c r="J14" s="839"/>
      <c r="K14" s="840"/>
      <c r="L14" s="254"/>
      <c r="M14" s="665" t="s">
        <v>34</v>
      </c>
      <c r="N14" s="668" t="s">
        <v>399</v>
      </c>
      <c r="O14" s="666"/>
      <c r="P14" s="666"/>
      <c r="Q14" s="666"/>
      <c r="R14" s="666"/>
      <c r="S14" s="666"/>
      <c r="T14" s="667"/>
      <c r="U14" s="279"/>
      <c r="V14" s="281"/>
      <c r="W14" s="281"/>
      <c r="X14" s="281"/>
      <c r="Y14" s="281"/>
      <c r="Z14" s="281"/>
      <c r="AA14" s="281"/>
    </row>
    <row r="15" spans="1:50" s="22" customFormat="1" ht="21" customHeight="1" x14ac:dyDescent="0.2">
      <c r="A15" s="279"/>
      <c r="B15" s="282">
        <v>2</v>
      </c>
      <c r="C15" s="916" t="str">
        <f>'Soal Selidik PHC'!D179</f>
        <v>MASA</v>
      </c>
      <c r="D15" s="917"/>
      <c r="E15" s="917"/>
      <c r="F15" s="918"/>
      <c r="G15" s="100">
        <f>'Soal Selidik PHC'!E179</f>
        <v>0</v>
      </c>
      <c r="H15" s="919" t="str">
        <f>'Soal Selidik PHC'!F179</f>
        <v>Please answer all question</v>
      </c>
      <c r="I15" s="920"/>
      <c r="J15" s="920"/>
      <c r="K15" s="921"/>
      <c r="L15" s="254"/>
      <c r="M15" s="960"/>
      <c r="N15" s="962"/>
      <c r="O15" s="962"/>
      <c r="P15" s="962"/>
      <c r="Q15" s="962"/>
      <c r="R15" s="962"/>
      <c r="S15" s="962"/>
      <c r="T15" s="963"/>
      <c r="U15" s="279"/>
      <c r="V15" s="281"/>
      <c r="W15" s="281"/>
      <c r="X15" s="281"/>
      <c r="Y15" s="281"/>
      <c r="Z15" s="281"/>
      <c r="AA15" s="281"/>
    </row>
    <row r="16" spans="1:50" s="22" customFormat="1" ht="21" customHeight="1" x14ac:dyDescent="0.2">
      <c r="A16" s="279"/>
      <c r="B16" s="280">
        <v>3</v>
      </c>
      <c r="C16" s="900" t="str">
        <f>'Soal Selidik PHC'!D180</f>
        <v>KOS</v>
      </c>
      <c r="D16" s="901"/>
      <c r="E16" s="901"/>
      <c r="F16" s="902"/>
      <c r="G16" s="99">
        <f>'Soal Selidik PHC'!E180</f>
        <v>0</v>
      </c>
      <c r="H16" s="838" t="b">
        <f>'Soal Selidik PHC'!F180</f>
        <v>0</v>
      </c>
      <c r="I16" s="839"/>
      <c r="J16" s="839"/>
      <c r="K16" s="840"/>
      <c r="L16" s="254"/>
      <c r="M16" s="961"/>
      <c r="N16" s="964"/>
      <c r="O16" s="964"/>
      <c r="P16" s="964"/>
      <c r="Q16" s="964"/>
      <c r="R16" s="964"/>
      <c r="S16" s="964"/>
      <c r="T16" s="965"/>
      <c r="U16" s="279"/>
      <c r="V16" s="281"/>
      <c r="W16" s="281"/>
      <c r="X16" s="281"/>
      <c r="Y16" s="281"/>
      <c r="Z16" s="281"/>
      <c r="AA16" s="281"/>
    </row>
    <row r="17" spans="1:27" s="22" customFormat="1" ht="21" customHeight="1" x14ac:dyDescent="0.2">
      <c r="A17" s="279"/>
      <c r="B17" s="282">
        <v>4</v>
      </c>
      <c r="C17" s="916" t="str">
        <f>'Soal Selidik PHC'!D181</f>
        <v>KUALITI</v>
      </c>
      <c r="D17" s="917"/>
      <c r="E17" s="917"/>
      <c r="F17" s="918"/>
      <c r="G17" s="101">
        <f>'Soal Selidik PHC'!E181</f>
        <v>0</v>
      </c>
      <c r="H17" s="919" t="str">
        <f>'Soal Selidik PHC'!F181</f>
        <v>Please answer all question</v>
      </c>
      <c r="I17" s="920"/>
      <c r="J17" s="920"/>
      <c r="K17" s="921"/>
      <c r="L17" s="254"/>
      <c r="M17" s="841"/>
      <c r="N17" s="964"/>
      <c r="O17" s="964"/>
      <c r="P17" s="964"/>
      <c r="Q17" s="964"/>
      <c r="R17" s="964"/>
      <c r="S17" s="964"/>
      <c r="T17" s="965"/>
      <c r="U17" s="279"/>
      <c r="V17" s="281"/>
      <c r="W17" s="281"/>
      <c r="X17" s="281"/>
      <c r="Y17" s="281"/>
      <c r="Z17" s="281"/>
      <c r="AA17" s="281"/>
    </row>
    <row r="18" spans="1:27" s="22" customFormat="1" ht="21" customHeight="1" x14ac:dyDescent="0.2">
      <c r="A18" s="279"/>
      <c r="B18" s="280">
        <v>5</v>
      </c>
      <c r="C18" s="900" t="str">
        <f>'Soal Selidik PHC'!D182</f>
        <v>SUMBER</v>
      </c>
      <c r="D18" s="901"/>
      <c r="E18" s="901"/>
      <c r="F18" s="902"/>
      <c r="G18" s="99">
        <f>'Soal Selidik PHC'!E182</f>
        <v>0</v>
      </c>
      <c r="H18" s="838" t="str">
        <f>'Soal Selidik PHC'!F182</f>
        <v>Please answer all question</v>
      </c>
      <c r="I18" s="839"/>
      <c r="J18" s="839"/>
      <c r="K18" s="840"/>
      <c r="L18" s="254"/>
      <c r="M18" s="841"/>
      <c r="N18" s="966"/>
      <c r="O18" s="966"/>
      <c r="P18" s="966"/>
      <c r="Q18" s="966"/>
      <c r="R18" s="966"/>
      <c r="S18" s="966"/>
      <c r="T18" s="967"/>
      <c r="U18" s="279"/>
      <c r="V18" s="281"/>
      <c r="W18" s="281"/>
      <c r="X18" s="281"/>
      <c r="Y18" s="281"/>
      <c r="Z18" s="281"/>
      <c r="AA18" s="281"/>
    </row>
    <row r="19" spans="1:27" s="22" customFormat="1" ht="22.5" customHeight="1" x14ac:dyDescent="0.2">
      <c r="A19" s="279"/>
      <c r="B19" s="282">
        <v>6</v>
      </c>
      <c r="C19" s="916" t="str">
        <f>'Soal Selidik PHC'!D183</f>
        <v>KOMUNIKASI</v>
      </c>
      <c r="D19" s="917"/>
      <c r="E19" s="917"/>
      <c r="F19" s="918"/>
      <c r="G19" s="101">
        <f>'Soal Selidik PHC'!E183</f>
        <v>0</v>
      </c>
      <c r="H19" s="919" t="str">
        <f>'Soal Selidik PHC'!F183</f>
        <v>Please answer all question</v>
      </c>
      <c r="I19" s="920"/>
      <c r="J19" s="920"/>
      <c r="K19" s="921"/>
      <c r="L19" s="254"/>
      <c r="M19" s="842"/>
      <c r="N19" s="843"/>
      <c r="O19" s="843"/>
      <c r="P19" s="843"/>
      <c r="Q19" s="843"/>
      <c r="R19" s="843"/>
      <c r="S19" s="843"/>
      <c r="T19" s="844"/>
      <c r="U19" s="279"/>
      <c r="V19" s="281"/>
      <c r="W19" s="281"/>
      <c r="X19" s="281"/>
      <c r="Y19" s="281"/>
      <c r="Z19" s="281"/>
      <c r="AA19" s="281"/>
    </row>
    <row r="20" spans="1:27" s="22" customFormat="1" ht="21" customHeight="1" x14ac:dyDescent="0.2">
      <c r="A20" s="279"/>
      <c r="B20" s="280">
        <v>7</v>
      </c>
      <c r="C20" s="900" t="str">
        <f>'Soal Selidik PHC'!D184</f>
        <v>RISIKO</v>
      </c>
      <c r="D20" s="901"/>
      <c r="E20" s="901"/>
      <c r="F20" s="902"/>
      <c r="G20" s="99">
        <f>'Soal Selidik PHC'!E184</f>
        <v>0</v>
      </c>
      <c r="H20" s="838" t="str">
        <f>'Soal Selidik PHC'!F184</f>
        <v>Please answer all question</v>
      </c>
      <c r="I20" s="839"/>
      <c r="J20" s="839"/>
      <c r="K20" s="840"/>
      <c r="L20" s="254"/>
      <c r="M20" s="842"/>
      <c r="N20" s="843"/>
      <c r="O20" s="843"/>
      <c r="P20" s="843"/>
      <c r="Q20" s="843"/>
      <c r="R20" s="843"/>
      <c r="S20" s="843"/>
      <c r="T20" s="844"/>
      <c r="U20" s="279"/>
      <c r="V20" s="281"/>
      <c r="W20" s="281"/>
      <c r="X20" s="281"/>
      <c r="Y20" s="281"/>
      <c r="Z20" s="281"/>
      <c r="AA20" s="281"/>
    </row>
    <row r="21" spans="1:27" s="22" customFormat="1" ht="21" customHeight="1" x14ac:dyDescent="0.2">
      <c r="A21" s="279"/>
      <c r="B21" s="282">
        <v>8</v>
      </c>
      <c r="C21" s="916" t="str">
        <f>'Soal Selidik PHC'!D185</f>
        <v>PEROLEHAN</v>
      </c>
      <c r="D21" s="917"/>
      <c r="E21" s="917"/>
      <c r="F21" s="918"/>
      <c r="G21" s="101">
        <f>'Soal Selidik PHC'!E185</f>
        <v>0</v>
      </c>
      <c r="H21" s="919" t="str">
        <f>'Soal Selidik PHC'!F185</f>
        <v>Please answer all question</v>
      </c>
      <c r="I21" s="920"/>
      <c r="J21" s="920"/>
      <c r="K21" s="921"/>
      <c r="L21" s="254"/>
      <c r="M21" s="842"/>
      <c r="N21" s="843"/>
      <c r="O21" s="843"/>
      <c r="P21" s="843"/>
      <c r="Q21" s="843"/>
      <c r="R21" s="843"/>
      <c r="S21" s="843"/>
      <c r="T21" s="844"/>
      <c r="U21" s="279"/>
      <c r="V21" s="281"/>
      <c r="W21" s="281"/>
      <c r="X21" s="281"/>
      <c r="Y21" s="281"/>
      <c r="Z21" s="281"/>
      <c r="AA21" s="281"/>
    </row>
    <row r="22" spans="1:27" s="22" customFormat="1" ht="21" customHeight="1" x14ac:dyDescent="0.2">
      <c r="A22" s="279"/>
      <c r="B22" s="280">
        <v>9</v>
      </c>
      <c r="C22" s="900" t="str">
        <f>'Soal Selidik PHC'!D186</f>
        <v>INTEGRASI</v>
      </c>
      <c r="D22" s="901"/>
      <c r="E22" s="901"/>
      <c r="F22" s="902"/>
      <c r="G22" s="99">
        <f>'Soal Selidik PHC'!E186</f>
        <v>0</v>
      </c>
      <c r="H22" s="838" t="str">
        <f>'Soal Selidik PHC'!F186</f>
        <v>Please answer all question</v>
      </c>
      <c r="I22" s="839"/>
      <c r="J22" s="839"/>
      <c r="K22" s="840"/>
      <c r="L22" s="254"/>
      <c r="M22" s="842"/>
      <c r="N22" s="843"/>
      <c r="O22" s="843"/>
      <c r="P22" s="843"/>
      <c r="Q22" s="843"/>
      <c r="R22" s="843"/>
      <c r="S22" s="843"/>
      <c r="T22" s="844"/>
      <c r="U22" s="279"/>
      <c r="V22" s="281"/>
      <c r="W22" s="281"/>
      <c r="X22" s="281"/>
      <c r="Y22" s="281"/>
      <c r="Z22" s="281"/>
      <c r="AA22" s="281"/>
    </row>
    <row r="23" spans="1:27" s="22" customFormat="1" ht="21" customHeight="1" x14ac:dyDescent="0.2">
      <c r="A23" s="279"/>
      <c r="B23" s="282">
        <v>10</v>
      </c>
      <c r="C23" s="916" t="str">
        <f>'Soal Selidik PHC'!D187</f>
        <v>PELAN KESIHATAN DAN KESELAMATAN PEKERJAAN</v>
      </c>
      <c r="D23" s="917"/>
      <c r="E23" s="917"/>
      <c r="F23" s="918"/>
      <c r="G23" s="101">
        <f>'Soal Selidik PHC'!E187</f>
        <v>0</v>
      </c>
      <c r="H23" s="919" t="str">
        <f>'Soal Selidik PHC'!F187</f>
        <v>Please answer all question</v>
      </c>
      <c r="I23" s="920"/>
      <c r="J23" s="920"/>
      <c r="K23" s="921"/>
      <c r="L23" s="254"/>
      <c r="M23" s="842"/>
      <c r="N23" s="845"/>
      <c r="O23" s="845"/>
      <c r="P23" s="845"/>
      <c r="Q23" s="845"/>
      <c r="R23" s="845"/>
      <c r="S23" s="845"/>
      <c r="T23" s="846"/>
      <c r="U23" s="279"/>
      <c r="V23" s="281"/>
      <c r="W23" s="281"/>
      <c r="X23" s="281"/>
      <c r="Y23" s="281"/>
      <c r="Z23" s="281"/>
      <c r="AA23" s="281"/>
    </row>
    <row r="24" spans="1:27" s="22" customFormat="1" ht="21" customHeight="1" x14ac:dyDescent="0.2">
      <c r="A24" s="279"/>
      <c r="B24" s="280">
        <v>11</v>
      </c>
      <c r="C24" s="900" t="str">
        <f>'Soal Selidik PHC'!D188</f>
        <v>PENGURUSAN ALAM SEKITAR</v>
      </c>
      <c r="D24" s="901"/>
      <c r="E24" s="901"/>
      <c r="F24" s="902"/>
      <c r="G24" s="99">
        <f>'Soal Selidik PHC'!E188</f>
        <v>0</v>
      </c>
      <c r="H24" s="838" t="str">
        <f>'Soal Selidik PHC'!F188</f>
        <v>Please answer all question</v>
      </c>
      <c r="I24" s="839"/>
      <c r="J24" s="839"/>
      <c r="K24" s="840"/>
      <c r="L24" s="254"/>
      <c r="M24" s="842"/>
      <c r="N24" s="845"/>
      <c r="O24" s="845"/>
      <c r="P24" s="845"/>
      <c r="Q24" s="845"/>
      <c r="R24" s="845"/>
      <c r="S24" s="845"/>
      <c r="T24" s="846"/>
      <c r="U24" s="279"/>
      <c r="V24" s="281"/>
      <c r="W24" s="281"/>
      <c r="X24" s="281"/>
      <c r="Y24" s="281"/>
      <c r="Z24" s="281"/>
      <c r="AA24" s="281"/>
    </row>
    <row r="25" spans="1:27" s="22" customFormat="1" ht="21" customHeight="1" x14ac:dyDescent="0.2">
      <c r="A25" s="279"/>
      <c r="B25" s="280">
        <v>12</v>
      </c>
      <c r="C25" s="900" t="str">
        <f>'Soal Selidik PHC'!D189</f>
        <v>LATIHAN</v>
      </c>
      <c r="D25" s="901"/>
      <c r="E25" s="901"/>
      <c r="F25" s="902"/>
      <c r="G25" s="99">
        <f>'Soal Selidik PHC'!E189</f>
        <v>0</v>
      </c>
      <c r="H25" s="838" t="str">
        <f>'Soal Selidik PHC'!F189</f>
        <v>Please answer all question</v>
      </c>
      <c r="I25" s="839"/>
      <c r="J25" s="839"/>
      <c r="K25" s="840"/>
      <c r="L25" s="254"/>
      <c r="M25" s="842"/>
      <c r="N25" s="843"/>
      <c r="O25" s="843"/>
      <c r="P25" s="843"/>
      <c r="Q25" s="843"/>
      <c r="R25" s="843"/>
      <c r="S25" s="843"/>
      <c r="T25" s="844"/>
      <c r="U25" s="279"/>
      <c r="V25" s="281"/>
      <c r="W25" s="281"/>
      <c r="X25" s="281"/>
      <c r="Y25" s="281"/>
      <c r="Z25" s="281"/>
      <c r="AA25" s="281"/>
    </row>
    <row r="26" spans="1:27" s="22" customFormat="1" ht="21" customHeight="1" x14ac:dyDescent="0.2">
      <c r="A26" s="279"/>
      <c r="B26" s="282">
        <v>13</v>
      </c>
      <c r="C26" s="648" t="str">
        <f>'Soal Selidik PHC'!D190</f>
        <v>DOKUMENTASI</v>
      </c>
      <c r="D26" s="649"/>
      <c r="E26" s="649"/>
      <c r="F26" s="650"/>
      <c r="G26" s="101">
        <f>'Soal Selidik PHC'!E190</f>
        <v>0</v>
      </c>
      <c r="H26" s="242" t="str">
        <f>'Soal Selidik PHC'!F190</f>
        <v>Please answer all question</v>
      </c>
      <c r="I26" s="243"/>
      <c r="J26" s="243"/>
      <c r="K26" s="244"/>
      <c r="L26" s="254"/>
      <c r="M26" s="842"/>
      <c r="N26" s="843"/>
      <c r="O26" s="843"/>
      <c r="P26" s="843"/>
      <c r="Q26" s="843"/>
      <c r="R26" s="843"/>
      <c r="S26" s="843"/>
      <c r="T26" s="844"/>
      <c r="U26" s="279"/>
      <c r="V26" s="281"/>
      <c r="W26" s="281"/>
      <c r="X26" s="281"/>
      <c r="Y26" s="281"/>
      <c r="Z26" s="281"/>
      <c r="AA26" s="281"/>
    </row>
    <row r="27" spans="1:27" s="22" customFormat="1" ht="21" customHeight="1" x14ac:dyDescent="0.2">
      <c r="A27" s="279"/>
      <c r="B27" s="280">
        <v>14</v>
      </c>
      <c r="C27" s="651" t="str">
        <f>'Soal Selidik PHC'!D191</f>
        <v>PERANAN DAN TANGGUNGJAWAB</v>
      </c>
      <c r="D27" s="652"/>
      <c r="E27" s="652"/>
      <c r="F27" s="653"/>
      <c r="G27" s="99">
        <f>'Soal Selidik PHC'!E191</f>
        <v>0</v>
      </c>
      <c r="H27" s="245" t="str">
        <f>'Soal Selidik PHC'!F191</f>
        <v>Please answer all question</v>
      </c>
      <c r="I27" s="246"/>
      <c r="J27" s="246"/>
      <c r="K27" s="247"/>
      <c r="L27" s="254"/>
      <c r="M27" s="831"/>
      <c r="N27" s="833"/>
      <c r="O27" s="833"/>
      <c r="P27" s="833"/>
      <c r="Q27" s="833"/>
      <c r="R27" s="833"/>
      <c r="S27" s="833"/>
      <c r="T27" s="834"/>
      <c r="U27" s="279"/>
      <c r="V27" s="281"/>
      <c r="W27" s="281"/>
      <c r="X27" s="281"/>
      <c r="Y27" s="281"/>
      <c r="Z27" s="281"/>
      <c r="AA27" s="281"/>
    </row>
    <row r="28" spans="1:27" s="22" customFormat="1" ht="21" customHeight="1" x14ac:dyDescent="0.2">
      <c r="A28" s="279"/>
      <c r="B28" s="616">
        <v>15</v>
      </c>
      <c r="C28" s="654" t="str">
        <f>'Soal Selidik PHC'!D192</f>
        <v>PENYERAHAN / PENTAULIAHAN</v>
      </c>
      <c r="D28" s="655"/>
      <c r="E28" s="655"/>
      <c r="F28" s="656"/>
      <c r="G28" s="617">
        <f>'Soal Selidik PHC'!E192</f>
        <v>0</v>
      </c>
      <c r="H28" s="618" t="str">
        <f>'Soal Selidik PHC'!F192</f>
        <v>Please answer all question</v>
      </c>
      <c r="I28" s="619"/>
      <c r="J28" s="619"/>
      <c r="K28" s="620"/>
      <c r="L28" s="254"/>
      <c r="M28" s="832"/>
      <c r="N28" s="835"/>
      <c r="O28" s="835"/>
      <c r="P28" s="835"/>
      <c r="Q28" s="835"/>
      <c r="R28" s="835"/>
      <c r="S28" s="835"/>
      <c r="T28" s="836"/>
      <c r="U28" s="279"/>
      <c r="V28" s="281"/>
      <c r="W28" s="281"/>
      <c r="X28" s="281"/>
      <c r="Y28" s="281"/>
      <c r="Z28" s="281"/>
      <c r="AA28" s="281"/>
    </row>
    <row r="29" spans="1:27" s="22" customFormat="1" ht="3.75" customHeight="1" x14ac:dyDescent="0.2">
      <c r="A29" s="279"/>
      <c r="B29" s="288"/>
      <c r="C29" s="837"/>
      <c r="D29" s="837"/>
      <c r="E29" s="837"/>
      <c r="F29" s="837"/>
      <c r="G29" s="96"/>
      <c r="H29" s="903"/>
      <c r="I29" s="904"/>
      <c r="J29" s="904"/>
      <c r="K29" s="905"/>
      <c r="L29" s="254"/>
      <c r="M29" s="549"/>
      <c r="N29" s="548"/>
      <c r="O29" s="548"/>
      <c r="P29" s="548"/>
      <c r="Q29" s="548"/>
      <c r="R29" s="548"/>
      <c r="S29" s="548"/>
      <c r="T29" s="548"/>
      <c r="U29" s="279"/>
      <c r="V29" s="281"/>
      <c r="W29" s="281"/>
      <c r="X29" s="281"/>
      <c r="Y29" s="281"/>
      <c r="Z29" s="281"/>
      <c r="AA29" s="281"/>
    </row>
    <row r="30" spans="1:27" s="22" customFormat="1" ht="14.25" customHeight="1" x14ac:dyDescent="0.2">
      <c r="A30" s="279"/>
      <c r="B30" s="289"/>
      <c r="C30" s="906"/>
      <c r="D30" s="907"/>
      <c r="E30" s="907"/>
      <c r="F30" s="908"/>
      <c r="G30" s="74"/>
      <c r="H30" s="909"/>
      <c r="I30" s="910"/>
      <c r="J30" s="910"/>
      <c r="K30" s="911"/>
      <c r="L30" s="254"/>
      <c r="M30" s="286"/>
      <c r="N30" s="287"/>
      <c r="O30" s="286"/>
      <c r="P30" s="286"/>
      <c r="Q30" s="286"/>
      <c r="R30" s="286"/>
      <c r="S30" s="286"/>
      <c r="T30" s="286"/>
      <c r="U30" s="279"/>
      <c r="V30" s="281"/>
      <c r="W30" s="281"/>
      <c r="X30" s="281"/>
      <c r="Y30" s="281"/>
      <c r="Z30" s="281"/>
      <c r="AA30" s="281"/>
    </row>
    <row r="31" spans="1:27" s="6" customFormat="1" ht="21" customHeight="1" x14ac:dyDescent="0.2">
      <c r="A31" s="257"/>
      <c r="B31" s="261"/>
      <c r="C31" s="912" t="s">
        <v>386</v>
      </c>
      <c r="D31" s="912"/>
      <c r="E31" s="912"/>
      <c r="F31" s="912" t="s">
        <v>404</v>
      </c>
      <c r="G31" s="912"/>
      <c r="H31" s="912"/>
      <c r="I31" s="912"/>
      <c r="J31" s="912"/>
      <c r="K31" s="912"/>
      <c r="L31" s="254"/>
      <c r="M31" s="657" t="s">
        <v>35</v>
      </c>
      <c r="N31" s="658" t="s">
        <v>393</v>
      </c>
      <c r="O31" s="659"/>
      <c r="P31" s="659"/>
      <c r="Q31" s="659"/>
      <c r="R31" s="659"/>
      <c r="S31" s="659"/>
      <c r="T31" s="660"/>
      <c r="U31" s="279"/>
      <c r="V31" s="261"/>
      <c r="W31" s="261"/>
      <c r="X31" s="261"/>
      <c r="Y31" s="261"/>
      <c r="Z31" s="261"/>
      <c r="AA31" s="261"/>
    </row>
    <row r="32" spans="1:27" s="6" customFormat="1" ht="36.75" customHeight="1" x14ac:dyDescent="0.2">
      <c r="A32" s="257"/>
      <c r="B32" s="261"/>
      <c r="C32" s="912"/>
      <c r="D32" s="912"/>
      <c r="E32" s="912"/>
      <c r="F32" s="912"/>
      <c r="G32" s="912"/>
      <c r="H32" s="912"/>
      <c r="I32" s="912"/>
      <c r="J32" s="912"/>
      <c r="K32" s="912"/>
      <c r="L32" s="254"/>
      <c r="M32" s="850" t="s">
        <v>394</v>
      </c>
      <c r="N32" s="851"/>
      <c r="O32" s="851"/>
      <c r="P32" s="631" t="s">
        <v>395</v>
      </c>
      <c r="Q32" s="852" t="s">
        <v>396</v>
      </c>
      <c r="R32" s="853"/>
      <c r="S32" s="852" t="s">
        <v>397</v>
      </c>
      <c r="T32" s="853"/>
      <c r="U32" s="279"/>
      <c r="V32" s="261"/>
      <c r="W32" s="261"/>
      <c r="X32" s="261"/>
      <c r="Y32" s="261"/>
      <c r="Z32" s="261"/>
      <c r="AA32" s="261"/>
    </row>
    <row r="33" spans="1:27" s="6" customFormat="1" ht="60" customHeight="1" x14ac:dyDescent="0.2">
      <c r="A33" s="257"/>
      <c r="B33" s="261"/>
      <c r="C33" s="638">
        <f>'Soal Selidik PHC'!I166</f>
        <v>325</v>
      </c>
      <c r="D33" s="638" t="s">
        <v>3</v>
      </c>
      <c r="E33" s="638">
        <f>'Soal Selidik PHC'!K166</f>
        <v>405</v>
      </c>
      <c r="F33" s="885" t="s">
        <v>31</v>
      </c>
      <c r="G33" s="886"/>
      <c r="H33" s="886"/>
      <c r="I33" s="886"/>
      <c r="J33" s="886"/>
      <c r="K33" s="887"/>
      <c r="L33" s="254"/>
      <c r="M33" s="888"/>
      <c r="N33" s="889"/>
      <c r="O33" s="890"/>
      <c r="P33" s="913"/>
      <c r="Q33" s="880"/>
      <c r="R33" s="881"/>
      <c r="S33" s="860"/>
      <c r="T33" s="861"/>
      <c r="U33" s="279"/>
      <c r="V33" s="261"/>
      <c r="W33" s="261"/>
      <c r="X33" s="261"/>
      <c r="Y33" s="261"/>
      <c r="Z33" s="261"/>
      <c r="AA33" s="261"/>
    </row>
    <row r="34" spans="1:27" s="6" customFormat="1" ht="60" customHeight="1" x14ac:dyDescent="0.2">
      <c r="A34" s="257"/>
      <c r="B34" s="261"/>
      <c r="C34" s="638">
        <f>'Soal Selidik PHC'!I167</f>
        <v>244</v>
      </c>
      <c r="D34" s="638" t="s">
        <v>3</v>
      </c>
      <c r="E34" s="638">
        <f>'Soal Selidik PHC'!K167</f>
        <v>324</v>
      </c>
      <c r="F34" s="882" t="s">
        <v>32</v>
      </c>
      <c r="G34" s="883"/>
      <c r="H34" s="883"/>
      <c r="I34" s="883"/>
      <c r="J34" s="883"/>
      <c r="K34" s="884"/>
      <c r="L34" s="254"/>
      <c r="M34" s="891"/>
      <c r="N34" s="892"/>
      <c r="O34" s="893"/>
      <c r="P34" s="914"/>
      <c r="Q34" s="878"/>
      <c r="R34" s="879"/>
      <c r="S34" s="858"/>
      <c r="T34" s="859"/>
      <c r="U34" s="279"/>
      <c r="V34" s="261"/>
      <c r="W34" s="261"/>
      <c r="X34" s="261"/>
      <c r="Y34" s="261"/>
      <c r="Z34" s="261"/>
      <c r="AA34" s="261"/>
    </row>
    <row r="35" spans="1:27" s="6" customFormat="1" ht="60" customHeight="1" x14ac:dyDescent="0.2">
      <c r="A35" s="257"/>
      <c r="B35" s="261"/>
      <c r="C35" s="290">
        <f>'Soal Selidik PHC'!I168</f>
        <v>163</v>
      </c>
      <c r="D35" s="290" t="s">
        <v>3</v>
      </c>
      <c r="E35" s="290">
        <f>'Soal Selidik PHC'!K168</f>
        <v>243</v>
      </c>
      <c r="F35" s="882" t="s">
        <v>49</v>
      </c>
      <c r="G35" s="883"/>
      <c r="H35" s="883"/>
      <c r="I35" s="883"/>
      <c r="J35" s="883"/>
      <c r="K35" s="884"/>
      <c r="L35" s="254"/>
      <c r="M35" s="891"/>
      <c r="N35" s="892"/>
      <c r="O35" s="893"/>
      <c r="P35" s="915"/>
      <c r="Q35" s="895"/>
      <c r="R35" s="896"/>
      <c r="S35" s="898"/>
      <c r="T35" s="899"/>
      <c r="U35" s="257"/>
      <c r="V35" s="261"/>
      <c r="W35" s="261"/>
      <c r="X35" s="261"/>
      <c r="Y35" s="261"/>
      <c r="Z35" s="261"/>
      <c r="AA35" s="261"/>
    </row>
    <row r="36" spans="1:27" s="6" customFormat="1" ht="60" customHeight="1" x14ac:dyDescent="0.2">
      <c r="A36" s="257"/>
      <c r="B36" s="261"/>
      <c r="C36" s="638">
        <f>'Soal Selidik PHC'!I169</f>
        <v>81</v>
      </c>
      <c r="D36" s="638" t="s">
        <v>3</v>
      </c>
      <c r="E36" s="638">
        <f>'Soal Selidik PHC'!K169</f>
        <v>162</v>
      </c>
      <c r="F36" s="885" t="s">
        <v>48</v>
      </c>
      <c r="G36" s="886"/>
      <c r="H36" s="886"/>
      <c r="I36" s="886"/>
      <c r="J36" s="886"/>
      <c r="K36" s="887"/>
      <c r="L36" s="254"/>
      <c r="M36" s="891"/>
      <c r="N36" s="892"/>
      <c r="O36" s="893"/>
      <c r="P36" s="675"/>
      <c r="Q36" s="897"/>
      <c r="R36" s="897"/>
      <c r="S36" s="898"/>
      <c r="T36" s="899"/>
      <c r="U36" s="257"/>
      <c r="V36" s="261"/>
      <c r="W36" s="261"/>
      <c r="X36" s="261"/>
      <c r="Y36" s="261"/>
      <c r="Z36" s="261"/>
      <c r="AA36" s="261"/>
    </row>
    <row r="37" spans="1:27" s="6" customFormat="1" ht="15" customHeight="1" x14ac:dyDescent="0.2">
      <c r="A37" s="257"/>
      <c r="B37" s="261"/>
      <c r="G37" s="261"/>
      <c r="H37" s="261"/>
      <c r="I37" s="261"/>
      <c r="J37" s="261"/>
      <c r="K37" s="261"/>
      <c r="L37" s="254"/>
      <c r="M37" s="862"/>
      <c r="N37" s="863"/>
      <c r="O37" s="864"/>
      <c r="P37" s="871"/>
      <c r="Q37" s="874"/>
      <c r="R37" s="875"/>
      <c r="S37" s="854"/>
      <c r="T37" s="855"/>
      <c r="U37" s="257"/>
      <c r="V37" s="261"/>
      <c r="W37" s="261"/>
      <c r="X37" s="261"/>
      <c r="Y37" s="261"/>
      <c r="Z37" s="261"/>
      <c r="AA37" s="261"/>
    </row>
    <row r="38" spans="1:27" s="6" customFormat="1" ht="15" customHeight="1" x14ac:dyDescent="0.2">
      <c r="A38" s="257"/>
      <c r="B38" s="261"/>
      <c r="C38" s="661" t="s">
        <v>2</v>
      </c>
      <c r="D38" s="894" t="s">
        <v>18</v>
      </c>
      <c r="E38" s="894"/>
      <c r="F38" s="894"/>
      <c r="G38" s="894"/>
      <c r="H38" s="894"/>
      <c r="I38" s="894"/>
      <c r="J38" s="894"/>
      <c r="K38" s="261"/>
      <c r="L38" s="254"/>
      <c r="M38" s="865"/>
      <c r="N38" s="866"/>
      <c r="O38" s="867"/>
      <c r="P38" s="872"/>
      <c r="Q38" s="876"/>
      <c r="R38" s="877"/>
      <c r="S38" s="856"/>
      <c r="T38" s="857"/>
      <c r="U38" s="257"/>
      <c r="V38" s="261"/>
      <c r="W38" s="261"/>
      <c r="X38" s="261"/>
      <c r="Y38" s="261"/>
      <c r="Z38" s="261"/>
      <c r="AA38" s="261"/>
    </row>
    <row r="39" spans="1:27" s="6" customFormat="1" ht="15" customHeight="1" x14ac:dyDescent="0.2">
      <c r="A39" s="257"/>
      <c r="B39" s="261"/>
      <c r="C39" s="291">
        <v>1</v>
      </c>
      <c r="D39" s="828" t="s">
        <v>53</v>
      </c>
      <c r="E39" s="829"/>
      <c r="F39" s="830"/>
      <c r="G39" s="847" t="s">
        <v>406</v>
      </c>
      <c r="H39" s="848"/>
      <c r="I39" s="848"/>
      <c r="J39" s="849"/>
      <c r="K39" s="261"/>
      <c r="L39" s="254"/>
      <c r="M39" s="865"/>
      <c r="N39" s="866"/>
      <c r="O39" s="867"/>
      <c r="P39" s="872"/>
      <c r="Q39" s="876"/>
      <c r="R39" s="877"/>
      <c r="S39" s="856"/>
      <c r="T39" s="857"/>
      <c r="U39" s="257"/>
      <c r="V39" s="261"/>
      <c r="W39" s="261"/>
      <c r="X39" s="261"/>
      <c r="Y39" s="261"/>
      <c r="Z39" s="261"/>
      <c r="AA39" s="261"/>
    </row>
    <row r="40" spans="1:27" s="6" customFormat="1" ht="12.75" customHeight="1" x14ac:dyDescent="0.2">
      <c r="A40" s="257"/>
      <c r="B40" s="261"/>
      <c r="C40" s="291" t="s">
        <v>87</v>
      </c>
      <c r="D40" s="828" t="s">
        <v>88</v>
      </c>
      <c r="E40" s="829"/>
      <c r="F40" s="830"/>
      <c r="G40" s="847" t="s">
        <v>408</v>
      </c>
      <c r="H40" s="848"/>
      <c r="I40" s="848"/>
      <c r="J40" s="849"/>
      <c r="K40" s="261"/>
      <c r="L40" s="254"/>
      <c r="M40" s="868"/>
      <c r="N40" s="869"/>
      <c r="O40" s="870"/>
      <c r="P40" s="873"/>
      <c r="Q40" s="878"/>
      <c r="R40" s="879"/>
      <c r="S40" s="858"/>
      <c r="T40" s="859"/>
      <c r="U40" s="257"/>
      <c r="V40" s="261"/>
      <c r="W40" s="261"/>
      <c r="X40" s="261"/>
      <c r="Y40" s="261"/>
      <c r="Z40" s="261"/>
      <c r="AA40" s="261"/>
    </row>
    <row r="41" spans="1:27" s="6" customFormat="1" ht="15" customHeight="1" x14ac:dyDescent="0.2">
      <c r="A41" s="257"/>
      <c r="B41" s="261"/>
      <c r="C41" s="291" t="s">
        <v>89</v>
      </c>
      <c r="D41" s="828" t="s">
        <v>90</v>
      </c>
      <c r="E41" s="829"/>
      <c r="F41" s="830"/>
      <c r="G41" s="847" t="s">
        <v>407</v>
      </c>
      <c r="H41" s="848"/>
      <c r="I41" s="848"/>
      <c r="J41" s="849"/>
      <c r="K41" s="261"/>
      <c r="L41" s="254"/>
      <c r="M41" s="862"/>
      <c r="N41" s="863"/>
      <c r="O41" s="864"/>
      <c r="P41" s="871"/>
      <c r="Q41" s="874"/>
      <c r="R41" s="875"/>
      <c r="S41" s="854"/>
      <c r="T41" s="855"/>
      <c r="U41" s="257"/>
      <c r="V41" s="261"/>
      <c r="W41" s="261"/>
      <c r="X41" s="261"/>
      <c r="Y41" s="261"/>
      <c r="Z41" s="261"/>
      <c r="AA41" s="261"/>
    </row>
    <row r="42" spans="1:27" s="6" customFormat="1" ht="15" customHeight="1" x14ac:dyDescent="0.2">
      <c r="A42" s="257"/>
      <c r="B42" s="261"/>
      <c r="C42" s="291" t="s">
        <v>91</v>
      </c>
      <c r="D42" s="828" t="s">
        <v>54</v>
      </c>
      <c r="E42" s="829"/>
      <c r="F42" s="830"/>
      <c r="G42" s="847" t="s">
        <v>409</v>
      </c>
      <c r="H42" s="848"/>
      <c r="I42" s="848"/>
      <c r="J42" s="849"/>
      <c r="K42" s="261"/>
      <c r="L42" s="254"/>
      <c r="M42" s="865"/>
      <c r="N42" s="866"/>
      <c r="O42" s="867"/>
      <c r="P42" s="872"/>
      <c r="Q42" s="876"/>
      <c r="R42" s="877"/>
      <c r="S42" s="856"/>
      <c r="T42" s="857"/>
      <c r="U42" s="257"/>
      <c r="V42" s="261"/>
      <c r="W42" s="261"/>
      <c r="X42" s="261"/>
      <c r="Y42" s="261"/>
      <c r="Z42" s="261"/>
      <c r="AA42" s="261"/>
    </row>
    <row r="43" spans="1:27" s="6" customFormat="1" ht="15" customHeight="1" x14ac:dyDescent="0.2">
      <c r="A43" s="257"/>
      <c r="B43" s="261"/>
      <c r="C43" s="291" t="s">
        <v>92</v>
      </c>
      <c r="D43" s="828" t="s">
        <v>41</v>
      </c>
      <c r="E43" s="829"/>
      <c r="F43" s="830"/>
      <c r="G43" s="847" t="s">
        <v>410</v>
      </c>
      <c r="H43" s="848"/>
      <c r="I43" s="848"/>
      <c r="J43" s="849"/>
      <c r="K43" s="261"/>
      <c r="L43" s="254"/>
      <c r="M43" s="865"/>
      <c r="N43" s="866"/>
      <c r="O43" s="867"/>
      <c r="P43" s="872"/>
      <c r="Q43" s="876"/>
      <c r="R43" s="877"/>
      <c r="S43" s="856"/>
      <c r="T43" s="857"/>
      <c r="U43" s="257"/>
      <c r="V43" s="261"/>
      <c r="W43" s="261"/>
      <c r="X43" s="261"/>
      <c r="Y43" s="261"/>
      <c r="Z43" s="261"/>
      <c r="AA43" s="261"/>
    </row>
    <row r="44" spans="1:27" s="6" customFormat="1" ht="12.75" customHeight="1" x14ac:dyDescent="0.2">
      <c r="A44" s="257"/>
      <c r="C44" s="291" t="s">
        <v>93</v>
      </c>
      <c r="D44" s="828" t="s">
        <v>38</v>
      </c>
      <c r="E44" s="829"/>
      <c r="F44" s="830"/>
      <c r="G44" s="847" t="s">
        <v>411</v>
      </c>
      <c r="H44" s="848"/>
      <c r="I44" s="848"/>
      <c r="J44" s="849"/>
      <c r="L44" s="254"/>
      <c r="M44" s="868"/>
      <c r="N44" s="869"/>
      <c r="O44" s="870"/>
      <c r="P44" s="873"/>
      <c r="Q44" s="878"/>
      <c r="R44" s="879"/>
      <c r="S44" s="858"/>
      <c r="T44" s="859"/>
      <c r="U44" s="257"/>
      <c r="V44" s="261"/>
      <c r="W44" s="261"/>
      <c r="X44" s="261"/>
      <c r="Y44" s="261"/>
      <c r="Z44" s="261"/>
      <c r="AA44" s="261"/>
    </row>
    <row r="45" spans="1:27" s="6" customFormat="1" ht="12.75" customHeight="1" x14ac:dyDescent="0.2">
      <c r="A45" s="257"/>
      <c r="L45" s="257"/>
      <c r="M45" s="862"/>
      <c r="N45" s="863"/>
      <c r="O45" s="864"/>
      <c r="P45" s="871"/>
      <c r="Q45" s="874"/>
      <c r="R45" s="875"/>
      <c r="S45" s="854"/>
      <c r="T45" s="855"/>
      <c r="U45" s="257"/>
      <c r="V45" s="261"/>
      <c r="W45" s="261"/>
      <c r="X45" s="261"/>
      <c r="Y45" s="261"/>
      <c r="Z45" s="261"/>
      <c r="AA45" s="261"/>
    </row>
    <row r="46" spans="1:27" s="6" customFormat="1" x14ac:dyDescent="0.2">
      <c r="A46" s="257"/>
      <c r="B46" s="261"/>
      <c r="C46" s="261"/>
      <c r="D46" s="261"/>
      <c r="E46" s="261"/>
      <c r="F46" s="261"/>
      <c r="G46" s="261"/>
      <c r="H46" s="261"/>
      <c r="I46" s="261"/>
      <c r="J46" s="261"/>
      <c r="K46" s="261"/>
      <c r="L46" s="257"/>
      <c r="M46" s="865"/>
      <c r="N46" s="866"/>
      <c r="O46" s="867"/>
      <c r="P46" s="872"/>
      <c r="Q46" s="876"/>
      <c r="R46" s="877"/>
      <c r="S46" s="856"/>
      <c r="T46" s="857"/>
      <c r="U46" s="257"/>
      <c r="V46" s="261"/>
      <c r="W46" s="261"/>
      <c r="X46" s="261"/>
      <c r="Y46" s="261"/>
      <c r="Z46" s="261"/>
      <c r="AA46" s="261"/>
    </row>
    <row r="47" spans="1:27" s="6" customFormat="1" x14ac:dyDescent="0.2">
      <c r="A47" s="257"/>
      <c r="B47" s="261"/>
      <c r="C47" s="261"/>
      <c r="D47" s="261"/>
      <c r="E47" s="261"/>
      <c r="F47" s="261"/>
      <c r="G47" s="261"/>
      <c r="H47" s="261"/>
      <c r="I47" s="261"/>
      <c r="J47" s="261"/>
      <c r="K47" s="261"/>
      <c r="L47" s="257"/>
      <c r="M47" s="865"/>
      <c r="N47" s="866"/>
      <c r="O47" s="867"/>
      <c r="P47" s="872"/>
      <c r="Q47" s="876"/>
      <c r="R47" s="877"/>
      <c r="S47" s="856"/>
      <c r="T47" s="857"/>
      <c r="U47" s="257"/>
      <c r="V47" s="261"/>
      <c r="W47" s="261"/>
      <c r="X47" s="261"/>
      <c r="Y47" s="261"/>
      <c r="Z47" s="261"/>
      <c r="AA47" s="261"/>
    </row>
    <row r="48" spans="1:27" s="6" customFormat="1" x14ac:dyDescent="0.2">
      <c r="A48" s="257"/>
      <c r="B48" s="261"/>
      <c r="C48" s="261"/>
      <c r="D48" s="261"/>
      <c r="E48" s="261"/>
      <c r="F48" s="261"/>
      <c r="G48" s="261"/>
      <c r="H48" s="261"/>
      <c r="I48" s="261"/>
      <c r="J48" s="261"/>
      <c r="K48" s="261"/>
      <c r="L48" s="257"/>
      <c r="M48" s="868"/>
      <c r="N48" s="869"/>
      <c r="O48" s="870"/>
      <c r="P48" s="873"/>
      <c r="Q48" s="878"/>
      <c r="R48" s="879"/>
      <c r="S48" s="858"/>
      <c r="T48" s="859"/>
      <c r="U48" s="257"/>
      <c r="V48" s="261"/>
      <c r="W48" s="261"/>
      <c r="X48" s="261"/>
      <c r="Y48" s="261"/>
      <c r="Z48" s="261"/>
      <c r="AA48" s="261"/>
    </row>
    <row r="49" spans="1:27" s="6" customFormat="1" ht="15" x14ac:dyDescent="0.2">
      <c r="A49" s="257"/>
      <c r="B49" s="261"/>
      <c r="C49" s="261"/>
      <c r="D49" s="261"/>
      <c r="E49" s="261"/>
      <c r="F49" s="261"/>
      <c r="G49" s="261"/>
      <c r="H49" s="261"/>
      <c r="I49" s="261"/>
      <c r="J49" s="261"/>
      <c r="K49" s="261"/>
      <c r="L49" s="257"/>
      <c r="M49" s="972"/>
      <c r="N49" s="973"/>
      <c r="O49" s="974"/>
      <c r="P49" s="550"/>
      <c r="Q49" s="972"/>
      <c r="R49" s="974"/>
      <c r="S49" s="972"/>
      <c r="T49" s="974"/>
      <c r="U49" s="257"/>
      <c r="V49" s="261"/>
      <c r="W49" s="261"/>
      <c r="X49" s="261"/>
      <c r="Y49" s="261"/>
      <c r="Z49" s="261"/>
      <c r="AA49" s="261"/>
    </row>
    <row r="50" spans="1:27" s="6" customFormat="1" ht="9" customHeight="1" x14ac:dyDescent="0.2">
      <c r="A50" s="257"/>
      <c r="B50" s="261"/>
      <c r="C50" s="261"/>
      <c r="D50" s="261"/>
      <c r="E50" s="261"/>
      <c r="F50" s="261"/>
      <c r="G50" s="261"/>
      <c r="H50" s="261"/>
      <c r="I50" s="261"/>
      <c r="J50" s="261"/>
      <c r="K50" s="261"/>
      <c r="L50" s="257"/>
      <c r="M50" s="261"/>
      <c r="N50" s="261"/>
      <c r="O50" s="261"/>
      <c r="P50" s="548"/>
      <c r="Q50" s="261"/>
      <c r="R50" s="261"/>
      <c r="S50" s="261"/>
      <c r="T50" s="261"/>
      <c r="U50" s="257"/>
      <c r="V50" s="261"/>
      <c r="W50" s="261"/>
      <c r="X50" s="261"/>
      <c r="Y50" s="261"/>
      <c r="Z50" s="261"/>
      <c r="AA50" s="261"/>
    </row>
    <row r="51" spans="1:27" s="6" customFormat="1" ht="15" x14ac:dyDescent="0.2">
      <c r="A51" s="257"/>
      <c r="B51" s="261"/>
      <c r="C51" s="261"/>
      <c r="D51" s="261"/>
      <c r="E51" s="261"/>
      <c r="F51" s="261"/>
      <c r="G51" s="261"/>
      <c r="H51" s="261"/>
      <c r="I51" s="261"/>
      <c r="J51" s="261"/>
      <c r="K51" s="261"/>
      <c r="L51" s="257"/>
      <c r="M51" s="292" t="s">
        <v>36</v>
      </c>
      <c r="N51" s="293" t="s">
        <v>398</v>
      </c>
      <c r="O51" s="261"/>
      <c r="P51" s="548"/>
      <c r="Q51" s="261"/>
      <c r="R51" s="261"/>
      <c r="S51" s="261"/>
      <c r="T51" s="261"/>
      <c r="U51" s="257"/>
      <c r="V51" s="261"/>
      <c r="W51" s="261"/>
      <c r="X51" s="261"/>
      <c r="Y51" s="261"/>
      <c r="Z51" s="261"/>
      <c r="AA51" s="261"/>
    </row>
    <row r="52" spans="1:27" s="6" customFormat="1" x14ac:dyDescent="0.2">
      <c r="A52" s="257"/>
      <c r="B52" s="261"/>
      <c r="C52" s="261"/>
      <c r="D52" s="261"/>
      <c r="E52" s="261"/>
      <c r="F52" s="261"/>
      <c r="G52" s="261"/>
      <c r="H52" s="261"/>
      <c r="I52" s="261"/>
      <c r="J52" s="261"/>
      <c r="K52" s="261"/>
      <c r="L52" s="257"/>
      <c r="M52" s="294" t="s">
        <v>400</v>
      </c>
      <c r="N52" s="261"/>
      <c r="O52" s="261"/>
      <c r="P52" s="548"/>
      <c r="Q52" s="261"/>
      <c r="R52" s="261"/>
      <c r="S52" s="261"/>
      <c r="T52" s="261"/>
      <c r="U52" s="257"/>
      <c r="V52" s="261"/>
      <c r="W52" s="261"/>
      <c r="X52" s="261"/>
      <c r="Y52" s="261"/>
      <c r="Z52" s="261"/>
      <c r="AA52" s="261"/>
    </row>
    <row r="53" spans="1:27" s="6" customFormat="1" ht="12.75" customHeight="1" x14ac:dyDescent="0.2">
      <c r="A53" s="257"/>
      <c r="B53" s="261"/>
      <c r="C53" s="261"/>
      <c r="D53" s="261"/>
      <c r="E53" s="261"/>
      <c r="F53" s="261"/>
      <c r="G53" s="261"/>
      <c r="H53" s="261"/>
      <c r="I53" s="261"/>
      <c r="J53" s="261"/>
      <c r="K53" s="261"/>
      <c r="L53" s="257"/>
      <c r="M53" s="979" t="s">
        <v>401</v>
      </c>
      <c r="N53" s="980"/>
      <c r="O53" s="981"/>
      <c r="P53" s="636" t="s">
        <v>402</v>
      </c>
      <c r="Q53" s="975" t="s">
        <v>403</v>
      </c>
      <c r="R53" s="976"/>
      <c r="S53" s="968"/>
      <c r="T53" s="969"/>
      <c r="U53" s="257"/>
      <c r="V53" s="261"/>
      <c r="W53" s="261"/>
      <c r="X53" s="261"/>
      <c r="Y53" s="261"/>
      <c r="Z53" s="261"/>
      <c r="AA53" s="261"/>
    </row>
    <row r="54" spans="1:27" s="6" customFormat="1" x14ac:dyDescent="0.2">
      <c r="A54" s="257"/>
      <c r="L54" s="257"/>
      <c r="M54" s="982"/>
      <c r="N54" s="982"/>
      <c r="O54" s="982"/>
      <c r="P54" s="637"/>
      <c r="Q54" s="977"/>
      <c r="R54" s="978"/>
      <c r="S54" s="970"/>
      <c r="T54" s="971"/>
      <c r="U54" s="257"/>
    </row>
    <row r="55" spans="1:27" s="6" customFormat="1" ht="8.25" customHeight="1" x14ac:dyDescent="0.2">
      <c r="A55" s="257"/>
      <c r="L55" s="257"/>
      <c r="U55" s="257"/>
    </row>
    <row r="56" spans="1:27" s="6" customFormat="1" x14ac:dyDescent="0.2">
      <c r="A56" s="257"/>
      <c r="B56" s="257"/>
      <c r="C56" s="257"/>
      <c r="D56" s="257"/>
      <c r="E56" s="257"/>
      <c r="F56" s="257"/>
      <c r="G56" s="257"/>
      <c r="H56" s="257"/>
      <c r="I56" s="257"/>
      <c r="J56" s="257"/>
      <c r="K56" s="257"/>
      <c r="L56" s="257"/>
      <c r="M56" s="257"/>
      <c r="N56" s="257"/>
      <c r="O56" s="257"/>
      <c r="P56" s="257"/>
      <c r="Q56" s="257"/>
      <c r="R56" s="257"/>
      <c r="S56" s="257"/>
      <c r="T56" s="257"/>
      <c r="U56" s="257"/>
    </row>
    <row r="57" spans="1:27" s="6" customFormat="1" x14ac:dyDescent="0.2">
      <c r="U57" s="261"/>
    </row>
    <row r="58" spans="1:27" s="6" customFormat="1" x14ac:dyDescent="0.2">
      <c r="M58" s="261"/>
      <c r="N58" s="261"/>
      <c r="O58" s="261"/>
      <c r="Q58" s="261"/>
      <c r="R58" s="261"/>
      <c r="S58" s="261"/>
      <c r="T58" s="261"/>
      <c r="U58" s="261"/>
    </row>
    <row r="59" spans="1:27" s="6" customFormat="1" x14ac:dyDescent="0.2">
      <c r="M59" s="261"/>
      <c r="N59" s="261"/>
      <c r="O59" s="261"/>
      <c r="P59" s="261"/>
      <c r="Q59" s="261"/>
      <c r="R59" s="261"/>
      <c r="S59" s="261"/>
      <c r="T59" s="261"/>
    </row>
    <row r="60" spans="1:27" s="6" customFormat="1" x14ac:dyDescent="0.2">
      <c r="M60" s="261"/>
      <c r="N60" s="261"/>
      <c r="O60" s="261"/>
      <c r="P60" s="261"/>
      <c r="Q60" s="261"/>
      <c r="R60" s="261"/>
      <c r="S60" s="261"/>
      <c r="T60" s="261"/>
    </row>
    <row r="61" spans="1:27" s="6" customFormat="1" x14ac:dyDescent="0.2">
      <c r="M61" s="261"/>
      <c r="N61" s="261"/>
      <c r="O61" s="261"/>
      <c r="P61" s="261"/>
      <c r="Q61" s="261"/>
      <c r="R61" s="261"/>
      <c r="S61" s="261"/>
      <c r="T61" s="261"/>
    </row>
    <row r="62" spans="1:27" s="6" customFormat="1" x14ac:dyDescent="0.2">
      <c r="M62" s="261"/>
      <c r="N62" s="261"/>
      <c r="O62" s="261"/>
      <c r="P62" s="261"/>
      <c r="Q62" s="261"/>
      <c r="R62" s="261"/>
      <c r="S62" s="261"/>
      <c r="T62" s="261"/>
    </row>
    <row r="63" spans="1:27" s="6" customFormat="1" x14ac:dyDescent="0.2">
      <c r="M63" s="261"/>
      <c r="N63" s="261"/>
      <c r="O63" s="261"/>
      <c r="P63" s="261"/>
      <c r="Q63" s="261"/>
      <c r="R63" s="261"/>
      <c r="S63" s="261"/>
      <c r="T63" s="261"/>
    </row>
    <row r="64" spans="1:27" s="6" customFormat="1" x14ac:dyDescent="0.2">
      <c r="M64" s="261"/>
      <c r="N64" s="261"/>
      <c r="O64" s="261"/>
      <c r="P64" s="261"/>
      <c r="Q64" s="261"/>
      <c r="R64" s="261"/>
      <c r="S64" s="261"/>
      <c r="T64" s="261"/>
    </row>
    <row r="65" spans="13:20" s="6" customFormat="1" x14ac:dyDescent="0.2">
      <c r="M65" s="261"/>
      <c r="N65" s="261"/>
      <c r="O65" s="261"/>
      <c r="P65" s="261"/>
      <c r="Q65" s="261"/>
      <c r="R65" s="261"/>
      <c r="S65" s="261"/>
      <c r="T65" s="261"/>
    </row>
    <row r="66" spans="13:20" s="6" customFormat="1" x14ac:dyDescent="0.2">
      <c r="M66" s="261"/>
      <c r="N66" s="261"/>
      <c r="O66" s="261"/>
      <c r="P66" s="261"/>
      <c r="Q66" s="261"/>
      <c r="R66" s="261"/>
      <c r="S66" s="261"/>
      <c r="T66" s="261"/>
    </row>
    <row r="67" spans="13:20" s="6" customFormat="1" x14ac:dyDescent="0.2">
      <c r="M67" s="261"/>
      <c r="N67" s="261"/>
      <c r="O67" s="261"/>
      <c r="P67" s="261"/>
      <c r="Q67" s="261"/>
      <c r="R67" s="261"/>
      <c r="S67" s="261"/>
      <c r="T67" s="261"/>
    </row>
    <row r="68" spans="13:20" s="6" customFormat="1" x14ac:dyDescent="0.2">
      <c r="M68" s="261"/>
      <c r="N68" s="261"/>
      <c r="O68" s="261"/>
      <c r="P68" s="261"/>
      <c r="Q68" s="261"/>
      <c r="R68" s="261"/>
      <c r="S68" s="261"/>
      <c r="T68" s="261"/>
    </row>
    <row r="69" spans="13:20" s="6" customFormat="1" x14ac:dyDescent="0.2">
      <c r="M69" s="261"/>
      <c r="N69" s="261"/>
      <c r="O69" s="261"/>
      <c r="P69" s="261"/>
      <c r="Q69" s="261"/>
      <c r="R69" s="261"/>
      <c r="S69" s="261"/>
      <c r="T69" s="261"/>
    </row>
    <row r="70" spans="13:20" s="6" customFormat="1" x14ac:dyDescent="0.2">
      <c r="M70" s="261"/>
      <c r="N70" s="261"/>
      <c r="O70" s="261"/>
      <c r="P70" s="261"/>
      <c r="Q70" s="261"/>
      <c r="R70" s="261"/>
      <c r="S70" s="261"/>
      <c r="T70" s="261"/>
    </row>
    <row r="71" spans="13:20" s="6" customFormat="1" x14ac:dyDescent="0.2">
      <c r="M71" s="261"/>
      <c r="N71" s="261"/>
      <c r="O71" s="261"/>
      <c r="P71" s="261"/>
      <c r="Q71" s="261"/>
      <c r="R71" s="261"/>
      <c r="S71" s="261"/>
      <c r="T71" s="261"/>
    </row>
    <row r="72" spans="13:20" s="6" customFormat="1" x14ac:dyDescent="0.2">
      <c r="P72" s="261"/>
    </row>
    <row r="73" spans="13:20" s="6" customFormat="1" x14ac:dyDescent="0.2">
      <c r="P73" s="261"/>
    </row>
    <row r="74" spans="13:20" s="6" customFormat="1" x14ac:dyDescent="0.2">
      <c r="P74" s="261"/>
    </row>
    <row r="75" spans="13:20" s="6" customFormat="1" x14ac:dyDescent="0.2">
      <c r="P75" s="261"/>
    </row>
    <row r="76" spans="13:20" s="6" customFormat="1" x14ac:dyDescent="0.2"/>
    <row r="77" spans="13:20" s="6" customFormat="1" x14ac:dyDescent="0.2"/>
    <row r="78" spans="13:20" s="6" customFormat="1" x14ac:dyDescent="0.2"/>
    <row r="79" spans="13:20" s="6" customFormat="1" x14ac:dyDescent="0.2"/>
    <row r="80" spans="13:2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pans="13:21" s="6" customFormat="1" x14ac:dyDescent="0.2"/>
    <row r="162" spans="13:21" s="6" customFormat="1" x14ac:dyDescent="0.2"/>
    <row r="163" spans="13:21" s="6" customFormat="1" x14ac:dyDescent="0.2"/>
    <row r="164" spans="13:21" x14ac:dyDescent="0.2">
      <c r="M164" s="6"/>
      <c r="N164" s="6"/>
      <c r="O164" s="6"/>
      <c r="P164" s="6"/>
      <c r="Q164" s="6"/>
      <c r="R164" s="6"/>
      <c r="S164" s="6"/>
      <c r="T164" s="6"/>
      <c r="U164" s="6"/>
    </row>
    <row r="165" spans="13:21" x14ac:dyDescent="0.2">
      <c r="M165" s="6"/>
      <c r="N165" s="6"/>
      <c r="O165" s="6"/>
      <c r="P165" s="6"/>
      <c r="Q165" s="6"/>
      <c r="R165" s="6"/>
      <c r="S165" s="6"/>
      <c r="T165" s="6"/>
      <c r="U165" s="6"/>
    </row>
    <row r="166" spans="13:21" x14ac:dyDescent="0.2">
      <c r="M166" s="6"/>
      <c r="N166" s="6"/>
      <c r="O166" s="6"/>
      <c r="P166" s="6"/>
      <c r="Q166" s="6"/>
      <c r="R166" s="6"/>
      <c r="S166" s="6"/>
      <c r="T166" s="6"/>
      <c r="U166" s="6"/>
    </row>
    <row r="167" spans="13:21" x14ac:dyDescent="0.2">
      <c r="M167" s="6"/>
      <c r="N167" s="6"/>
      <c r="O167" s="6"/>
      <c r="P167" s="6"/>
      <c r="Q167" s="6"/>
      <c r="R167" s="6"/>
      <c r="S167" s="6"/>
      <c r="T167" s="6"/>
      <c r="U167" s="6"/>
    </row>
    <row r="168" spans="13:21" x14ac:dyDescent="0.2">
      <c r="M168" s="6"/>
      <c r="N168" s="6"/>
      <c r="O168" s="6"/>
      <c r="P168" s="6"/>
      <c r="Q168" s="6"/>
      <c r="R168" s="6"/>
      <c r="S168" s="6"/>
      <c r="T168" s="6"/>
      <c r="U168" s="6"/>
    </row>
    <row r="169" spans="13:21" x14ac:dyDescent="0.2">
      <c r="M169" s="6"/>
      <c r="N169" s="6"/>
      <c r="O169" s="6"/>
      <c r="P169" s="6"/>
      <c r="Q169" s="6"/>
      <c r="R169" s="6"/>
      <c r="S169" s="6"/>
      <c r="T169" s="6"/>
      <c r="U169" s="6"/>
    </row>
    <row r="170" spans="13:21" x14ac:dyDescent="0.2">
      <c r="M170" s="6"/>
      <c r="N170" s="6"/>
      <c r="O170" s="6"/>
      <c r="P170" s="6"/>
      <c r="Q170" s="6"/>
      <c r="R170" s="6"/>
      <c r="S170" s="6"/>
      <c r="T170" s="6"/>
    </row>
    <row r="171" spans="13:21" x14ac:dyDescent="0.2">
      <c r="M171" s="6"/>
      <c r="N171" s="6"/>
      <c r="O171" s="6"/>
      <c r="P171" s="6"/>
      <c r="Q171" s="6"/>
      <c r="R171" s="6"/>
      <c r="S171" s="6"/>
      <c r="T171" s="6"/>
    </row>
    <row r="172" spans="13:21" x14ac:dyDescent="0.2">
      <c r="M172" s="6"/>
      <c r="N172" s="6"/>
      <c r="O172" s="6"/>
      <c r="P172" s="6"/>
      <c r="Q172" s="6"/>
      <c r="R172" s="6"/>
      <c r="S172" s="6"/>
      <c r="T172" s="6"/>
    </row>
    <row r="173" spans="13:21" x14ac:dyDescent="0.2">
      <c r="M173" s="6"/>
      <c r="N173" s="6"/>
      <c r="O173" s="6"/>
      <c r="P173" s="6"/>
      <c r="Q173" s="6"/>
      <c r="R173" s="6"/>
      <c r="S173" s="6"/>
      <c r="T173" s="6"/>
    </row>
    <row r="174" spans="13:21" x14ac:dyDescent="0.2">
      <c r="M174" s="6"/>
      <c r="N174" s="6"/>
      <c r="O174" s="6"/>
      <c r="P174" s="6"/>
      <c r="Q174" s="6"/>
      <c r="R174" s="6"/>
      <c r="S174" s="6"/>
      <c r="T174" s="6"/>
    </row>
    <row r="175" spans="13:21" x14ac:dyDescent="0.2">
      <c r="M175" s="6"/>
      <c r="N175" s="6"/>
      <c r="O175" s="6"/>
      <c r="P175" s="6"/>
      <c r="Q175" s="6"/>
      <c r="R175" s="6"/>
      <c r="S175" s="6"/>
      <c r="T175" s="6"/>
    </row>
    <row r="176" spans="13:21" x14ac:dyDescent="0.2">
      <c r="M176" s="6"/>
      <c r="N176" s="6"/>
      <c r="O176" s="6"/>
      <c r="P176" s="6"/>
      <c r="Q176" s="6"/>
      <c r="R176" s="6"/>
      <c r="S176" s="6"/>
      <c r="T176" s="6"/>
    </row>
    <row r="177" spans="13:20" x14ac:dyDescent="0.2">
      <c r="M177" s="6"/>
      <c r="N177" s="6"/>
      <c r="O177" s="6"/>
      <c r="P177" s="6"/>
      <c r="Q177" s="6"/>
      <c r="R177" s="6"/>
      <c r="S177" s="6"/>
      <c r="T177" s="6"/>
    </row>
    <row r="178" spans="13:20" x14ac:dyDescent="0.2">
      <c r="M178" s="6"/>
      <c r="N178" s="6"/>
      <c r="O178" s="6"/>
      <c r="P178" s="6"/>
      <c r="Q178" s="6"/>
      <c r="R178" s="6"/>
      <c r="S178" s="6"/>
      <c r="T178" s="6"/>
    </row>
    <row r="179" spans="13:20" x14ac:dyDescent="0.2">
      <c r="M179" s="6"/>
      <c r="N179" s="6"/>
      <c r="O179" s="6"/>
      <c r="P179" s="6"/>
      <c r="Q179" s="6"/>
      <c r="R179" s="6"/>
      <c r="S179" s="6"/>
      <c r="T179" s="6"/>
    </row>
    <row r="180" spans="13:20" x14ac:dyDescent="0.2">
      <c r="M180" s="6"/>
      <c r="N180" s="6"/>
      <c r="O180" s="6"/>
      <c r="P180" s="6"/>
      <c r="Q180" s="6"/>
      <c r="R180" s="6"/>
      <c r="S180" s="6"/>
      <c r="T180" s="6"/>
    </row>
    <row r="181" spans="13:20" x14ac:dyDescent="0.2">
      <c r="M181" s="6"/>
      <c r="N181" s="6"/>
      <c r="O181" s="6"/>
      <c r="P181" s="6"/>
      <c r="Q181" s="6"/>
      <c r="R181" s="6"/>
      <c r="S181" s="6"/>
      <c r="T181" s="6"/>
    </row>
    <row r="182" spans="13:20" x14ac:dyDescent="0.2">
      <c r="M182" s="6"/>
      <c r="N182" s="6"/>
      <c r="O182" s="6"/>
      <c r="P182" s="6"/>
      <c r="Q182" s="6"/>
      <c r="R182" s="6"/>
      <c r="S182" s="6"/>
      <c r="T182" s="6"/>
    </row>
    <row r="183" spans="13:20" x14ac:dyDescent="0.2">
      <c r="P183" s="6"/>
    </row>
    <row r="184" spans="13:20" x14ac:dyDescent="0.2">
      <c r="P184" s="6"/>
    </row>
    <row r="185" spans="13:20" x14ac:dyDescent="0.2">
      <c r="P185" s="6"/>
    </row>
    <row r="186" spans="13:20" x14ac:dyDescent="0.2">
      <c r="P186" s="6"/>
    </row>
  </sheetData>
  <mergeCells count="110">
    <mergeCell ref="S53:T54"/>
    <mergeCell ref="M49:O49"/>
    <mergeCell ref="Q53:R54"/>
    <mergeCell ref="M53:O53"/>
    <mergeCell ref="M54:O54"/>
    <mergeCell ref="M37:O40"/>
    <mergeCell ref="P37:P40"/>
    <mergeCell ref="Q37:R40"/>
    <mergeCell ref="M45:O48"/>
    <mergeCell ref="P45:P48"/>
    <mergeCell ref="Q45:R48"/>
    <mergeCell ref="S49:T49"/>
    <mergeCell ref="Q49:R49"/>
    <mergeCell ref="S45:T48"/>
    <mergeCell ref="H15:K15"/>
    <mergeCell ref="H16:K16"/>
    <mergeCell ref="C14:F14"/>
    <mergeCell ref="C15:F15"/>
    <mergeCell ref="C16:F16"/>
    <mergeCell ref="B1:K1"/>
    <mergeCell ref="M1:T1"/>
    <mergeCell ref="C13:F13"/>
    <mergeCell ref="H4:J4"/>
    <mergeCell ref="C7:J10"/>
    <mergeCell ref="D2:J3"/>
    <mergeCell ref="C5:J5"/>
    <mergeCell ref="H13:K13"/>
    <mergeCell ref="H14:K14"/>
    <mergeCell ref="M9:M10"/>
    <mergeCell ref="M11:M12"/>
    <mergeCell ref="N5:T6"/>
    <mergeCell ref="N7:T7"/>
    <mergeCell ref="N8:T8"/>
    <mergeCell ref="N9:T10"/>
    <mergeCell ref="N11:T12"/>
    <mergeCell ref="M15:M16"/>
    <mergeCell ref="N15:T18"/>
    <mergeCell ref="C22:F22"/>
    <mergeCell ref="C23:F23"/>
    <mergeCell ref="H20:K20"/>
    <mergeCell ref="H21:K21"/>
    <mergeCell ref="H22:K22"/>
    <mergeCell ref="H23:K23"/>
    <mergeCell ref="C17:F17"/>
    <mergeCell ref="C18:F18"/>
    <mergeCell ref="C19:F19"/>
    <mergeCell ref="C20:F20"/>
    <mergeCell ref="C21:F21"/>
    <mergeCell ref="H17:K17"/>
    <mergeCell ref="H18:K18"/>
    <mergeCell ref="H19:K19"/>
    <mergeCell ref="S35:T35"/>
    <mergeCell ref="S36:T36"/>
    <mergeCell ref="C24:F24"/>
    <mergeCell ref="C25:F25"/>
    <mergeCell ref="H29:K29"/>
    <mergeCell ref="C30:F30"/>
    <mergeCell ref="H30:K30"/>
    <mergeCell ref="F33:K33"/>
    <mergeCell ref="C31:E32"/>
    <mergeCell ref="F31:K32"/>
    <mergeCell ref="P33:P35"/>
    <mergeCell ref="G43:J43"/>
    <mergeCell ref="G44:J44"/>
    <mergeCell ref="S37:T40"/>
    <mergeCell ref="S33:T33"/>
    <mergeCell ref="M41:O44"/>
    <mergeCell ref="P41:P44"/>
    <mergeCell ref="Q41:R44"/>
    <mergeCell ref="S41:T44"/>
    <mergeCell ref="Q33:R33"/>
    <mergeCell ref="F34:K34"/>
    <mergeCell ref="F35:K35"/>
    <mergeCell ref="F36:K36"/>
    <mergeCell ref="M33:O33"/>
    <mergeCell ref="M34:O34"/>
    <mergeCell ref="M35:O35"/>
    <mergeCell ref="M36:O36"/>
    <mergeCell ref="D43:F43"/>
    <mergeCell ref="D44:F44"/>
    <mergeCell ref="D38:J38"/>
    <mergeCell ref="D39:F39"/>
    <mergeCell ref="Q34:R34"/>
    <mergeCell ref="S34:T34"/>
    <mergeCell ref="Q35:R35"/>
    <mergeCell ref="Q36:R36"/>
    <mergeCell ref="D40:F40"/>
    <mergeCell ref="D41:F41"/>
    <mergeCell ref="D42:F42"/>
    <mergeCell ref="M27:M28"/>
    <mergeCell ref="N27:T28"/>
    <mergeCell ref="C29:F29"/>
    <mergeCell ref="H24:K24"/>
    <mergeCell ref="H25:K25"/>
    <mergeCell ref="M17:M18"/>
    <mergeCell ref="M19:M20"/>
    <mergeCell ref="N19:T20"/>
    <mergeCell ref="M21:M22"/>
    <mergeCell ref="N21:T22"/>
    <mergeCell ref="M23:M24"/>
    <mergeCell ref="N23:T24"/>
    <mergeCell ref="M25:M26"/>
    <mergeCell ref="N25:T26"/>
    <mergeCell ref="G39:J39"/>
    <mergeCell ref="G40:J40"/>
    <mergeCell ref="G41:J41"/>
    <mergeCell ref="G42:J42"/>
    <mergeCell ref="M32:O32"/>
    <mergeCell ref="S32:T32"/>
    <mergeCell ref="Q32:R32"/>
  </mergeCells>
  <phoneticPr fontId="4" type="noConversion"/>
  <printOptions horizontalCentered="1"/>
  <pageMargins left="0.25" right="0.25" top="0.75" bottom="0.75" header="0.3" footer="0.3"/>
  <pageSetup paperSize="9" scale="60" orientation="portrait" r:id="rId1"/>
  <headerFooter alignWithMargins="0">
    <oddFooter>&amp;L&amp;"Arial,Italic"&amp;8&amp;F&amp;C&amp;"Arial,Italic"&amp;8&amp;D&amp;R&amp;"Arial,Italic"&amp;8&amp;A  -  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9:Q45"/>
  <sheetViews>
    <sheetView topLeftCell="C1" zoomScale="60" zoomScaleNormal="60" workbookViewId="0">
      <selection activeCell="F16" sqref="F16"/>
    </sheetView>
  </sheetViews>
  <sheetFormatPr defaultRowHeight="12.75" x14ac:dyDescent="0.2"/>
  <cols>
    <col min="1" max="1" width="11.140625" bestFit="1" customWidth="1"/>
    <col min="2" max="2" width="45.7109375" customWidth="1"/>
    <col min="3" max="3" width="10.7109375" customWidth="1"/>
    <col min="4" max="4" width="70.7109375" customWidth="1"/>
    <col min="5" max="8" width="15.7109375" customWidth="1"/>
    <col min="9" max="15" width="15.7109375" hidden="1" customWidth="1"/>
    <col min="16" max="22" width="15.7109375" customWidth="1"/>
  </cols>
  <sheetData>
    <row r="9" spans="3:17" ht="30" customHeight="1" x14ac:dyDescent="0.3">
      <c r="L9" s="462"/>
    </row>
    <row r="10" spans="3:17" ht="30" customHeight="1" x14ac:dyDescent="0.3">
      <c r="C10" s="277"/>
      <c r="D10" s="463" t="s">
        <v>17</v>
      </c>
      <c r="E10" s="278" t="s">
        <v>195</v>
      </c>
      <c r="F10" s="278" t="s">
        <v>2</v>
      </c>
      <c r="G10" s="463" t="s">
        <v>193</v>
      </c>
      <c r="H10" s="467" t="s">
        <v>196</v>
      </c>
      <c r="I10" s="278" t="s">
        <v>194</v>
      </c>
      <c r="L10" s="462"/>
      <c r="P10" s="278" t="s">
        <v>194</v>
      </c>
    </row>
    <row r="11" spans="3:17" ht="30" customHeight="1" x14ac:dyDescent="0.3">
      <c r="C11" s="280">
        <v>1</v>
      </c>
      <c r="D11" s="285" t="s">
        <v>118</v>
      </c>
      <c r="E11" s="465">
        <f>'Soal Selidik PHC'!F14</f>
        <v>5</v>
      </c>
      <c r="F11" s="99">
        <f>'Soal Selidik PHC'!G15</f>
        <v>0</v>
      </c>
      <c r="G11" s="99" t="str">
        <f>'Soal Selidik PHC'!J16</f>
        <v>Check!</v>
      </c>
      <c r="H11" s="987">
        <f>SUM(G11:G19)</f>
        <v>0</v>
      </c>
      <c r="I11" s="983">
        <v>0.7</v>
      </c>
      <c r="J11" s="987">
        <f>I11*$G$26</f>
        <v>0</v>
      </c>
      <c r="L11" s="468">
        <f>$I$11*F11</f>
        <v>0</v>
      </c>
      <c r="M11" s="468">
        <f>L11*E11</f>
        <v>0</v>
      </c>
      <c r="N11" s="987">
        <f>SUM(M11:M19)</f>
        <v>0</v>
      </c>
      <c r="O11" s="468"/>
      <c r="P11" s="983" t="e">
        <f>H11/G26</f>
        <v>#DIV/0!</v>
      </c>
      <c r="Q11" s="468"/>
    </row>
    <row r="12" spans="3:17" ht="30" customHeight="1" x14ac:dyDescent="0.3">
      <c r="C12" s="282">
        <v>2</v>
      </c>
      <c r="D12" s="283" t="s">
        <v>119</v>
      </c>
      <c r="E12" s="465">
        <f>'Soal Selidik PHC'!F28</f>
        <v>9</v>
      </c>
      <c r="F12" s="99">
        <f>'Soal Selidik PHC'!G29</f>
        <v>0</v>
      </c>
      <c r="G12" s="99" t="str">
        <f>'Soal Selidik PHC'!J30</f>
        <v>Check!</v>
      </c>
      <c r="H12" s="988"/>
      <c r="I12" s="984"/>
      <c r="J12" s="988"/>
      <c r="L12" s="468">
        <f t="shared" ref="L12:L19" si="0">$I$11*F12</f>
        <v>0</v>
      </c>
      <c r="M12" s="468">
        <f t="shared" ref="M12:M25" si="1">L12*E12</f>
        <v>0</v>
      </c>
      <c r="N12" s="988"/>
      <c r="P12" s="984"/>
    </row>
    <row r="13" spans="3:17" ht="30" customHeight="1" x14ac:dyDescent="0.3">
      <c r="C13" s="280">
        <v>3</v>
      </c>
      <c r="D13" s="284" t="s">
        <v>120</v>
      </c>
      <c r="E13" s="465">
        <f>'Soal Selidik PHC'!F40</f>
        <v>7</v>
      </c>
      <c r="F13" s="99">
        <f>'Soal Selidik PHC'!G41</f>
        <v>0</v>
      </c>
      <c r="G13" s="99" t="str">
        <f>'Soal Selidik PHC'!J42</f>
        <v>Check!</v>
      </c>
      <c r="H13" s="988"/>
      <c r="I13" s="984"/>
      <c r="J13" s="988"/>
      <c r="L13" s="468">
        <f t="shared" si="0"/>
        <v>0</v>
      </c>
      <c r="M13" s="468">
        <f t="shared" si="1"/>
        <v>0</v>
      </c>
      <c r="N13" s="988"/>
      <c r="P13" s="984"/>
    </row>
    <row r="14" spans="3:17" ht="30" customHeight="1" x14ac:dyDescent="0.3">
      <c r="C14" s="282">
        <v>4</v>
      </c>
      <c r="D14" s="283" t="s">
        <v>121</v>
      </c>
      <c r="E14" s="465">
        <f>'Soal Selidik PHC'!F52</f>
        <v>7</v>
      </c>
      <c r="F14" s="99">
        <f>'Soal Selidik PHC'!G53</f>
        <v>0</v>
      </c>
      <c r="G14" s="99" t="str">
        <f>'Soal Selidik PHC'!J54</f>
        <v>Check!</v>
      </c>
      <c r="H14" s="988"/>
      <c r="I14" s="984"/>
      <c r="J14" s="988"/>
      <c r="L14" s="468">
        <f t="shared" si="0"/>
        <v>0</v>
      </c>
      <c r="M14" s="468">
        <f t="shared" si="1"/>
        <v>0</v>
      </c>
      <c r="N14" s="988"/>
      <c r="P14" s="984"/>
    </row>
    <row r="15" spans="3:17" ht="30" customHeight="1" x14ac:dyDescent="0.3">
      <c r="C15" s="280">
        <v>5</v>
      </c>
      <c r="D15" s="284" t="s">
        <v>122</v>
      </c>
      <c r="E15" s="465">
        <f>'Soal Selidik PHC'!F64</f>
        <v>7</v>
      </c>
      <c r="F15" s="99">
        <f>'Soal Selidik PHC'!G65</f>
        <v>0</v>
      </c>
      <c r="G15" s="99" t="str">
        <f>'Soal Selidik PHC'!J66</f>
        <v>Check!</v>
      </c>
      <c r="H15" s="988"/>
      <c r="I15" s="984"/>
      <c r="J15" s="988"/>
      <c r="L15" s="468">
        <f t="shared" si="0"/>
        <v>0</v>
      </c>
      <c r="M15" s="468">
        <f t="shared" si="1"/>
        <v>0</v>
      </c>
      <c r="N15" s="988"/>
      <c r="P15" s="984"/>
    </row>
    <row r="16" spans="3:17" ht="30" customHeight="1" x14ac:dyDescent="0.3">
      <c r="C16" s="282">
        <v>6</v>
      </c>
      <c r="D16" s="283" t="s">
        <v>123</v>
      </c>
      <c r="E16" s="465">
        <f>'Soal Selidik PHC'!F76</f>
        <v>7</v>
      </c>
      <c r="F16" s="99">
        <f>'Soal Selidik PHC'!G77</f>
        <v>0</v>
      </c>
      <c r="G16" s="99" t="str">
        <f>'Soal Selidik PHC'!J78</f>
        <v>Check!</v>
      </c>
      <c r="H16" s="988"/>
      <c r="I16" s="984"/>
      <c r="J16" s="988"/>
      <c r="L16" s="468">
        <f t="shared" si="0"/>
        <v>0</v>
      </c>
      <c r="M16" s="468">
        <f t="shared" si="1"/>
        <v>0</v>
      </c>
      <c r="N16" s="988"/>
      <c r="P16" s="984"/>
    </row>
    <row r="17" spans="3:16" ht="30" customHeight="1" x14ac:dyDescent="0.3">
      <c r="C17" s="280">
        <v>7</v>
      </c>
      <c r="D17" s="284" t="s">
        <v>124</v>
      </c>
      <c r="E17" s="465">
        <f>'Soal Selidik PHC'!F88</f>
        <v>7</v>
      </c>
      <c r="F17" s="99">
        <f>'Soal Selidik PHC'!G89</f>
        <v>0</v>
      </c>
      <c r="G17" s="99" t="str">
        <f>'Soal Selidik PHC'!J90</f>
        <v>Check!</v>
      </c>
      <c r="H17" s="988"/>
      <c r="I17" s="984"/>
      <c r="J17" s="988"/>
      <c r="L17" s="468">
        <f t="shared" si="0"/>
        <v>0</v>
      </c>
      <c r="M17" s="468">
        <f t="shared" si="1"/>
        <v>0</v>
      </c>
      <c r="N17" s="988"/>
      <c r="P17" s="984"/>
    </row>
    <row r="18" spans="3:16" ht="30" customHeight="1" x14ac:dyDescent="0.3">
      <c r="C18" s="282">
        <v>8</v>
      </c>
      <c r="D18" s="283" t="s">
        <v>125</v>
      </c>
      <c r="E18" s="465">
        <f>'Soal Selidik PHC'!F98</f>
        <v>5</v>
      </c>
      <c r="F18" s="99">
        <f>'Soal Selidik PHC'!G99</f>
        <v>0</v>
      </c>
      <c r="G18" s="99" t="str">
        <f>'Soal Selidik PHC'!J100</f>
        <v>Check!</v>
      </c>
      <c r="H18" s="988"/>
      <c r="I18" s="984"/>
      <c r="J18" s="988"/>
      <c r="L18" s="468">
        <f t="shared" si="0"/>
        <v>0</v>
      </c>
      <c r="M18" s="468">
        <f t="shared" si="1"/>
        <v>0</v>
      </c>
      <c r="N18" s="988"/>
      <c r="P18" s="984"/>
    </row>
    <row r="19" spans="3:16" ht="30" customHeight="1" x14ac:dyDescent="0.3">
      <c r="C19" s="280">
        <v>9</v>
      </c>
      <c r="D19" s="284" t="s">
        <v>126</v>
      </c>
      <c r="E19" s="465">
        <f>'Soal Selidik PHC'!F106</f>
        <v>3</v>
      </c>
      <c r="F19" s="99">
        <f>'Soal Selidik PHC'!G107</f>
        <v>0</v>
      </c>
      <c r="G19" s="99" t="str">
        <f>'Soal Selidik PHC'!J108</f>
        <v>Check!</v>
      </c>
      <c r="H19" s="989"/>
      <c r="I19" s="985"/>
      <c r="J19" s="989"/>
      <c r="L19" s="468">
        <f t="shared" si="0"/>
        <v>0</v>
      </c>
      <c r="M19" s="468">
        <f t="shared" si="1"/>
        <v>0</v>
      </c>
      <c r="N19" s="989"/>
      <c r="P19" s="985"/>
    </row>
    <row r="20" spans="3:16" ht="30" customHeight="1" x14ac:dyDescent="0.3">
      <c r="C20" s="282">
        <v>10</v>
      </c>
      <c r="D20" s="464" t="s">
        <v>128</v>
      </c>
      <c r="E20" s="465">
        <f>'Soal Selidik PHC'!F116</f>
        <v>5</v>
      </c>
      <c r="F20" s="99">
        <f>'Soal Selidik PHC'!G117</f>
        <v>0</v>
      </c>
      <c r="G20" s="99" t="str">
        <f>'Soal Selidik PHC'!J118</f>
        <v>Check!</v>
      </c>
      <c r="H20" s="990">
        <f>SUM(G20:G25)</f>
        <v>0</v>
      </c>
      <c r="I20" s="986">
        <v>0.3</v>
      </c>
      <c r="J20" s="990">
        <f>I20*$G$26</f>
        <v>0</v>
      </c>
      <c r="L20" s="468">
        <f>$I$20*F20</f>
        <v>0</v>
      </c>
      <c r="M20" s="468">
        <f t="shared" si="1"/>
        <v>0</v>
      </c>
      <c r="N20" s="990">
        <f>SUM(M20:M25)</f>
        <v>0</v>
      </c>
      <c r="P20" s="986" t="e">
        <f>H20/G26</f>
        <v>#DIV/0!</v>
      </c>
    </row>
    <row r="21" spans="3:16" ht="30" customHeight="1" x14ac:dyDescent="0.3">
      <c r="C21" s="280">
        <v>11</v>
      </c>
      <c r="D21" s="284" t="s">
        <v>132</v>
      </c>
      <c r="E21" s="465">
        <f>'Soal Selidik PHC'!F125</f>
        <v>4</v>
      </c>
      <c r="F21" s="99">
        <f>'Soal Selidik PHC'!G126</f>
        <v>0</v>
      </c>
      <c r="G21" s="99" t="str">
        <f>'Soal Selidik PHC'!J127</f>
        <v>Check!</v>
      </c>
      <c r="H21" s="988"/>
      <c r="I21" s="984"/>
      <c r="J21" s="988"/>
      <c r="L21" s="468">
        <f t="shared" ref="L21:L25" si="2">$I$20*F21</f>
        <v>0</v>
      </c>
      <c r="M21" s="468">
        <f t="shared" si="1"/>
        <v>0</v>
      </c>
      <c r="N21" s="988"/>
      <c r="P21" s="984"/>
    </row>
    <row r="22" spans="3:16" ht="30" customHeight="1" x14ac:dyDescent="0.3">
      <c r="C22" s="280">
        <v>12</v>
      </c>
      <c r="D22" s="284" t="s">
        <v>129</v>
      </c>
      <c r="E22" s="465">
        <f>'Soal Selidik PHC'!F135</f>
        <v>5</v>
      </c>
      <c r="F22" s="99">
        <f>'Soal Selidik PHC'!G136</f>
        <v>0</v>
      </c>
      <c r="G22" s="99" t="str">
        <f>'Soal Selidik PHC'!J137</f>
        <v>Check!</v>
      </c>
      <c r="H22" s="988"/>
      <c r="I22" s="984"/>
      <c r="J22" s="988"/>
      <c r="L22" s="468">
        <f t="shared" si="2"/>
        <v>0</v>
      </c>
      <c r="M22" s="468">
        <f t="shared" si="1"/>
        <v>0</v>
      </c>
      <c r="N22" s="988"/>
      <c r="P22" s="984"/>
    </row>
    <row r="23" spans="3:16" ht="30" customHeight="1" x14ac:dyDescent="0.3">
      <c r="C23" s="282">
        <v>13</v>
      </c>
      <c r="D23" s="283" t="s">
        <v>130</v>
      </c>
      <c r="E23" s="465">
        <f>'Soal Selidik PHC'!F146</f>
        <v>6</v>
      </c>
      <c r="F23" s="99">
        <f>'Soal Selidik PHC'!G147</f>
        <v>0</v>
      </c>
      <c r="G23" s="99" t="str">
        <f>'Soal Selidik PHC'!J148</f>
        <v>Check!</v>
      </c>
      <c r="H23" s="988"/>
      <c r="I23" s="984"/>
      <c r="J23" s="988"/>
      <c r="L23" s="468">
        <f t="shared" si="2"/>
        <v>0</v>
      </c>
      <c r="M23" s="468">
        <f t="shared" si="1"/>
        <v>0</v>
      </c>
      <c r="N23" s="988"/>
      <c r="P23" s="984"/>
    </row>
    <row r="24" spans="3:16" ht="30" customHeight="1" x14ac:dyDescent="0.3">
      <c r="C24" s="280">
        <v>14</v>
      </c>
      <c r="D24" s="284" t="s">
        <v>131</v>
      </c>
      <c r="E24" s="465">
        <f>'Soal Selidik PHC'!F152</f>
        <v>1</v>
      </c>
      <c r="F24" s="99">
        <f>'Soal Selidik PHC'!G153</f>
        <v>0</v>
      </c>
      <c r="G24" s="99" t="str">
        <f>'Soal Selidik PHC'!J154</f>
        <v>Check!</v>
      </c>
      <c r="H24" s="988"/>
      <c r="I24" s="984"/>
      <c r="J24" s="988"/>
      <c r="L24" s="468">
        <f t="shared" si="2"/>
        <v>0</v>
      </c>
      <c r="M24" s="468">
        <f t="shared" si="1"/>
        <v>0</v>
      </c>
      <c r="N24" s="988"/>
      <c r="P24" s="984"/>
    </row>
    <row r="25" spans="3:16" ht="30" customHeight="1" x14ac:dyDescent="0.3">
      <c r="C25" s="280">
        <v>15</v>
      </c>
      <c r="D25" s="284" t="s">
        <v>133</v>
      </c>
      <c r="E25" s="465">
        <f>'Soal Selidik PHC'!F160</f>
        <v>3</v>
      </c>
      <c r="F25" s="99">
        <f>'Soal Selidik PHC'!G161</f>
        <v>0</v>
      </c>
      <c r="G25" s="99" t="str">
        <f>'Soal Selidik PHC'!J162</f>
        <v>Check!</v>
      </c>
      <c r="H25" s="989"/>
      <c r="I25" s="985"/>
      <c r="J25" s="989"/>
      <c r="L25" s="468">
        <f t="shared" si="2"/>
        <v>0</v>
      </c>
      <c r="M25" s="468">
        <f t="shared" si="1"/>
        <v>0</v>
      </c>
      <c r="N25" s="989"/>
      <c r="P25" s="985"/>
    </row>
    <row r="26" spans="3:16" ht="30" customHeight="1" x14ac:dyDescent="0.2">
      <c r="E26" s="466">
        <f>(SUM(E11:E25))</f>
        <v>81</v>
      </c>
      <c r="F26" s="466">
        <f>(SUM(F11:F25))/15</f>
        <v>0</v>
      </c>
      <c r="G26" s="466">
        <f>SUM(G11:G25)</f>
        <v>0</v>
      </c>
      <c r="H26" s="466">
        <f>SUM(H11:H25)</f>
        <v>0</v>
      </c>
      <c r="J26" s="466">
        <f>SUM(J11:J25)</f>
        <v>0</v>
      </c>
      <c r="L26" s="469">
        <f>(SUM(L11:L25))</f>
        <v>0</v>
      </c>
      <c r="M26" s="469">
        <f>(SUM(M11:M25))</f>
        <v>0</v>
      </c>
      <c r="N26" s="469">
        <f>(SUM(N11:N25))</f>
        <v>0</v>
      </c>
    </row>
    <row r="27" spans="3:16" ht="30" customHeight="1" x14ac:dyDescent="0.3">
      <c r="L27" s="462"/>
    </row>
    <row r="28" spans="3:16" ht="30" customHeight="1" x14ac:dyDescent="0.3">
      <c r="G28">
        <f>89*5</f>
        <v>445</v>
      </c>
      <c r="L28" s="462"/>
    </row>
    <row r="29" spans="3:16" ht="30" customHeight="1" x14ac:dyDescent="0.3">
      <c r="L29" s="462"/>
    </row>
    <row r="30" spans="3:16" ht="30" customHeight="1" x14ac:dyDescent="0.3">
      <c r="L30" s="462"/>
      <c r="M30" s="462"/>
    </row>
    <row r="31" spans="3:16" ht="30" customHeight="1" x14ac:dyDescent="0.3">
      <c r="L31" s="462"/>
      <c r="M31" s="462"/>
    </row>
    <row r="32" spans="3:16" ht="30" customHeight="1" x14ac:dyDescent="0.3">
      <c r="L32" s="462"/>
      <c r="M32" s="462"/>
    </row>
    <row r="33" ht="30" customHeight="1" x14ac:dyDescent="0.2"/>
    <row r="34" ht="30"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sheetData>
  <mergeCells count="10">
    <mergeCell ref="P11:P19"/>
    <mergeCell ref="P20:P25"/>
    <mergeCell ref="N11:N19"/>
    <mergeCell ref="N20:N25"/>
    <mergeCell ref="H11:H19"/>
    <mergeCell ref="H20:H25"/>
    <mergeCell ref="I11:I19"/>
    <mergeCell ref="I20:I25"/>
    <mergeCell ref="J11:J19"/>
    <mergeCell ref="J20:J2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and User manuals</vt:lpstr>
      <vt:lpstr>Introduction</vt:lpstr>
      <vt:lpstr>Process Flow</vt:lpstr>
      <vt:lpstr>Butiran Projek</vt:lpstr>
      <vt:lpstr>Soal Selidik PHC</vt:lpstr>
      <vt:lpstr>Ringkasan Laporan</vt:lpstr>
      <vt:lpstr>Calculation</vt:lpstr>
      <vt:lpstr>'Butiran Projek'!Print_Area</vt:lpstr>
      <vt:lpstr>'Cover and User manuals'!Print_Area</vt:lpstr>
      <vt:lpstr>Introduction!Print_Area</vt:lpstr>
      <vt:lpstr>'Ringkasan Laporan'!Print_Area</vt:lpstr>
      <vt:lpstr>'Soal Selidik PHC'!Print_Area</vt:lpstr>
      <vt:lpstr>'Soal Selidik PHC'!Print_Titles</vt:lpstr>
      <vt:lpstr>'Butiran Projek'!Text3</vt:lpstr>
      <vt:lpstr>'Butiran Projek'!Text4</vt:lpstr>
      <vt:lpstr>'Butiran Projek'!Text5</vt:lpstr>
      <vt:lpstr>'Butiran Projek'!Text6</vt:lpstr>
    </vt:vector>
  </TitlesOfParts>
  <Company>SMEC (MALAYSIA) SDN BERHAD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SMEC (MALAYSIA) SDN BHD</dc:creator>
  <cp:lastModifiedBy>User</cp:lastModifiedBy>
  <cp:lastPrinted>2018-07-19T01:54:09Z</cp:lastPrinted>
  <dcterms:created xsi:type="dcterms:W3CDTF">2007-02-05T05:17:11Z</dcterms:created>
  <dcterms:modified xsi:type="dcterms:W3CDTF">2018-10-24T02:26:12Z</dcterms:modified>
</cp:coreProperties>
</file>