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0_ncr:100000_{AC2067EC-1BDA-4D18-9431-DEE452857FD7}" xr6:coauthVersionLast="31" xr6:coauthVersionMax="31" xr10:uidLastSave="{00000000-0000-0000-0000-000000000000}"/>
  <bookViews>
    <workbookView xWindow="0" yWindow="0" windowWidth="14130" windowHeight="7200" tabRatio="706" firstSheet="3" activeTab="3" xr2:uid="{00000000-000D-0000-FFFF-FFFF00000000}"/>
  </bookViews>
  <sheets>
    <sheet name="Cover and User manuals" sheetId="16" state="hidden" r:id="rId1"/>
    <sheet name="Introduction" sheetId="7" state="hidden" r:id="rId2"/>
    <sheet name="Process Flow" sheetId="17" state="hidden" r:id="rId3"/>
    <sheet name="Butiran Projek" sheetId="6" r:id="rId4"/>
    <sheet name="Soal Selidik PHC" sheetId="15" r:id="rId5"/>
    <sheet name="Ringkasan Laporan" sheetId="9" r:id="rId6"/>
    <sheet name="Calculation" sheetId="19" state="hidden" r:id="rId7"/>
  </sheets>
  <definedNames>
    <definedName name="_xlnm.Print_Area" localSheetId="3">'Butiran Projek'!$A$1:$J$37</definedName>
    <definedName name="_xlnm.Print_Area" localSheetId="0">'Cover and User manuals'!$A$1:$J$40</definedName>
    <definedName name="_xlnm.Print_Area" localSheetId="1">Introduction!$B$1:$F$29</definedName>
    <definedName name="_xlnm.Print_Area" localSheetId="5">'Ringkasan Laporan'!$A$1:$T$55</definedName>
    <definedName name="_xlnm.Print_Area" localSheetId="4">'Soal Selidik PHC'!$B$1:$Q$202</definedName>
    <definedName name="_xlnm.Print_Titles" localSheetId="4">'Soal Selidik PHC'!$1:$1</definedName>
    <definedName name="Text3" localSheetId="3">'Butiran Projek'!$B$7</definedName>
    <definedName name="Text4" localSheetId="3">'Butiran Projek'!$B$8</definedName>
    <definedName name="Text5" localSheetId="3">'Butiran Projek'!$B$9</definedName>
    <definedName name="Text6" localSheetId="3">'Butiran Projek'!$B$10</definedName>
  </definedNames>
  <calcPr calcId="179017"/>
</workbook>
</file>

<file path=xl/calcChain.xml><?xml version="1.0" encoding="utf-8"?>
<calcChain xmlns="http://schemas.openxmlformats.org/spreadsheetml/2006/main">
  <c r="S48" i="15" l="1"/>
  <c r="R48" i="15"/>
  <c r="S82" i="15" l="1"/>
  <c r="S83" i="15"/>
  <c r="S84" i="15"/>
  <c r="S85" i="15"/>
  <c r="S86" i="15"/>
  <c r="S87" i="15"/>
  <c r="R87" i="15"/>
  <c r="R86" i="15"/>
  <c r="R85" i="15"/>
  <c r="R84" i="15"/>
  <c r="R83" i="15"/>
  <c r="R82" i="15"/>
  <c r="F14" i="15" l="1"/>
  <c r="F28" i="15"/>
  <c r="S47" i="15"/>
  <c r="R47" i="15"/>
  <c r="K14" i="15"/>
  <c r="J14" i="15"/>
  <c r="I14" i="15"/>
  <c r="H14" i="15"/>
  <c r="G14" i="15"/>
  <c r="C9" i="15"/>
  <c r="T47" i="15" l="1"/>
  <c r="D178" i="15"/>
  <c r="G28" i="19" l="1"/>
  <c r="S74" i="15"/>
  <c r="R74" i="15"/>
  <c r="K76" i="15"/>
  <c r="J76" i="15"/>
  <c r="I76" i="15"/>
  <c r="H76" i="15"/>
  <c r="G76" i="15"/>
  <c r="F76" i="15"/>
  <c r="E16" i="19" s="1"/>
  <c r="F125" i="15"/>
  <c r="E21" i="19" s="1"/>
  <c r="F64" i="15"/>
  <c r="E15" i="19" s="1"/>
  <c r="F40" i="15"/>
  <c r="E13" i="19" s="1"/>
  <c r="K40" i="15"/>
  <c r="J40" i="15"/>
  <c r="I40" i="15"/>
  <c r="H40" i="15"/>
  <c r="G40" i="15"/>
  <c r="L158" i="15"/>
  <c r="L157" i="15"/>
  <c r="L144" i="15"/>
  <c r="L143" i="15"/>
  <c r="L142" i="15"/>
  <c r="L141" i="15"/>
  <c r="L140" i="15"/>
  <c r="L133" i="15"/>
  <c r="L132" i="15"/>
  <c r="L131" i="15"/>
  <c r="L130" i="15"/>
  <c r="L123" i="15"/>
  <c r="L122" i="15"/>
  <c r="L121" i="15"/>
  <c r="L114" i="15"/>
  <c r="L113" i="15"/>
  <c r="L112" i="15"/>
  <c r="L111" i="15"/>
  <c r="L104" i="15"/>
  <c r="L103" i="15"/>
  <c r="L96" i="15"/>
  <c r="L95" i="15"/>
  <c r="L94" i="15"/>
  <c r="L93" i="15"/>
  <c r="L86" i="15"/>
  <c r="L85" i="15"/>
  <c r="L84" i="15"/>
  <c r="L83" i="15"/>
  <c r="L82" i="15"/>
  <c r="L81" i="15"/>
  <c r="L75" i="15"/>
  <c r="L74" i="15"/>
  <c r="L73" i="15"/>
  <c r="L72" i="15"/>
  <c r="L71" i="15"/>
  <c r="L70" i="15"/>
  <c r="L69" i="15"/>
  <c r="L62" i="15"/>
  <c r="L61" i="15"/>
  <c r="L60" i="15"/>
  <c r="L59" i="15"/>
  <c r="L58" i="15"/>
  <c r="L57" i="15"/>
  <c r="L50" i="15"/>
  <c r="L49" i="15"/>
  <c r="L48" i="15"/>
  <c r="L46" i="15"/>
  <c r="L45" i="15"/>
  <c r="L39" i="15"/>
  <c r="L38" i="15"/>
  <c r="L37" i="15"/>
  <c r="L36" i="15"/>
  <c r="L35" i="15"/>
  <c r="L34" i="15"/>
  <c r="L33" i="15"/>
  <c r="L26" i="15"/>
  <c r="L25" i="15"/>
  <c r="L24" i="15"/>
  <c r="L23" i="15"/>
  <c r="L22" i="15"/>
  <c r="L21" i="15"/>
  <c r="L20" i="15"/>
  <c r="L19" i="15"/>
  <c r="L10" i="15"/>
  <c r="L13" i="15"/>
  <c r="L12" i="15"/>
  <c r="L11" i="15"/>
  <c r="L9" i="15"/>
  <c r="S39" i="15" l="1"/>
  <c r="R39" i="15"/>
  <c r="L14" i="15"/>
  <c r="T74" i="15"/>
  <c r="L76" i="15"/>
  <c r="L40" i="15"/>
  <c r="T39" i="15" l="1"/>
  <c r="K125" i="15"/>
  <c r="L124" i="15" s="1"/>
  <c r="L125" i="15" s="1"/>
  <c r="J125" i="15"/>
  <c r="I125" i="15"/>
  <c r="H125" i="15"/>
  <c r="G125" i="15"/>
  <c r="R131" i="15"/>
  <c r="S131" i="15"/>
  <c r="R132" i="15"/>
  <c r="S132" i="15"/>
  <c r="R133" i="15"/>
  <c r="S133" i="15"/>
  <c r="T132" i="15" l="1"/>
  <c r="T131" i="15"/>
  <c r="T133" i="15"/>
  <c r="K64" i="15"/>
  <c r="L63" i="15" s="1"/>
  <c r="L64" i="15" s="1"/>
  <c r="C10" i="15"/>
  <c r="C11" i="15" s="1"/>
  <c r="C12" i="15" s="1"/>
  <c r="C13" i="15" s="1"/>
  <c r="C19" i="15" s="1"/>
  <c r="C20" i="15" s="1"/>
  <c r="C21" i="15" s="1"/>
  <c r="C22" i="15" s="1"/>
  <c r="C23" i="15" s="1"/>
  <c r="C24" i="15" s="1"/>
  <c r="C25" i="15" s="1"/>
  <c r="C26" i="15" s="1"/>
  <c r="C27" i="15" s="1"/>
  <c r="C33" i="15" l="1"/>
  <c r="C34" i="15" s="1"/>
  <c r="C35" i="15" s="1"/>
  <c r="C36" i="15" s="1"/>
  <c r="C37" i="15" s="1"/>
  <c r="C38" i="15" s="1"/>
  <c r="C39" i="15" s="1"/>
  <c r="C45" i="15" s="1"/>
  <c r="C46" i="15" s="1"/>
  <c r="C47" i="15" s="1"/>
  <c r="C48" i="15" s="1"/>
  <c r="C49" i="15" l="1"/>
  <c r="C50" i="15" s="1"/>
  <c r="C51" i="15" s="1"/>
  <c r="C57" i="15" l="1"/>
  <c r="C58" i="15" s="1"/>
  <c r="C59" i="15" s="1"/>
  <c r="C60" i="15" s="1"/>
  <c r="C61" i="15" s="1"/>
  <c r="C62" i="15" s="1"/>
  <c r="C63" i="15" s="1"/>
  <c r="S158" i="15"/>
  <c r="R158" i="15"/>
  <c r="S144" i="15"/>
  <c r="R144" i="15"/>
  <c r="S143" i="15"/>
  <c r="R143" i="15"/>
  <c r="S142" i="15"/>
  <c r="R142" i="15"/>
  <c r="S141" i="15"/>
  <c r="R141" i="15"/>
  <c r="S130" i="15"/>
  <c r="R130" i="15"/>
  <c r="S114" i="15"/>
  <c r="R114" i="15"/>
  <c r="S113" i="15"/>
  <c r="R113" i="15"/>
  <c r="S112" i="15"/>
  <c r="R112" i="15"/>
  <c r="S104" i="15"/>
  <c r="R104" i="15"/>
  <c r="S96" i="15"/>
  <c r="R96" i="15"/>
  <c r="S95" i="15"/>
  <c r="R95" i="15"/>
  <c r="S94" i="15"/>
  <c r="R94" i="15"/>
  <c r="S72" i="15"/>
  <c r="R72" i="15"/>
  <c r="S71" i="15"/>
  <c r="R71" i="15"/>
  <c r="S37" i="15"/>
  <c r="R37" i="15"/>
  <c r="S36" i="15"/>
  <c r="R36" i="15"/>
  <c r="S35" i="15"/>
  <c r="R35" i="15"/>
  <c r="S34" i="15"/>
  <c r="R34" i="15"/>
  <c r="S10" i="15"/>
  <c r="R10" i="15"/>
  <c r="S9" i="15"/>
  <c r="R9" i="15"/>
  <c r="C69" i="15" l="1"/>
  <c r="C70" i="15" s="1"/>
  <c r="C71" i="15" s="1"/>
  <c r="C72" i="15" s="1"/>
  <c r="C73" i="15" s="1"/>
  <c r="C74" i="15" s="1"/>
  <c r="C75" i="15" s="1"/>
  <c r="C81" i="15" s="1"/>
  <c r="C82" i="15" s="1"/>
  <c r="C83" i="15" s="1"/>
  <c r="C84" i="15" s="1"/>
  <c r="T48" i="15"/>
  <c r="T34" i="15"/>
  <c r="T10" i="15"/>
  <c r="T9" i="15"/>
  <c r="T35" i="15"/>
  <c r="T36" i="15"/>
  <c r="T37" i="15"/>
  <c r="T104" i="15"/>
  <c r="T114" i="15"/>
  <c r="T141" i="15"/>
  <c r="T143" i="15"/>
  <c r="T144" i="15"/>
  <c r="T112" i="15"/>
  <c r="T113" i="15"/>
  <c r="T130" i="15"/>
  <c r="T142" i="15"/>
  <c r="T158" i="15"/>
  <c r="T83" i="15"/>
  <c r="T72" i="15"/>
  <c r="T84" i="15"/>
  <c r="T94" i="15"/>
  <c r="T96" i="15"/>
  <c r="T71" i="15"/>
  <c r="T95" i="15"/>
  <c r="C85" i="15" l="1"/>
  <c r="C86" i="15" s="1"/>
  <c r="C87" i="15" s="1"/>
  <c r="C93" i="15" s="1"/>
  <c r="C94" i="15" s="1"/>
  <c r="C95" i="15" s="1"/>
  <c r="C96" i="15" s="1"/>
  <c r="C97" i="15" s="1"/>
  <c r="C103" i="15" s="1"/>
  <c r="C104" i="15" s="1"/>
  <c r="C105" i="15" s="1"/>
  <c r="C111" i="15" s="1"/>
  <c r="R62" i="15"/>
  <c r="S62" i="15"/>
  <c r="R63" i="15"/>
  <c r="S63" i="15"/>
  <c r="G64" i="15"/>
  <c r="H64" i="15"/>
  <c r="I64" i="15"/>
  <c r="J64" i="15"/>
  <c r="R24" i="15"/>
  <c r="S24" i="15"/>
  <c r="R25" i="15"/>
  <c r="S25" i="15"/>
  <c r="R26" i="15"/>
  <c r="S26" i="15"/>
  <c r="R20" i="15"/>
  <c r="S20" i="15"/>
  <c r="R21" i="15"/>
  <c r="S21" i="15"/>
  <c r="R22" i="15"/>
  <c r="S22" i="15"/>
  <c r="R23" i="15"/>
  <c r="S23" i="15"/>
  <c r="R122" i="15"/>
  <c r="S122" i="15"/>
  <c r="R123" i="15"/>
  <c r="S123" i="15"/>
  <c r="R124" i="15"/>
  <c r="S124" i="15"/>
  <c r="F152" i="15"/>
  <c r="E24" i="19" s="1"/>
  <c r="F135" i="15"/>
  <c r="E22" i="19" s="1"/>
  <c r="I52" i="15"/>
  <c r="J28" i="15"/>
  <c r="T63" i="15" l="1"/>
  <c r="T123" i="15"/>
  <c r="T124" i="15"/>
  <c r="T122" i="15"/>
  <c r="T21" i="15"/>
  <c r="T62" i="15"/>
  <c r="T22" i="15"/>
  <c r="T25" i="15"/>
  <c r="T24" i="15"/>
  <c r="T23" i="15"/>
  <c r="T20" i="15"/>
  <c r="T26" i="15"/>
  <c r="D184" i="15" l="1"/>
  <c r="K164" i="15" l="1"/>
  <c r="BA178" i="15" l="1"/>
  <c r="BA179" i="15" s="1"/>
  <c r="BA180" i="15" s="1"/>
  <c r="BA181" i="15" s="1"/>
  <c r="BA182" i="15" s="1"/>
  <c r="BA183" i="15" s="1"/>
  <c r="BA184" i="15" s="1"/>
  <c r="BA185" i="15" s="1"/>
  <c r="BA186" i="15" s="1"/>
  <c r="BA187" i="15" s="1"/>
  <c r="BA188" i="15" s="1"/>
  <c r="BA189" i="15" s="1"/>
  <c r="BA190" i="15" s="1"/>
  <c r="BA191" i="15" s="1"/>
  <c r="BB178" i="15"/>
  <c r="BB179" i="15" s="1"/>
  <c r="BB180" i="15" s="1"/>
  <c r="BB181" i="15" s="1"/>
  <c r="BB182" i="15" s="1"/>
  <c r="BB183" i="15" s="1"/>
  <c r="BB184" i="15" s="1"/>
  <c r="BB185" i="15" s="1"/>
  <c r="BB186" i="15" s="1"/>
  <c r="BB187" i="15" s="1"/>
  <c r="BB188" i="15" s="1"/>
  <c r="BB189" i="15" s="1"/>
  <c r="BB190" i="15" s="1"/>
  <c r="BB191" i="15" s="1"/>
  <c r="BC178" i="15"/>
  <c r="BC179" i="15" s="1"/>
  <c r="BC180" i="15" s="1"/>
  <c r="BC181" i="15" s="1"/>
  <c r="BC182" i="15" s="1"/>
  <c r="BC183" i="15" s="1"/>
  <c r="BC184" i="15" s="1"/>
  <c r="BC185" i="15" s="1"/>
  <c r="BC186" i="15" s="1"/>
  <c r="BC187" i="15" s="1"/>
  <c r="BC188" i="15" s="1"/>
  <c r="BC189" i="15" s="1"/>
  <c r="BC190" i="15" s="1"/>
  <c r="BC191" i="15" s="1"/>
  <c r="BD178" i="15"/>
  <c r="BD179" i="15" s="1"/>
  <c r="BD180" i="15" s="1"/>
  <c r="BD181" i="15" s="1"/>
  <c r="BD182" i="15" s="1"/>
  <c r="BD183" i="15" s="1"/>
  <c r="BD184" i="15" s="1"/>
  <c r="BD185" i="15" s="1"/>
  <c r="BD186" i="15" s="1"/>
  <c r="BD187" i="15" s="1"/>
  <c r="BD188" i="15" s="1"/>
  <c r="BD189" i="15" s="1"/>
  <c r="BD190" i="15" s="1"/>
  <c r="BD191" i="15" s="1"/>
  <c r="AZ179" i="15"/>
  <c r="AZ180" i="15" s="1"/>
  <c r="AZ181" i="15" s="1"/>
  <c r="AZ182" i="15" s="1"/>
  <c r="AZ183" i="15" s="1"/>
  <c r="AZ184" i="15" s="1"/>
  <c r="AZ185" i="15" s="1"/>
  <c r="AZ186" i="15" s="1"/>
  <c r="AZ187" i="15" s="1"/>
  <c r="AZ188" i="15" s="1"/>
  <c r="AZ189" i="15" s="1"/>
  <c r="AZ190" i="15" s="1"/>
  <c r="AZ191" i="15" s="1"/>
  <c r="BJ181" i="15"/>
  <c r="BJ178" i="15" s="1"/>
  <c r="AX187" i="15"/>
  <c r="BJ177" i="15" l="1"/>
  <c r="BJ180" i="15"/>
  <c r="BJ179" i="15"/>
  <c r="S157" i="15" l="1"/>
  <c r="R157" i="15"/>
  <c r="S140" i="15"/>
  <c r="R140" i="15"/>
  <c r="S121" i="15"/>
  <c r="R121" i="15"/>
  <c r="S111" i="15"/>
  <c r="R111" i="15"/>
  <c r="S103" i="15"/>
  <c r="R103" i="15"/>
  <c r="S93" i="15"/>
  <c r="R93" i="15"/>
  <c r="S81" i="15"/>
  <c r="R81" i="15"/>
  <c r="S75" i="15"/>
  <c r="R75" i="15"/>
  <c r="S73" i="15"/>
  <c r="R73" i="15"/>
  <c r="S70" i="15"/>
  <c r="R70" i="15"/>
  <c r="S69" i="15"/>
  <c r="R69" i="15"/>
  <c r="S61" i="15"/>
  <c r="R61" i="15"/>
  <c r="S60" i="15"/>
  <c r="R60" i="15"/>
  <c r="S59" i="15"/>
  <c r="R59" i="15"/>
  <c r="S58" i="15"/>
  <c r="R58" i="15"/>
  <c r="S57" i="15"/>
  <c r="R57" i="15"/>
  <c r="S50" i="15"/>
  <c r="R50" i="15"/>
  <c r="S49" i="15"/>
  <c r="R49" i="15"/>
  <c r="S46" i="15"/>
  <c r="R46" i="15"/>
  <c r="S45" i="15"/>
  <c r="R45" i="15"/>
  <c r="S38" i="15"/>
  <c r="R38" i="15"/>
  <c r="S33" i="15"/>
  <c r="R33" i="15"/>
  <c r="S19" i="15"/>
  <c r="R19" i="15"/>
  <c r="S13" i="15"/>
  <c r="R13" i="15"/>
  <c r="S12" i="15"/>
  <c r="R12" i="15"/>
  <c r="S11" i="15"/>
  <c r="R11" i="15"/>
  <c r="S15" i="15" l="1"/>
  <c r="J16" i="15" s="1"/>
  <c r="R15" i="15"/>
  <c r="S41" i="15"/>
  <c r="J42" i="15" s="1"/>
  <c r="R41" i="15"/>
  <c r="R65" i="15"/>
  <c r="T157" i="15"/>
  <c r="T38" i="15"/>
  <c r="T33" i="15"/>
  <c r="T57" i="15"/>
  <c r="T73" i="15"/>
  <c r="T75" i="15"/>
  <c r="T82" i="15"/>
  <c r="T86" i="15"/>
  <c r="T93" i="15"/>
  <c r="T59" i="15"/>
  <c r="T58" i="15"/>
  <c r="S126" i="15"/>
  <c r="T46" i="15"/>
  <c r="T49" i="15"/>
  <c r="T11" i="15"/>
  <c r="T12" i="15"/>
  <c r="T50" i="15"/>
  <c r="T111" i="15"/>
  <c r="R77" i="15"/>
  <c r="T69" i="15"/>
  <c r="S77" i="15"/>
  <c r="S65" i="15"/>
  <c r="T45" i="15"/>
  <c r="T19" i="15"/>
  <c r="R126" i="15"/>
  <c r="T13" i="15"/>
  <c r="T60" i="15"/>
  <c r="T70" i="15"/>
  <c r="T81" i="15"/>
  <c r="T85" i="15"/>
  <c r="T103" i="15"/>
  <c r="T121" i="15"/>
  <c r="T140" i="15"/>
  <c r="T61" i="15"/>
  <c r="J127" i="15" l="1"/>
  <c r="G21" i="19" s="1"/>
  <c r="G41" i="15"/>
  <c r="F13" i="19" s="1"/>
  <c r="L13" i="19" s="1"/>
  <c r="M13" i="19" s="1"/>
  <c r="G13" i="19"/>
  <c r="G15" i="15"/>
  <c r="H15" i="15" s="1"/>
  <c r="G77" i="15"/>
  <c r="F16" i="19" s="1"/>
  <c r="L16" i="19" s="1"/>
  <c r="M16" i="19" s="1"/>
  <c r="E11" i="19"/>
  <c r="H41" i="15" l="1"/>
  <c r="H77" i="15"/>
  <c r="E178" i="15"/>
  <c r="C24" i="9"/>
  <c r="D191" i="15"/>
  <c r="C27" i="9" s="1"/>
  <c r="K152" i="15"/>
  <c r="J152" i="15"/>
  <c r="I152" i="15"/>
  <c r="H152" i="15"/>
  <c r="G152" i="15"/>
  <c r="G188" i="15"/>
  <c r="F146" i="15"/>
  <c r="E23" i="19" s="1"/>
  <c r="G146" i="15"/>
  <c r="H146" i="15"/>
  <c r="I146" i="15"/>
  <c r="J146" i="15"/>
  <c r="K146" i="15"/>
  <c r="D189" i="15"/>
  <c r="D180" i="15"/>
  <c r="G88" i="15"/>
  <c r="H88" i="15"/>
  <c r="I88" i="15"/>
  <c r="J88" i="15"/>
  <c r="K88" i="15"/>
  <c r="F88" i="15"/>
  <c r="E17" i="19" s="1"/>
  <c r="D182" i="15"/>
  <c r="D183" i="15"/>
  <c r="D185" i="15"/>
  <c r="C21" i="9" s="1"/>
  <c r="D186" i="15"/>
  <c r="D187" i="15"/>
  <c r="C23" i="9" s="1"/>
  <c r="D190" i="15"/>
  <c r="D192" i="15"/>
  <c r="D179" i="15"/>
  <c r="D181" i="15"/>
  <c r="K28" i="15"/>
  <c r="E12" i="19"/>
  <c r="G28" i="15"/>
  <c r="H28" i="15"/>
  <c r="I28" i="15"/>
  <c r="G180" i="15"/>
  <c r="J52" i="15"/>
  <c r="F52" i="15"/>
  <c r="E14" i="19" s="1"/>
  <c r="G52" i="15"/>
  <c r="H52" i="15"/>
  <c r="K52" i="15"/>
  <c r="J66" i="15"/>
  <c r="G15" i="19" s="1"/>
  <c r="F98" i="15"/>
  <c r="I98" i="15"/>
  <c r="G98" i="15"/>
  <c r="K98" i="15"/>
  <c r="H98" i="15"/>
  <c r="J98" i="15"/>
  <c r="F106" i="15"/>
  <c r="E19" i="19" s="1"/>
  <c r="K106" i="15"/>
  <c r="H106" i="15"/>
  <c r="G106" i="15"/>
  <c r="I106" i="15"/>
  <c r="J106" i="15"/>
  <c r="F116" i="15"/>
  <c r="J116" i="15"/>
  <c r="G116" i="15"/>
  <c r="H116" i="15"/>
  <c r="I116" i="15"/>
  <c r="K116" i="15"/>
  <c r="G189" i="15"/>
  <c r="H135" i="15"/>
  <c r="J135" i="15"/>
  <c r="G135" i="15"/>
  <c r="I135" i="15"/>
  <c r="K135" i="15"/>
  <c r="F160" i="15"/>
  <c r="E25" i="19" s="1"/>
  <c r="G160" i="15"/>
  <c r="H160" i="15"/>
  <c r="I160" i="15"/>
  <c r="J160" i="15"/>
  <c r="K160" i="15"/>
  <c r="BK178" i="15"/>
  <c r="BK179" i="15"/>
  <c r="C165" i="15"/>
  <c r="AX190" i="15" l="1"/>
  <c r="L159" i="15"/>
  <c r="L160" i="15" s="1"/>
  <c r="R159" i="15"/>
  <c r="S159" i="15"/>
  <c r="L51" i="15"/>
  <c r="L52" i="15" s="1"/>
  <c r="S51" i="15"/>
  <c r="R51" i="15"/>
  <c r="L27" i="15"/>
  <c r="L28" i="15" s="1"/>
  <c r="S27" i="15"/>
  <c r="R27" i="15"/>
  <c r="L145" i="15"/>
  <c r="L146" i="15" s="1"/>
  <c r="R145" i="15"/>
  <c r="S145" i="15"/>
  <c r="L134" i="15"/>
  <c r="L135" i="15" s="1"/>
  <c r="S134" i="15"/>
  <c r="R134" i="15"/>
  <c r="L115" i="15"/>
  <c r="L116" i="15" s="1"/>
  <c r="S115" i="15"/>
  <c r="R115" i="15"/>
  <c r="L105" i="15"/>
  <c r="L106" i="15" s="1"/>
  <c r="R105" i="15"/>
  <c r="S105" i="15"/>
  <c r="L97" i="15"/>
  <c r="L98" i="15" s="1"/>
  <c r="R97" i="15"/>
  <c r="S97" i="15"/>
  <c r="L87" i="15"/>
  <c r="L88" i="15" s="1"/>
  <c r="L151" i="15"/>
  <c r="L152" i="15" s="1"/>
  <c r="S151" i="15"/>
  <c r="R151" i="15"/>
  <c r="G187" i="15"/>
  <c r="E20" i="19"/>
  <c r="G185" i="15"/>
  <c r="E18" i="19"/>
  <c r="G179" i="15"/>
  <c r="G126" i="15"/>
  <c r="H126" i="15" s="1"/>
  <c r="G186" i="15"/>
  <c r="G184" i="15"/>
  <c r="G190" i="15"/>
  <c r="G183" i="15"/>
  <c r="G182" i="15"/>
  <c r="G65" i="15"/>
  <c r="H65" i="15" s="1"/>
  <c r="G181" i="15"/>
  <c r="F180" i="15"/>
  <c r="G192" i="15"/>
  <c r="C17" i="9"/>
  <c r="AX180" i="15"/>
  <c r="AX186" i="15"/>
  <c r="C19" i="9"/>
  <c r="AX182" i="15"/>
  <c r="G191" i="15"/>
  <c r="C15" i="9"/>
  <c r="AX178" i="15"/>
  <c r="C22" i="9"/>
  <c r="AX185" i="15"/>
  <c r="C18" i="9"/>
  <c r="AX181" i="15"/>
  <c r="AX184" i="15"/>
  <c r="C16" i="9"/>
  <c r="AX179" i="15"/>
  <c r="C14" i="9"/>
  <c r="AX177" i="15"/>
  <c r="C26" i="9"/>
  <c r="AX189" i="15"/>
  <c r="C20" i="9"/>
  <c r="AX183" i="15"/>
  <c r="C25" i="9"/>
  <c r="AX188" i="15"/>
  <c r="C28" i="9"/>
  <c r="AX191" i="15"/>
  <c r="G178" i="15"/>
  <c r="R117" i="15" l="1"/>
  <c r="R53" i="15"/>
  <c r="R89" i="15"/>
  <c r="R29" i="15"/>
  <c r="R153" i="15"/>
  <c r="S89" i="15"/>
  <c r="T87" i="15"/>
  <c r="T97" i="15"/>
  <c r="S99" i="15"/>
  <c r="R107" i="15"/>
  <c r="T134" i="15"/>
  <c r="S136" i="15"/>
  <c r="T145" i="15"/>
  <c r="S147" i="15"/>
  <c r="J148" i="15" s="1"/>
  <c r="G23" i="19" s="1"/>
  <c r="T27" i="15"/>
  <c r="S29" i="15"/>
  <c r="K31" i="15" s="1"/>
  <c r="R161" i="15"/>
  <c r="T151" i="15"/>
  <c r="S153" i="15"/>
  <c r="J154" i="15" s="1"/>
  <c r="G24" i="19" s="1"/>
  <c r="R99" i="15"/>
  <c r="T105" i="15"/>
  <c r="S107" i="15"/>
  <c r="J108" i="15" s="1"/>
  <c r="G19" i="19" s="1"/>
  <c r="T115" i="15"/>
  <c r="S117" i="15"/>
  <c r="R136" i="15"/>
  <c r="R147" i="15"/>
  <c r="T51" i="15"/>
  <c r="S53" i="15"/>
  <c r="T159" i="15"/>
  <c r="S161" i="15"/>
  <c r="J162" i="15" s="1"/>
  <c r="G25" i="19" s="1"/>
  <c r="G11" i="19"/>
  <c r="E26" i="19"/>
  <c r="F188" i="15"/>
  <c r="F21" i="19"/>
  <c r="L21" i="19" s="1"/>
  <c r="M21" i="19" s="1"/>
  <c r="F182" i="15"/>
  <c r="F15" i="19"/>
  <c r="L15" i="19" s="1"/>
  <c r="M15" i="19" s="1"/>
  <c r="J78" i="15"/>
  <c r="G16" i="19" s="1"/>
  <c r="F183" i="15"/>
  <c r="K128" i="15"/>
  <c r="K17" i="15"/>
  <c r="E182" i="15"/>
  <c r="AY181" i="15" s="1"/>
  <c r="K67" i="15"/>
  <c r="K79" i="15"/>
  <c r="K43" i="15"/>
  <c r="E180" i="15"/>
  <c r="AY179" i="15" s="1"/>
  <c r="G89" i="15" l="1"/>
  <c r="H89" i="15" s="1"/>
  <c r="J90" i="15"/>
  <c r="G53" i="15"/>
  <c r="F14" i="19" s="1"/>
  <c r="L14" i="19" s="1"/>
  <c r="M14" i="19" s="1"/>
  <c r="G117" i="15"/>
  <c r="F20" i="19" s="1"/>
  <c r="L20" i="19" s="1"/>
  <c r="M20" i="19" s="1"/>
  <c r="K149" i="15"/>
  <c r="K91" i="15"/>
  <c r="K119" i="15"/>
  <c r="K55" i="15"/>
  <c r="J54" i="15"/>
  <c r="G14" i="19" s="1"/>
  <c r="K138" i="15"/>
  <c r="J137" i="15"/>
  <c r="G22" i="19" s="1"/>
  <c r="J118" i="15"/>
  <c r="G20" i="19" s="1"/>
  <c r="G161" i="15"/>
  <c r="F25" i="19" s="1"/>
  <c r="L25" i="19" s="1"/>
  <c r="M25" i="19" s="1"/>
  <c r="K163" i="15"/>
  <c r="K109" i="15"/>
  <c r="G107" i="15"/>
  <c r="H107" i="15" s="1"/>
  <c r="G29" i="15"/>
  <c r="F12" i="19" s="1"/>
  <c r="L12" i="19" s="1"/>
  <c r="M12" i="19" s="1"/>
  <c r="J30" i="15"/>
  <c r="G12" i="19" s="1"/>
  <c r="G147" i="15"/>
  <c r="E190" i="15" s="1"/>
  <c r="AY189" i="15" s="1"/>
  <c r="G136" i="15"/>
  <c r="F22" i="19" s="1"/>
  <c r="L22" i="19" s="1"/>
  <c r="M22" i="19" s="1"/>
  <c r="G153" i="15"/>
  <c r="E191" i="15" s="1"/>
  <c r="AY190" i="15" s="1"/>
  <c r="K155" i="15"/>
  <c r="G99" i="15"/>
  <c r="J100" i="15"/>
  <c r="G18" i="19" s="1"/>
  <c r="K101" i="15"/>
  <c r="F178" i="15"/>
  <c r="F11" i="19"/>
  <c r="H18" i="9"/>
  <c r="G18" i="9"/>
  <c r="E188" i="15"/>
  <c r="E183" i="15"/>
  <c r="AY182" i="15" s="1"/>
  <c r="AY177" i="15"/>
  <c r="H16" i="9"/>
  <c r="G16" i="9"/>
  <c r="H24" i="9"/>
  <c r="H153" i="15" l="1"/>
  <c r="H161" i="15"/>
  <c r="F192" i="15" s="1"/>
  <c r="H28" i="9" s="1"/>
  <c r="H147" i="15"/>
  <c r="F190" i="15" s="1"/>
  <c r="H26" i="9" s="1"/>
  <c r="H136" i="15"/>
  <c r="F189" i="15" s="1"/>
  <c r="H25" i="9" s="1"/>
  <c r="H29" i="15"/>
  <c r="F179" i="15" s="1"/>
  <c r="H15" i="9" s="1"/>
  <c r="H117" i="15"/>
  <c r="F187" i="15" s="1"/>
  <c r="H23" i="9" s="1"/>
  <c r="H53" i="15"/>
  <c r="F181" i="15" s="1"/>
  <c r="H17" i="9" s="1"/>
  <c r="H99" i="15"/>
  <c r="F185" i="15" s="1"/>
  <c r="H21" i="9" s="1"/>
  <c r="N173" i="15"/>
  <c r="C5" i="9" s="1"/>
  <c r="E184" i="15"/>
  <c r="AY183" i="15" s="1"/>
  <c r="G17" i="19"/>
  <c r="G26" i="19" s="1"/>
  <c r="E181" i="15"/>
  <c r="AY180" i="15" s="1"/>
  <c r="E187" i="15"/>
  <c r="G23" i="9" s="1"/>
  <c r="E192" i="15"/>
  <c r="G28" i="9" s="1"/>
  <c r="H20" i="19"/>
  <c r="E189" i="15"/>
  <c r="AY188" i="15" s="1"/>
  <c r="F184" i="15"/>
  <c r="H20" i="9" s="1"/>
  <c r="F17" i="19"/>
  <c r="L17" i="19" s="1"/>
  <c r="M17" i="19" s="1"/>
  <c r="E179" i="15"/>
  <c r="AY178" i="15" s="1"/>
  <c r="F24" i="19"/>
  <c r="L24" i="19" s="1"/>
  <c r="M24" i="19" s="1"/>
  <c r="F19" i="19"/>
  <c r="L19" i="19" s="1"/>
  <c r="M19" i="19" s="1"/>
  <c r="F186" i="15"/>
  <c r="H22" i="9" s="1"/>
  <c r="E186" i="15"/>
  <c r="G22" i="9" s="1"/>
  <c r="F23" i="19"/>
  <c r="L23" i="19" s="1"/>
  <c r="M23" i="19" s="1"/>
  <c r="F18" i="19"/>
  <c r="L18" i="19" s="1"/>
  <c r="M18" i="19" s="1"/>
  <c r="E185" i="15"/>
  <c r="L11" i="19"/>
  <c r="G24" i="9"/>
  <c r="AY187" i="15"/>
  <c r="G27" i="9"/>
  <c r="G26" i="9"/>
  <c r="H19" i="9"/>
  <c r="G19" i="9"/>
  <c r="H14" i="9"/>
  <c r="G14" i="9"/>
  <c r="F191" i="15" l="1"/>
  <c r="H27" i="9" s="1"/>
  <c r="G17" i="9"/>
  <c r="G15" i="9"/>
  <c r="AY186" i="15"/>
  <c r="G20" i="9"/>
  <c r="H11" i="19"/>
  <c r="P11" i="19" s="1"/>
  <c r="P20" i="19"/>
  <c r="AY185" i="15"/>
  <c r="AY191" i="15"/>
  <c r="J11" i="19"/>
  <c r="N20" i="19"/>
  <c r="G25" i="9"/>
  <c r="J20" i="19"/>
  <c r="F26" i="19"/>
  <c r="AY184" i="15"/>
  <c r="G21" i="9"/>
  <c r="M11" i="19"/>
  <c r="L26" i="19"/>
  <c r="C112" i="15"/>
  <c r="C113" i="15" s="1"/>
  <c r="H26" i="19" l="1"/>
  <c r="J26" i="19"/>
  <c r="N11" i="19"/>
  <c r="N26" i="19" s="1"/>
  <c r="M26" i="19"/>
  <c r="C114" i="15"/>
  <c r="C115" i="15" s="1"/>
  <c r="C121" i="15" s="1"/>
  <c r="C122" i="15" s="1"/>
  <c r="C123" i="15" s="1"/>
  <c r="C124" i="15" s="1"/>
  <c r="C130" i="15" l="1"/>
  <c r="C131" i="15" s="1"/>
  <c r="C132" i="15" s="1"/>
  <c r="C133" i="15" s="1"/>
  <c r="C134" i="15" s="1"/>
  <c r="C140" i="15" s="1"/>
  <c r="C141" i="15" l="1"/>
  <c r="C142" i="15" s="1"/>
  <c r="C143" i="15" s="1"/>
  <c r="C144" i="15" l="1"/>
  <c r="C145" i="15" s="1"/>
  <c r="C151" i="15" s="1"/>
  <c r="C157" i="15" l="1"/>
  <c r="C158" i="15" l="1"/>
  <c r="C159" i="15" s="1"/>
  <c r="K168" i="15" l="1"/>
  <c r="I167" i="15" s="1"/>
  <c r="C34" i="9" s="1"/>
  <c r="K169" i="15"/>
  <c r="E36" i="9" s="1"/>
  <c r="K167" i="15"/>
  <c r="E34" i="9" s="1"/>
  <c r="I169" i="15"/>
  <c r="C36" i="9" s="1"/>
  <c r="K166" i="15"/>
  <c r="E33" i="9" s="1"/>
  <c r="I166" i="15" l="1"/>
  <c r="D175" i="15" s="1"/>
  <c r="C7" i="9" s="1"/>
  <c r="E35" i="9"/>
  <c r="I168" i="15"/>
  <c r="C35" i="9" s="1"/>
  <c r="C33" i="9" l="1"/>
</calcChain>
</file>

<file path=xl/sharedStrings.xml><?xml version="1.0" encoding="utf-8"?>
<sst xmlns="http://schemas.openxmlformats.org/spreadsheetml/2006/main" count="509" uniqueCount="414">
  <si>
    <t>PROJECT HEALTH CHECK</t>
  </si>
  <si>
    <t>Adapted from the 'Project Implementation Profile' - J. Pinto &amp; D. Slavin</t>
  </si>
  <si>
    <t>Score</t>
  </si>
  <si>
    <t>to</t>
  </si>
  <si>
    <t>Diagnosis</t>
  </si>
  <si>
    <t xml:space="preserve">• </t>
  </si>
  <si>
    <t>Tel/Email</t>
  </si>
  <si>
    <t>Project and System health check can be use to come up with objective advice to ensure project meets its stated goal.</t>
  </si>
  <si>
    <t>Project Health Check provide a professional check in an orderly manner so that  you will more likely identify any faults to be rectified.</t>
  </si>
  <si>
    <t>The nine areas of project management and other aspects to consider are listed in the following checklist which will provide a good core of questions to ask, and areas to probe in order to look at what needs to be rectified.</t>
  </si>
  <si>
    <t>INTRODUCTION</t>
  </si>
  <si>
    <t>Objective</t>
  </si>
  <si>
    <t>Average subject</t>
  </si>
  <si>
    <t>COMMENTS</t>
  </si>
  <si>
    <t>Benefits to the Project</t>
  </si>
  <si>
    <t xml:space="preserve">Early warning and advice on how to recover a developing situation </t>
  </si>
  <si>
    <t>In order to carry out an assessment of a project status this health check should be carried out within the framework of PMBOK (Project Management Body of Knowledge).</t>
  </si>
  <si>
    <t>Project Areas</t>
  </si>
  <si>
    <t>Comment</t>
  </si>
  <si>
    <t>Output</t>
  </si>
  <si>
    <t>A short summary report identifying the project strength and areas requiring improvement</t>
  </si>
  <si>
    <t>A follow up date  to review progress against the Action Plan</t>
  </si>
  <si>
    <t>The Project Doctor</t>
  </si>
  <si>
    <t>When to Use</t>
  </si>
  <si>
    <t>A second health check is recommended in the second half of the construction phase to ensure project is on schedule to complete.</t>
  </si>
  <si>
    <t xml:space="preserve">Subtotal Time score </t>
  </si>
  <si>
    <t xml:space="preserve">Subtotal Quality score </t>
  </si>
  <si>
    <t xml:space="preserve">Subtotal Resources score </t>
  </si>
  <si>
    <t xml:space="preserve">Subtotal Risks score </t>
  </si>
  <si>
    <t xml:space="preserve">Subtotal Procurement score </t>
  </si>
  <si>
    <t xml:space="preserve">Subtotal Documentation score </t>
  </si>
  <si>
    <t xml:space="preserve">Indicates that JKR / the project team has well developed process and effective project management capabilities and resources in place. </t>
  </si>
  <si>
    <t xml:space="preserve">Suggests that JKR / the project team takes project management seriously but may need to review areas of weakness. </t>
  </si>
  <si>
    <t>A.</t>
  </si>
  <si>
    <t>B.</t>
  </si>
  <si>
    <t>c.</t>
  </si>
  <si>
    <t>d.</t>
  </si>
  <si>
    <t>The scheduling of a Health checks encourages the project team to maintain good practices from start to finish and not just for the end project review.</t>
  </si>
  <si>
    <t>Excellent</t>
  </si>
  <si>
    <t>Fair</t>
  </si>
  <si>
    <t>Intensive Care</t>
  </si>
  <si>
    <t>Good</t>
  </si>
  <si>
    <t>Critical</t>
  </si>
  <si>
    <t xml:space="preserve">Subtotal Scope score </t>
  </si>
  <si>
    <t>Total Score</t>
  </si>
  <si>
    <t>SUMMARY</t>
  </si>
  <si>
    <t>The Project Doctor will analyse the findings, pull out common themes and rate the potential impact of each issue to the project.</t>
  </si>
  <si>
    <t>An action plan jointly developed by the Project Doctor and the Project Manager identifying and agree on a prioritised plan in the areas for improvement, action to be taken, who will take them and the time table for completion.</t>
  </si>
  <si>
    <t>Shows clearly that there are serious deficiencies in the application on best project management practices and project failure against key JKR success parameters is most probable.</t>
  </si>
  <si>
    <t xml:space="preserve">Indicates that JKR / the project team are not applying well developed processes and effective project management capabilities and resources.  Successes are more likely due to chance than co-ordinated effectiveness.  </t>
  </si>
  <si>
    <t>The Project Health Check Questionnaire is designed to assist in the identification of areas where projects are strong or weak in project management. Ideally, the health check should be carried out at regular intervals especially at major decision points to ensure no loss of expertise and progress in addressing areas of weakness.</t>
  </si>
  <si>
    <t>Project health check is recommended in the early construction phase - to ensure project has made the transition from earlier design and procurement stage and any problem in the earlier stage are addressed as early as possible.</t>
  </si>
  <si>
    <t>When best practice project management is well developed in JKR, Project Health Check can be carried out any time in the life of a project.</t>
  </si>
  <si>
    <t>Required condition does not exist</t>
  </si>
  <si>
    <t>Satisfactory</t>
  </si>
  <si>
    <t>Require Upgrading</t>
  </si>
  <si>
    <t>Required Condition Doesn't Exist</t>
  </si>
  <si>
    <t>Scoring</t>
  </si>
  <si>
    <t xml:space="preserve">Subtotal Integration score </t>
  </si>
  <si>
    <t>SCORE GUIDE</t>
  </si>
  <si>
    <t>The Project health check is recommended to be carried out by an experienced project manager (Project Doctor) at the level of RPM or level 6 (MPD) and assisted by Technical Specialist and/or a junior staff member depending on the project circumstances.  The project doctor should have a sufficient experience in the project environment being examined.</t>
  </si>
  <si>
    <t>Steps to use this worksheets</t>
  </si>
  <si>
    <t>A Project Health Check is carried out any time when a specific project status is a required or triggered.</t>
  </si>
  <si>
    <t>It is a short yet thorough independent assessment of how well the project is performing in accordance with its objectives and in adherence with any relevant processes or standards</t>
  </si>
  <si>
    <r>
      <t>Primary</t>
    </r>
    <r>
      <rPr>
        <sz val="12"/>
        <rFont val="Eras Demi ITC"/>
        <family val="2"/>
      </rPr>
      <t xml:space="preserve">: Establish a project's actual status. </t>
    </r>
  </si>
  <si>
    <r>
      <t>Secondary</t>
    </r>
    <r>
      <rPr>
        <sz val="12"/>
        <rFont val="Eras Demi ITC"/>
        <family val="2"/>
      </rPr>
      <t>: Identify assistance required by project managers in the form of coaching and mentoring.</t>
    </r>
  </si>
  <si>
    <r>
      <t xml:space="preserve">Reducing the risk of your </t>
    </r>
    <r>
      <rPr>
        <sz val="12"/>
        <color indexed="8"/>
        <rFont val="Eras Demi ITC"/>
        <family val="2"/>
      </rPr>
      <t>project</t>
    </r>
    <r>
      <rPr>
        <sz val="12"/>
        <rFont val="Eras Demi ITC"/>
        <family val="2"/>
      </rPr>
      <t xml:space="preserve"> failing and improving the quality of the delivered outcomes </t>
    </r>
  </si>
  <si>
    <r>
      <t xml:space="preserve">Assessment of the adequacy of </t>
    </r>
    <r>
      <rPr>
        <sz val="12"/>
        <color indexed="8"/>
        <rFont val="Eras Demi ITC"/>
        <family val="2"/>
      </rPr>
      <t>project</t>
    </r>
    <r>
      <rPr>
        <sz val="12"/>
        <rFont val="Eras Demi ITC"/>
        <family val="2"/>
      </rPr>
      <t xml:space="preserve"> initiation, control, monitoring and reporting</t>
    </r>
  </si>
  <si>
    <r>
      <t xml:space="preserve">A </t>
    </r>
    <r>
      <rPr>
        <sz val="12"/>
        <color indexed="8"/>
        <rFont val="Eras Demi ITC"/>
        <family val="2"/>
      </rPr>
      <t>Project</t>
    </r>
    <r>
      <rPr>
        <sz val="12"/>
        <rFont val="Eras Demi ITC"/>
        <family val="2"/>
      </rPr>
      <t xml:space="preserve"> </t>
    </r>
    <r>
      <rPr>
        <sz val="12"/>
        <color indexed="8"/>
        <rFont val="Eras Demi ITC"/>
        <family val="2"/>
      </rPr>
      <t>Health</t>
    </r>
    <r>
      <rPr>
        <sz val="12"/>
        <rFont val="Eras Demi ITC"/>
        <family val="2"/>
      </rPr>
      <t xml:space="preserve"> </t>
    </r>
    <r>
      <rPr>
        <sz val="12"/>
        <color indexed="8"/>
        <rFont val="Eras Demi ITC"/>
        <family val="2"/>
      </rPr>
      <t>Check</t>
    </r>
    <r>
      <rPr>
        <sz val="12"/>
        <rFont val="Eras Demi ITC"/>
        <family val="2"/>
      </rPr>
      <t xml:space="preserve"> is a comprehensive review to assist you in confirming that your project is achieving what it was designed to do, that the processes are in place to achieve agreed outcomes are efficient and controlled, and that the project is on track to achieve desired results.</t>
    </r>
  </si>
  <si>
    <t>At the initial stage of implementation, project health check is recommended for any project and to be carried out in the first 6 month of project commencement, irrespective of project phase. This will provide the project managers and the project doctor familiarisation and a jump start to using project health checklist as a useful and friendly PM tool.</t>
  </si>
  <si>
    <t>Are you ready to start ?</t>
  </si>
  <si>
    <t>CRITICAL</t>
  </si>
  <si>
    <t>ILL</t>
  </si>
  <si>
    <t>OBSERVATION</t>
  </si>
  <si>
    <t>HEALTHY</t>
  </si>
  <si>
    <t>Please refer to process flow chart for the conduct of Project Health Check.</t>
  </si>
  <si>
    <t xml:space="preserve">Satisfactory </t>
  </si>
  <si>
    <t>Butiran Projek</t>
  </si>
  <si>
    <t>HASIL PENILAIAN</t>
  </si>
  <si>
    <t xml:space="preserve">Subtotal Occupational Safety and Healh score </t>
  </si>
  <si>
    <t xml:space="preserve">Subtotal Training score </t>
  </si>
  <si>
    <t xml:space="preserve">Subtotal Roles and Responsibility score </t>
  </si>
  <si>
    <t>Letter/ Memo/ Meeting minutes</t>
  </si>
  <si>
    <t>Test Plan &amp; Execution Dates</t>
  </si>
  <si>
    <t>Project team peformance</t>
  </si>
  <si>
    <t>List of Material</t>
  </si>
  <si>
    <t>Report Schedules</t>
  </si>
  <si>
    <t>&lt;1.5</t>
  </si>
  <si>
    <t>Poor- Requires upgrading</t>
  </si>
  <si>
    <t>1.6 - 2.5</t>
  </si>
  <si>
    <t>Weak- Requires upgrading</t>
  </si>
  <si>
    <t>2.6 -3.5</t>
  </si>
  <si>
    <t>3.6 - 4.5</t>
  </si>
  <si>
    <t>4.6 - 5</t>
  </si>
  <si>
    <t xml:space="preserve">Subtotal Environmental Management score </t>
  </si>
  <si>
    <t xml:space="preserve">Subtotal Handover score </t>
  </si>
  <si>
    <t>PROJECT HEALTH CHECK LIST- QUESTIONNAIRE (Post Contract)</t>
  </si>
  <si>
    <r>
      <t>Average Scope score</t>
    </r>
    <r>
      <rPr>
        <sz val="14"/>
        <rFont val="Times New Roman"/>
        <family val="1"/>
      </rPr>
      <t xml:space="preserve"> </t>
    </r>
  </si>
  <si>
    <r>
      <t>Average Time score</t>
    </r>
    <r>
      <rPr>
        <sz val="14"/>
        <rFont val="Times New Roman"/>
        <family val="1"/>
      </rPr>
      <t xml:space="preserve"> </t>
    </r>
  </si>
  <si>
    <r>
      <t>Average Quality score</t>
    </r>
    <r>
      <rPr>
        <sz val="14"/>
        <rFont val="Times New Roman"/>
        <family val="1"/>
      </rPr>
      <t xml:space="preserve"> </t>
    </r>
  </si>
  <si>
    <r>
      <t>Average Resources score</t>
    </r>
    <r>
      <rPr>
        <sz val="14"/>
        <rFont val="Times New Roman"/>
        <family val="1"/>
      </rPr>
      <t xml:space="preserve"> </t>
    </r>
  </si>
  <si>
    <r>
      <t>Average Risks score</t>
    </r>
    <r>
      <rPr>
        <sz val="14"/>
        <rFont val="Times New Roman"/>
        <family val="1"/>
      </rPr>
      <t xml:space="preserve"> </t>
    </r>
  </si>
  <si>
    <r>
      <t>Average Procurement score</t>
    </r>
    <r>
      <rPr>
        <sz val="14"/>
        <rFont val="Times New Roman"/>
        <family val="1"/>
      </rPr>
      <t xml:space="preserve"> </t>
    </r>
  </si>
  <si>
    <r>
      <t>Average Integration score</t>
    </r>
    <r>
      <rPr>
        <sz val="14"/>
        <rFont val="Times New Roman"/>
        <family val="1"/>
      </rPr>
      <t xml:space="preserve"> </t>
    </r>
  </si>
  <si>
    <r>
      <t>Average Occupational Safety and Health score</t>
    </r>
    <r>
      <rPr>
        <sz val="14"/>
        <rFont val="Times New Roman"/>
        <family val="1"/>
      </rPr>
      <t xml:space="preserve"> </t>
    </r>
  </si>
  <si>
    <r>
      <t>Average Environmental Management score</t>
    </r>
    <r>
      <rPr>
        <sz val="14"/>
        <rFont val="Times New Roman"/>
        <family val="1"/>
      </rPr>
      <t xml:space="preserve"> </t>
    </r>
  </si>
  <si>
    <r>
      <t>Average Training score</t>
    </r>
    <r>
      <rPr>
        <sz val="14"/>
        <rFont val="Times New Roman"/>
        <family val="1"/>
      </rPr>
      <t xml:space="preserve"> </t>
    </r>
  </si>
  <si>
    <r>
      <t>Average Documentation score</t>
    </r>
    <r>
      <rPr>
        <sz val="14"/>
        <rFont val="Times New Roman"/>
        <family val="1"/>
      </rPr>
      <t xml:space="preserve"> </t>
    </r>
  </si>
  <si>
    <r>
      <t>Average Roles and Responsibility score</t>
    </r>
    <r>
      <rPr>
        <sz val="14"/>
        <rFont val="Times New Roman"/>
        <family val="1"/>
      </rPr>
      <t xml:space="preserve"> </t>
    </r>
  </si>
  <si>
    <r>
      <t>Average Handover score</t>
    </r>
    <r>
      <rPr>
        <sz val="14"/>
        <rFont val="Times New Roman"/>
        <family val="1"/>
      </rPr>
      <t xml:space="preserve"> </t>
    </r>
  </si>
  <si>
    <t>Major</t>
  </si>
  <si>
    <t>Minor</t>
  </si>
  <si>
    <t>Q-plan dan C-plan disediakan dan diluluskan</t>
  </si>
  <si>
    <t>ITP disediakan dan diluluskan</t>
  </si>
  <si>
    <t>Pasukan projek telah dilantik</t>
  </si>
  <si>
    <t>Terdapat pegawai yang dipertanggungjawabkan untuk memantau pelan tersebut</t>
  </si>
  <si>
    <t>Dokumen dan laporan Pengurusan Alam Sekitar adalah lengkap</t>
  </si>
  <si>
    <t>Terdapat pelan strategi bagi tujuan penyerahan/pentauliahan projek dirancang</t>
  </si>
  <si>
    <t>SKOP</t>
  </si>
  <si>
    <t>MASA</t>
  </si>
  <si>
    <t>KOS</t>
  </si>
  <si>
    <t>KUALITI</t>
  </si>
  <si>
    <t>SUMBER</t>
  </si>
  <si>
    <t>KOMUNIKASI</t>
  </si>
  <si>
    <t>RISIKO</t>
  </si>
  <si>
    <t>PEROLEHAN</t>
  </si>
  <si>
    <t>INTEGRASI</t>
  </si>
  <si>
    <t>PENGURUSAN ALAM SEKITAR</t>
  </si>
  <si>
    <t>PELAN KESIHATAN DAN KESELAMATAN PEKERJAAN</t>
  </si>
  <si>
    <t>LATIHAN</t>
  </si>
  <si>
    <t>DOKUMENTASI</t>
  </si>
  <si>
    <t>PERANAN DAN TANGGUNGJAWAB</t>
  </si>
  <si>
    <t>ENVIROMENTAL MANAGEMENT</t>
  </si>
  <si>
    <t>PENYERAHAN / PENTAULIAHAN</t>
  </si>
  <si>
    <t>RAM/ Carta Organisasi</t>
  </si>
  <si>
    <t>OSH Plan/Meeting minutes/List of PPE/Dengue prevention/OHSAS 18001</t>
  </si>
  <si>
    <t>Letter/ Memo/ Meeting minutes/RAM</t>
  </si>
  <si>
    <t>Document/ Reports/BQ</t>
  </si>
  <si>
    <t>Filling system/ Registered List of Construction drawings</t>
  </si>
  <si>
    <t>RAM/Senarai tugas/SPB</t>
  </si>
  <si>
    <t>Cost Plan</t>
  </si>
  <si>
    <t>***</t>
  </si>
  <si>
    <t>CPM</t>
  </si>
  <si>
    <t>Surat Peringatan</t>
  </si>
  <si>
    <t>CPM asal yang diluluskan dan CPM Pindaan.</t>
  </si>
  <si>
    <t>Dokumen dan Borang SPB</t>
  </si>
  <si>
    <t>Carta Organisasi dan Senarai Tugas</t>
  </si>
  <si>
    <t>NCR</t>
  </si>
  <si>
    <t>Sistem Pengurusan Bersepadu SPB digunapakai secara menyeluruh (Sistem ISO bagi projek R&amp;B)</t>
  </si>
  <si>
    <t>Laporan Kemajuan dan/atau laporan status projek dihantar secara berkala dan pelaporan dilaksanakan mengikut pelan komunikasi</t>
  </si>
  <si>
    <t>Kesedaran pasukan projek terhadap pemakaian arahan pelaksanaan pengurusan risiko</t>
  </si>
  <si>
    <t xml:space="preserve">Latihan informal secara dalaman dianjurkan oleh Pengurus Projek </t>
  </si>
  <si>
    <t xml:space="preserve">Terdapat daftar sub-kontraktor/pembekal yang disediakan dan dikemaskini </t>
  </si>
  <si>
    <t xml:space="preserve">Daftar lokasi penyimpanan dokumen disediakan dan dikemaskini </t>
  </si>
  <si>
    <r>
      <t>Meeting minutes</t>
    </r>
    <r>
      <rPr>
        <i/>
        <sz val="18"/>
        <rFont val="Arial"/>
        <family val="2"/>
      </rPr>
      <t>, surat-menyurat</t>
    </r>
  </si>
  <si>
    <t>Akses kepada SKALA</t>
  </si>
  <si>
    <t>Laporan status risiko berkala</t>
  </si>
  <si>
    <t>Pelan Operasi Latihan</t>
  </si>
  <si>
    <t>Coaching &amp; mentoring</t>
  </si>
  <si>
    <t>Revised RKK</t>
  </si>
  <si>
    <t>Surat Makluman</t>
  </si>
  <si>
    <t>Integrasi dengan Program Kerja utama</t>
  </si>
  <si>
    <t>Arahan Perbendaharaan, Arahan KPKR dan pekeliling-pekeliling yang berkaitan dengan perolehan Kerajaan</t>
  </si>
  <si>
    <t xml:space="preserve">Daftar  sub-kontraktor/pembekal disediakan dan dikemaskini </t>
  </si>
  <si>
    <t>Program Pengurusan Alam Sekitar, Keselamatan Dan Kesihatan Pekerjaan
[JKR.PK(P).14]</t>
  </si>
  <si>
    <t xml:space="preserve">Agenda Utama dalam Mesyuarat Tapak </t>
  </si>
  <si>
    <t xml:space="preserve">Daftar lokasi disediakan dan dikemaskini </t>
  </si>
  <si>
    <t>i.e : klasifikasi mengikut butiran kerja; tagging</t>
  </si>
  <si>
    <t>Mesyuarat khas, PHC, Intervensi, PSG, Jawatankuasa Projek Sakit.</t>
  </si>
  <si>
    <t>Amaran, Peringatan, EOT, Notis Untuk Tujuan Penamatan Kerja Kontraktor (NUTPKK), LAD</t>
  </si>
  <si>
    <t>Pejabat Penyelia Projek dapat memperuntukkan masa yang secukupnya bagi projek</t>
  </si>
  <si>
    <t>Peralatan dan  teknologi yang sesuai disediakan mengikut keperluan projek dan mencukupi utk Pejabat Penyelia Tapak.
Cth: Perisian Ms Projek, komputer dan internet, kamera digital dan kenderaan</t>
  </si>
  <si>
    <t>Sumber diselia dan diurus dengan baik.</t>
  </si>
  <si>
    <t>Task Needs, Individual Needs, Team Needs</t>
  </si>
  <si>
    <t xml:space="preserve">Terdapat pegawai dinamakan bagi mengemaskini maklumat SKALA </t>
  </si>
  <si>
    <t>Tempoh membuat keputusan untuk penyelesaian isu adalah munasabah tanpa menjejaskan prestasi projek.</t>
  </si>
  <si>
    <t>Rancang Kewangan Kontrak (RKK) disediakan selaras dengan Program Kerja yang diluluskan</t>
  </si>
  <si>
    <t>Mock up, sampel, ujian penerimaan kilang (FAT) dan T&amp;C dilaksana dan mengikut PQP dan jadual perancangan.</t>
  </si>
  <si>
    <t>Arahan KPKR Bil 6 /2015</t>
  </si>
  <si>
    <t>Daftar Risiko yang dikajisemula dan dikemaskini.</t>
  </si>
  <si>
    <t>Laporan status risiko berkala, mesyuarat pemantauan jabatan</t>
  </si>
  <si>
    <t>Q-plan dan C-plan telah disediakan dan dikemaskini</t>
  </si>
  <si>
    <t>Agenda dan minit mesyuarat serta Buku Harian Tapak mengikut format arahan KPKR Bil 6/2015</t>
  </si>
  <si>
    <t>Laporan Kemajuan Tapak, Laporan Pemantauan Projek, Laporan Kewangan.</t>
  </si>
  <si>
    <t>Laporan mengikut jadual.</t>
  </si>
  <si>
    <t>Format Laporan mengikut Pelan.</t>
  </si>
  <si>
    <t>EM Plan / EMS</t>
  </si>
  <si>
    <t>Maklumbalas pasukan projek</t>
  </si>
  <si>
    <t>Latihan memberi kesan  kepada tahap prestasi pasukan projek</t>
  </si>
  <si>
    <t>TNA dilaksanakan dalam pasukan projek</t>
  </si>
  <si>
    <t>Daftar fail, Memo, Surat Edaran, Email.</t>
  </si>
  <si>
    <t>Pelan Keselamatan dan Kesihatan Pekerjaan disediakan dan diluluskan</t>
  </si>
  <si>
    <t xml:space="preserve">Terdapat pegawai yang dipertanggungjawabkan (selaras dengan keperluan kontrak) untuk memantau pelan tersebut </t>
  </si>
  <si>
    <t>TOTAL</t>
  </si>
  <si>
    <t>Wajaran</t>
  </si>
  <si>
    <t>Soalan</t>
  </si>
  <si>
    <t>ASAL</t>
  </si>
  <si>
    <t>-</t>
  </si>
  <si>
    <t>Mesyuarat melibatkan JKR dan semua stakeholders dijadualkan secara berkala dan pelaporan dilaksanakan mengikut pelan komunikasi</t>
  </si>
  <si>
    <t>Terdapat jadual perancangan  bagi melaksanakan semua perolehan yang terkandung dalam kontrak</t>
  </si>
  <si>
    <t>Pasukan projek menggunapakai SPB untuk pemantauan pelan Alam Sekitar (SPAS).</t>
  </si>
  <si>
    <t>* Soalan 13 dan 14 sama. Dicadangkan untuk maintain salah satu sahaja</t>
  </si>
  <si>
    <t>* 15 dan 16 perlu disatukan.</t>
  </si>
  <si>
    <t>Bukti Perlantikan</t>
  </si>
  <si>
    <t>1 - Tiada pemakluman dibuat
2 - Dimaklumkan tetapi tidak dibincangkan/diluluskan
3 - Tiada perubahan kerja ditapak
4 -  Dimaklumkan dan dibincangkan/diluluskan 
5 -  Dimaklumkan dan dibincangkan/diluluskan serta dipantau dari masa ke semasa</t>
  </si>
  <si>
    <t xml:space="preserve">1 - PHK/pindaan ATDA tidak disediakan
2 - PHK disediakan tetapi tiada pindaan ATDA dibuat
3 - PHK/pindaan ATDA dibuat tetapi tidak diluluskan
4 - PHK/pindaan ATDA dibuat dan diluluskan
5 - PHK/pindaan ATDA dibuat, diluluskan dan dikemaskini dalam SKALA </t>
  </si>
  <si>
    <t>1 - Laporan status kewangan projek tidak disediakan
2 - Disediakan  tetapi tidak dibentangkan
3 - Disediakan secara tidak berkala dan dibentangkan di dalam mesyuarat tapak
4 -  Disediakan secara berkala dan dibentangkan di dalam mesyuarat tapak
5 -  Disediakan secara berkala, dibentangkan di dalam mesyuarat tapak dan diedarkan</t>
  </si>
  <si>
    <t>1 - Tiada latihan informal dilaksanakan
2 - Latihan informal dirancang diadakan
3 - Dilaksanakan setelah mengenalpasti tahap keperluan latihan 
4 - Disediakan, dikenalpasti dan dikaji kesesuaian latihan mengikut kompetensi ahli pasukan
5 - Latihan informal diadakan berkala, dirancang, direkod untuk meningkatkan tahap kecekapan</t>
  </si>
  <si>
    <t>1 - Tidak berkesan
2 - Berkesan tetapi tidak menyeluruh 
3 - Berkesan dan menyeluruh
4 - Berkesan, menyeluruh dan boleh diaplikasi dalam projek.
5 - Berkesan menyeluruh dan boleh diaplikasi dalam projek dan berjaya memberi impak positif kepada projek</t>
  </si>
  <si>
    <t>1 - Tidak terurus dan tidak dikemaskini
2 - Diuruskan dan dikemaskini tetapi kurang teratur
3 - Dokumen / fail diuruskan dengan sistematik dan kemas
4 - Pengurusan, penyimpanan, pergerakan dan kemudahkesanan dokumen / fail teratur dan direkod  
5 - Pengurusan sistematik, mudah diakses dan dipantau pegawai rekod dengan rapi selaras SPB</t>
  </si>
  <si>
    <t xml:space="preserve">1 - Tidak terurus, tidak diambil tindakan
2 - Diuruskan kurang sistematik 
3 - Pengurusan sistematik dan diedar dengan baik
4 - Pengurusan sistematik dan diedar dengan baik, kemudahkesanan dokumen / fail teratur dan direkod  
5 - Pengurusan sistematik dan diedar dengan baik, kemudahkesanan dokumen / fail teratur dan direkod   selaras SPB </t>
  </si>
  <si>
    <t>Kefahaman dan pematuhan spesifikasi dalam pelaksanaan projek pembinaan</t>
  </si>
  <si>
    <t xml:space="preserve">1- Tiada kefahaman berkaitan spesifikasi
2- Ada kefahaman tetapi tidak diaplikasikan
3- Ada kefahaman, diaplikasi tetapi tidak sepenuhnya
4- Ada kefahaman, diaplikasi sepenuhnya dan terdapat NCP
5- Ada kefahaman, diaplikasi sepenuhnya dan tiada NCP
</t>
  </si>
  <si>
    <t>Perubahan skop kerja semasa pembinaan dilaksanakan selepas kelulusan PP (SO) diperolehi.</t>
  </si>
  <si>
    <t>Pegawai dalam Pejabat Penyelia Projek mempunyai kompetensi dalam melaksanakan tugas dan pentadbiran kontrak.</t>
  </si>
  <si>
    <t>1 - Tiada sebarang peralatan dan teknologi bersesuaian disediakan
2 - Peralatan dan teknologi bersesuaian disediakan tapi tidak mencukupi
3 - Peralatan dan teknologi bersesuaian disediakan dan mencukupi
4 -  Semua peralatan dan teknologi bersesuaian disediakan dan mencukupi mengikut keputusan JK Perolehan Kerajaan Melalui Kontrak (JPMK)
5 -  Peralatan dan teknologi bersesuaian disediakan, mencukupi mengikut keputusan JK Perolehan Kerajaan melalui kontrak dan mengikut spesifikasi yang ditetapkan dalam kontrak.</t>
  </si>
  <si>
    <t xml:space="preserve">1- Tiada kesedaran dikalangan pasukan projek - bergantung kepada pasukan projek
2- Sedar  tetapi tidak dilaksana secara menyeluruh sepanjang kitar hayat projek
3- Dilaksanakan secara menyeluruh 
4- Dilaksanakan secara menyeluruh dan prestasi diukur (status risiko sentiasa dikemaskini)
5- Dilaksanakan secara konsisten dan terdapat penambahbaikan berterusan (Mesyuarat Kajian Semula Pengurusan(MKSP)/Pengurusan Risiko Jabatan(ERM)
</t>
  </si>
  <si>
    <t>1 - Tiada tempat penyimpanan dokumen
2 - Tempat Penyimpanan dokumen disediakan
3 - Tempat Penyimpanan dokumen disediakan dan teratur
4 - Tempat Penyimpanan dokumen disediakan dan teratur serta berpusat dan selamat
5 - Tempat Penyimpanan dokumen disediakan dan teratur serta berpusat dan selamat serta pematuhan amalan terbaik EKSA</t>
  </si>
  <si>
    <t xml:space="preserve">1 - Tiada inisiatif, pencarian adalah secara manual
2 - Fail / dokumen dilabel, mengindeks rekod dengan teratur
3 - Sistem pendaftaran dan rekod dengan kawalan data elektronik ke dalam komputer                                                                                      4 - Kawalan Data Elektornik disenggara sistematik  
5 - Pengurusan sistematik, mudah diakses dan dipantau pegawai rekod dengan rapi </t>
  </si>
  <si>
    <t>Lukisan siap bina, surat</t>
  </si>
  <si>
    <t>1 - Tidak terima sebarang dokumen
2 - Terima tetapi tidak lengkap
3 - Terima secara berperingkat setelah diberi peringatan
4 - Terima sepenuhnya dalam tempoh sebulan selepas mesyuarat pra pembinaan
5 - Terima sepenuhnya kesemua dokumen semasa mesyuarat pra pembinaan</t>
  </si>
  <si>
    <t xml:space="preserve">1 - Tanpa kelulusan PP(SO)
2 - Permohonan VO telah dibuat kepada PP(SO) tapi belum mendapat kelulusan
3 - Tiada perubahan kerja berkaitan buat masa ini
4 - Kelulusan kepada Pengerusi JK V.O (JKPK)
5 - Kelulusan JK Perubahan Kerja semasa kejadian
</t>
  </si>
  <si>
    <t>1 - Tiada program kerja
2 - Ada program kerja tetapi tiada kelulusan rasmi oleh PP/WPP
3 - Mempunyai program dan kelulusan rasmi oleh PP/WPP
4 - Program kerja mematuhi sebahagian keperluan SAKPKR 15/2014
5 - Program kerja mematuhi kesemua keperluan SAKPKR 15/2014</t>
  </si>
  <si>
    <t>1 - Tiada tindakan
2 - Ada arahan dari PP/WPP tetapi tiada pindaan oleh kontraktor
3 - Terdapat arahan dari PP/WPP berserta pindaan program kerja
4 - Pindaan program kerja mematuhi sebahagian keperluan SAKPKR 15/2014
5 - Pindaan program kerja mematuhi kesemua keperluan SAKPKR 15/2014</t>
  </si>
  <si>
    <t>1 - Tiada proses semakan
2 - Terdapat proses kelulusan program kerja
3 - Proses kelulusan program kerja melalui Jawatankuasa Penilaian Program Kerja
4 - Proses kelulusan program kerja mematuhi sebahagian keperluan SAKPKR 15/2014
5 - Proses kelulusan progrm kerja mematuhi kesemua keperluan SAKPKR 15/2014</t>
  </si>
  <si>
    <t>1 - Tiada analisis kelewatan/ status sebenar projek
2 - Terdapat analisis kelewatan / status sebenar projek
3 - Surat Peringatan/ Amaran dikeluarkan oleh PP/WPP
4 - PHC/ Intervensi dillaksanakan oleh PP/WPP
5 - Projek dirujuk kepada PSG/Jawatankuasa Projek Sakit</t>
  </si>
  <si>
    <t>1 - Tiada proses analisis EOT
2 - Terdapat proses analisis EOT
3 - Progrm kerja dijadikan asas kepada analisis EOT
4 - Analisis EOT dilaksanakan pada masa kejadian
5 - Proses pemberian EOT mematuhi SAKPKR 3/2008 dan 2/2009</t>
  </si>
  <si>
    <t>1 - Tiada RKK
2 - RKK disediakan tapi belum diluluskan
3 - RKK disediakan, diluluskan tetapi tidak selaras dengan Program Kerja
4 -  RKK disediakan, diluluskan dan selaras dengan Program Kerja
5 -  RKK disediakan, diluluskan dan selaras dengan Program Kerja dan dipinda sekiranya ada perubahan</t>
  </si>
  <si>
    <t>1 - Tiada pindaan RKK dibuat 
2 - RKK dipinda tapi belum diluluskan
3 - Tiada perubahan kerja ditapak
4 - RKK dipinda, diluluskan dan selaras dengan Program Kerja
5 - RKK disediakan, diluluskan dan selaras dengan Program Kerja dan dikemaskini</t>
  </si>
  <si>
    <t>1 - Tiada pelantikan
2 - Lantikan tidak rasmi (diminit dalam surat sahaja)
3 - Pelantikan secara rasmi tanpa R&amp;R
4 -  Pelantikan  secara rasmi serta R&amp;R
5 - Pelantikan secara rasmi  beserta R&amp;R dan wujud dalam carta organisasi dan dipamerkan</t>
  </si>
  <si>
    <t xml:space="preserve">1 - Tiada Q-Plan dan C-Plan
2 - Q-Plan dan C-Plan disediakan tapi belum diluluskan.
3 - Q-Plan dan C-Plan diluluskan tanpa perbincangan
4 -  Q-Plan dan C-Plan diluluskan dengan perbincangan pasukan projek
5 -  Q-Plan dan C-Plan diluluskan dengan perbincangan menyeluruh melibatkan HOPT, HODT &amp; PP dan dipinda mengikut keperluan
</t>
  </si>
  <si>
    <t>1 - Tiada PQP disediakan
2 - PQP disediakan tapi tiada semakan WPP
3 - PQP disediakan dan disemak WPP
4 - PQP disediakan dan disemak WPP dan kualiti produk sentiasa dipantau
5 -  PQP digunapakai sepenuhnya dalam pelaksanaan projek</t>
  </si>
  <si>
    <t xml:space="preserve">1 - Tiada NCR dikeluarkan walaupun terdapat ketidakpatuhan
2 - NCR dikeluarkan tetapi tidak diambil perhatian
3 - Tiada sebarang NCR ke atas projek
4 -  NCR dikeluarkan dan diambil tindakan
5 -  NCR dikeluarkan dan diambil tindakan serta pemantauan pembaikan dilakukan secara berkala dan analisa NCR dilaksanakan
</t>
  </si>
  <si>
    <t>1 - Tiada Mock up/ sampel/ FAT/ T&amp;C dilaksanakan
2 - Mock up/ sampel/ FAT/ T&amp;C tidak dilaksanakan kerana tiada PQP/ Jadual perancangan
3 - Mock up/ sampel/ FAT/ T&amp;C dilaksanakan tetapi tiada PQP/ Jadual perancangan
4 -  Mock up/ sampel/ FAT/ T&amp;C dilaksanakan mengikut PQP/ Jadual perancangan
5 -  Mock up/ sampel/ FAT/ T&amp;C dilaksanakan mengikut PQP/ Jadual perancangan dan dipantau</t>
  </si>
  <si>
    <t xml:space="preserve">1 - Tiada ITP disediakan
2 - ITP disediakan tapi belum diluluskan
3 - ITP diluluskan tanpa perbincangan
4 -  ITP diluluskan dengan perbincangan
5 -  ITP diluluskan dan dipatuhi sepenuhnya
</t>
  </si>
  <si>
    <t>1 - PTB menyelia lebih dari 1 projek dan tidak dapat fokus kepada projek
2 - PTB menyelia lebih dari 1 projek tetapi ada perunding dilantik untuk mengurus projek tesebut
3 - PTB menyelia lebih dari 1 projek dan boleh mengurus projek dengan baik
4 - PTB dapat fokus kepada projek-projek semasa                                                                                                                                               5 - PTB dapat fokus kepada projek-projek semasa  dan sumber yang ada adalah berkemahiran</t>
  </si>
  <si>
    <t>1 - Tiada kerjasama
2 - Terdapat perbincangan tetapi tiada kerjasama
3 - Terdapat perbincangan dan saling kerjasama
4 - Terdapat perbincangan dan saling bekerjasama melibatkan perkara-perkara tertentu dalam projek                                                                                                                                                                                 5 - Terdapat perbincangan dan saling bekerjasama melibatkan semua perkara dalam projek dan memastikan projek dapat disiapkan dengan jayanya</t>
  </si>
  <si>
    <t>1 -Pegawai dalam Pejabat Penyelia Projek tidak kompeten
2 -Pegawai dalam Pejabat Penyelia Projek kompeten tapi perlukan latihan tambahan.
3 - Pegawai dalam Pejabat Penyelia Projek kompeten.
4 - Pegawai dalam Pejabat Penyelia Projek kompeten dalam segala bidang
5 - Pegawai dalam Pejabat Penyelia Projek kompeten dalam segala bidang dan mempunyai sijil kekompetenan</t>
  </si>
  <si>
    <t>1 - Tiada perancangan sumber
2 - Perancangan sumber disediakan tetapi tidak di selia dan diurus
3 - Perancangan sumber disediakan, diselia, diurus tetapi tidak menyeluruh
4 - Perancangan sumber disediakan menyeluruh dan di selia serta diurus dengan baik
5 - Perancangan sumber disediakan secara menyeluruh, di selia dan diurus dengan baik serta dilaporkan</t>
  </si>
  <si>
    <t>1 - Tiada pelantikan
2 - Lantikan tidak rasmi (diminit dalam surat sahaja)
3 - Pelantikan dalam mesyuarat
4 - Pelantikan pasukan projek secara bersurat tanpa R&amp;R
5 - Pelantikan pasukan projek dinyatakan secara jelas/bersurat beserta R&amp;R</t>
  </si>
  <si>
    <t>1 - Tiada pelantikan
2 - Lantikan tidak rasmi (diminit dalam surat sahaja)
3 - Pelantikan secara rasmi tanpa R&amp;R
4 - Pelantikan  secara rasmi serta R&amp;R
5 - Pelantikan secara rasmi  beserta R&amp;R dan wujud dalam carta organisasi dan dipamerkan</t>
  </si>
  <si>
    <t>1 - Tidak disediakan
2 - Ada disediakan tetapi belum diluluskan
3 - Tidak berkaitan kerana kos projek tidak melebihi RM50 juta
4 - Disediakan dan diluluskan
5 - Disediakan, diluluskan dan dipantau sepanjang kitar hayat projek</t>
  </si>
  <si>
    <t>1 - Tiada komitmen
2 - Terdapat perbincangan tetapi tiada komitmen
3 - Terdapat perbincangan dan kurang komitmen 
4 - Terdapat perbincangan dan komitmen yang tinggi  melibatkan perkara-perkara tertentu dalam projek                                                                                                                                                                                 5 - Terdapat perbincangan dan komitmen berterusan / saling bekerjasama melibatkan semua perkara dalam projek dan memastikan projek dapat disiapkan dengan jayanya</t>
  </si>
  <si>
    <t xml:space="preserve">1 - Tiada laporan disediakan 
2 - Laporan disediakan tetapi tidak dikemaskini dan dikemukakan
3 - Tiada keperluan kajian semula dilaksanakan
4 - Laporan disediakan, dikemaskini dan dikemukakan
5 - Laporan disediakan, dikemaskini dan dikemukakan serta diedarkan kepada pihak berkaitan dan sentiasa dihighlight dalam mesyuarat </t>
  </si>
  <si>
    <t xml:space="preserve">1 - Tiada laporan disediakan 
2 - Laporan disediakan tetapi tidak dikemaskini dan dikemukakan
3 - Tidak melibatkan pihak pengurusan atasan
4 - Laporan disediakan, dikemaskini dan dikemukakan
5 - Laporan disediakan, dikemaskini dan dikemukakan serta diedarkan kepada pihak berkaitan dan sentiasa dihighlight dalam mesyuarat </t>
  </si>
  <si>
    <t>1 - Tiada jadual perancangan
2 - Jadual perancangan tidak lengkap
3 - Tiada Item WPS, WKP dalam kontrak 
4 - Jadual perancangan disediakan dan turutan kerja dipatuhi  tetapi tidak mengikut jadual
5 - Jadual perancangan disediakan dan turutan kerja dipatuhi, dan semua perolehan dilaksanakan mengikut jadual</t>
  </si>
  <si>
    <t xml:space="preserve">1 - Jadual perolehan tidak diluluskan
2 - Jadual perolehan diluluskan tetapi tidak diselaraskan dengan program kerja
3 - Tiada Item WPS, WKP dalam kontrak 
4 - Jadual perolehan disediakan dan diselaraskan dengan program kerja 
5 - Jadual perolehan disediakan dan diselaraskan dengan program kerja dan dikemaskini
</t>
  </si>
  <si>
    <t xml:space="preserve">1 - Tiada kesedaran kepada arahan/pekeliling
2 - Ada kesedaran tetapi tidak patuh kepada  Arahan/pekeliling
3 - Tiada Item WPS, WKP dalam kontrak 
4 - Ada kesedaran  dan patuh arahan/pekeliling
5 - Ada kesedaran dan patuh kepada arahan/pekeliling serta mengikut jadual
</t>
  </si>
  <si>
    <t>1 - Tiada penglibatan pelanggan/HOPT/HODT
2 - Melibatkan pelanggan/HOPT/HODT tetapi tiada perbincangan dibuat
3 - Tiada Item WPS, WKP dalam kontrak 
4 - Pelanggan/HOPT/HODT hadir, berbincang dan memberi makumbalas
5 - Pelanggan/HOPT/HODT hadir dan memberi komitmen dalam membuat keputusan bersama dan mengambil kira tempoh kitar hayat projek</t>
  </si>
  <si>
    <t>1 - Tiada tindakan pemantauan awalan
2 - Pelan tindakan pemantauan awalan diwujudkan  tetapi tidak dipatuhi
3 - Tiada Item WPS, WKP dalam kontrak 
4 - Tindakan pemantauan awalan diwujudkan dan dipatuhi 
5 - Tindakan pemantauan awalan diwujudkan dan dipatuhi serta dikemaskini</t>
  </si>
  <si>
    <t xml:space="preserve">
1- Q-Plan dan C-Plan yang diluluskan tidak dikemaskini
2- Q-Plan dan C-Plan yang diluluskan dikemaskini hanya pada peringkat awal pembinaan
3- Q-Plan dan C-Plan yang diluluskan sentiasa dikemaskini sepanjang tempoh pembinaan.
4- Q-Plan dan C-Plan yang diluluskan sentiasa dikemaskini sepanjang tempoh pembinaan dan dimaklumkan secara rasmi kepada semua pemegang taruh yang berkaitan
5- Q-Plan dan C-Plan yang diluluskan sentiasa dikemaskini sepanjang tempoh pembinaan, dan telah mendapat pengesahan daripada PP/WPP serta dimaklumkan secara rasmi kepada semua pemegang taruh yang berkaitan</t>
  </si>
  <si>
    <t>1 - Tiada disediakan
2 - Ada disediakan tetapi belum diluluskan
3 - Tidak berkaitan kerana projek kurang RM 20 juta
4 - Ada  disediakan dan diluluskan
5 - Ada disediakan dan diluluskan dan dipantau dalam tempoh kontrak</t>
  </si>
  <si>
    <t>1 - SPB dan PKPP tidak digunapakai
2 - SPB dan PKKP tidak digunapakai secara menyeluruh.
3 - Tidak berkaitan kerana projek kurang RM20 juta
4 - SPB dan PKPP digunapakai secara menyeluruh
5 - SPB dan PKPP digunapakai secara menyeluruh dengan didokumentasi supaya mudah dirujuk</t>
  </si>
  <si>
    <t>1 - Pegawai PKKP tidak dilantik
2 - Pegawai PKPP dilantik tetapi tiada R&amp;R disertakan
3 - Tidak berkaitan kerana projek kurang RM20 juta
4 - Pegawai PKPP dilantik dan R&amp;R disertakan
5 - Pegawai PKPP dilantik dan memantau pelan secara berkala</t>
  </si>
  <si>
    <t>1 - Tiada disediakan
2 - Ada disediakan tetapi sebahagian ahli pasukan projek sahaja 
3 - Ada disediakan dan dilaksanakan keseluruhan ahli pasukan projek.
4 - Ada disediakan,dilaksanakan untuk keseluruhan ahli pasukan projek dan mematuhi pekeliling
5 - Ada disediakan, dipatuhi , dikemaskini dan dipantau berkala</t>
  </si>
  <si>
    <t>1 - Tidak merangka program-program latihan kepada ahli pasukan projek
2 - SPB dan POL (Pelan Operasi Latihan) tidak digunapakai
3 - SPB dan POL  digunapakai tetapi tidak menyeluruh
4 - SPB dan POL digunapakai secara menyeluruh
5 - SPB dan POL digunapakai menyeluruh dan dilengkapi dokumentasi untuk dirujuk</t>
  </si>
  <si>
    <t xml:space="preserve">1 - Tidak disediakan
2 - Ada disediakan program latihan tahunan
3 - Ada disediakan dan ditugaskan mengikut keperluan kerjaya dan kesesuaian kompetensi
4 - Disediakan, diselaraskan dan direkod 
5 - Disediakan, diselaraskan, direkod, disertakan dengan perancangan dan bajet tahunan </t>
  </si>
  <si>
    <t>1 - Daftar dan lokasi penyimpanan dokumen tidak disediakan dan tidak didaftar
2 - Daftar dan lokasi penyimpanan dokumen disediakan dan didaftar
3 - Daftar dan lokasi penyimpanan dokumen disediakan dan didaftar serta diselenggara tetapi tidak mengikut SPB
4 - Didaftar dan disenggara mengikut SPB
5 - Didaftar dan disenggara mengikut SPB dan EKSA</t>
  </si>
  <si>
    <t>1 - Tiada R&amp;R disertakan bersama surat lantikan
2 - Ada R&amp;R tetapi secara umum
3 - Ada R&amp;R untuk semua ahli pasukan projek secara spesifik
4 -  Ada R&amp;R untuk semua ahli pasukan projek secara spesifik dan dipatuhi
5 - Semua ahli pasukan projek melaksana peranan dan tanggungjawab mengikut R&amp;R secara menyeluruh</t>
  </si>
  <si>
    <t>1 - Tiada perancangan untuk penyerahan
2 - Ada perancangan penyerahan tetapi tiada perbincangan terperinci
3 - Ada perancangan penyerahan dan dibincangkan dalam mesyuarat
4 - Ada perancangan penyerahan dan ada tindakan susulan
5 - Ada perancangan penyerahan,tindakan susulan dan penetapan tarikh penyerahan</t>
  </si>
  <si>
    <t xml:space="preserve">1 - LSB tidak disediakan lagi
2 - LSB tidak disediakan lagi tetapi telah diberi peringatan kepada kontraktor/NSC
3 - LSB telah disediakan secara berperingkat
4 - LSB disediakan dan dibayar kepada kontraktor secara berperingkat
5 -LSB disediakan secara terperinci, untuk semua disiplin secara berperingkat, telah dibayar dan telah dikumpulkan mengikut disipilin masing-masing yang terlibat
</t>
  </si>
  <si>
    <r>
      <rPr>
        <i/>
        <sz val="18"/>
        <rFont val="Arial"/>
        <family val="2"/>
      </rPr>
      <t>T&amp;C Program and Results/ Pre-acceptance criteria</t>
    </r>
    <r>
      <rPr>
        <sz val="18"/>
        <rFont val="Arial"/>
        <family val="2"/>
      </rPr>
      <t xml:space="preserve"> (perbincangan dengan CSFJ@CSFB)/SPK/WBS/MS Project</t>
    </r>
  </si>
  <si>
    <r>
      <rPr>
        <i/>
        <sz val="18"/>
        <rFont val="Arial"/>
        <family val="2"/>
      </rPr>
      <t>Location name /Construction Drawingsite diary/as-built drawing</t>
    </r>
    <r>
      <rPr>
        <sz val="18"/>
        <rFont val="Arial"/>
        <family val="2"/>
      </rPr>
      <t>/Arahan Keselamatan Pejabat</t>
    </r>
  </si>
  <si>
    <t>Minit Mesyuarat dan Buku Harian Tapak</t>
  </si>
  <si>
    <t>Q-Plan, C-Plan</t>
  </si>
  <si>
    <r>
      <rPr>
        <i/>
        <sz val="18"/>
        <rFont val="Arial"/>
        <family val="2"/>
      </rPr>
      <t>Delivery considerations,</t>
    </r>
    <r>
      <rPr>
        <sz val="18"/>
        <rFont val="Arial"/>
        <family val="2"/>
      </rPr>
      <t xml:space="preserve"> senarai NSC</t>
    </r>
  </si>
  <si>
    <t>Surat, Daftar semua perolehan yang terkandung dalam kontrak diedarkan.</t>
  </si>
  <si>
    <r>
      <t xml:space="preserve">Daftar risiko / </t>
    </r>
    <r>
      <rPr>
        <i/>
        <sz val="18"/>
        <rFont val="Arial"/>
        <family val="2"/>
      </rPr>
      <t>Risk Management Plan</t>
    </r>
  </si>
  <si>
    <t>RAM / Carta Organisasi</t>
  </si>
  <si>
    <t>List of expertise/ technology  used</t>
  </si>
  <si>
    <t>Penerimaan dokumen berdasarkan senarai semak dokumen pra-pembinaan</t>
  </si>
  <si>
    <t>Input/ Ulasan semasa perancangan projek</t>
  </si>
  <si>
    <r>
      <rPr>
        <i/>
        <sz val="18"/>
        <rFont val="Arial"/>
        <family val="2"/>
      </rPr>
      <t>CPM tracking</t>
    </r>
    <r>
      <rPr>
        <sz val="18"/>
        <rFont val="Arial"/>
        <family val="2"/>
      </rPr>
      <t>, surat arahan KPKR</t>
    </r>
  </si>
  <si>
    <r>
      <t xml:space="preserve">Justifikasi APK kepada pelanggan, </t>
    </r>
    <r>
      <rPr>
        <i/>
        <sz val="18"/>
        <rFont val="Arial"/>
        <family val="2"/>
      </rPr>
      <t>Change Request Form</t>
    </r>
  </si>
  <si>
    <t>Project Schedule/ Gantt chart/ CPM</t>
  </si>
  <si>
    <t>Surat Peringatan/ Surat Amaran</t>
  </si>
  <si>
    <t>Wakil SO/ Jawatankuasa Penjadualan Projek/ SO</t>
  </si>
  <si>
    <r>
      <t xml:space="preserve">WBS/ Ms Project/ </t>
    </r>
    <r>
      <rPr>
        <i/>
        <sz val="18"/>
        <rFont val="Arial"/>
        <family val="2"/>
      </rPr>
      <t>updated work program</t>
    </r>
    <r>
      <rPr>
        <sz val="18"/>
        <rFont val="Arial"/>
        <family val="2"/>
      </rPr>
      <t xml:space="preserve"> /Buku Harian Tapak</t>
    </r>
  </si>
  <si>
    <t>Revised Work Program/ Recovery Plan</t>
  </si>
  <si>
    <t>Surat/ memo/ Minit Mesyuarat/ K/PHK/ ATDA</t>
  </si>
  <si>
    <r>
      <rPr>
        <i/>
        <sz val="18"/>
        <rFont val="Arial"/>
        <family val="2"/>
      </rPr>
      <t xml:space="preserve">Revised Cost Plan/ </t>
    </r>
    <r>
      <rPr>
        <sz val="18"/>
        <rFont val="Arial"/>
        <family val="2"/>
      </rPr>
      <t>Pindaan RKK</t>
    </r>
  </si>
  <si>
    <r>
      <rPr>
        <i/>
        <sz val="18"/>
        <rFont val="Arial"/>
        <family val="2"/>
      </rPr>
      <t>Project Quality Plan/ C-plan/ site Diary/</t>
    </r>
    <r>
      <rPr>
        <sz val="18"/>
        <rFont val="Arial"/>
        <family val="2"/>
      </rPr>
      <t xml:space="preserve"> Borang SPB</t>
    </r>
  </si>
  <si>
    <r>
      <t xml:space="preserve">No. of NCR/ </t>
    </r>
    <r>
      <rPr>
        <i/>
        <sz val="18"/>
        <rFont val="Arial"/>
        <family val="2"/>
      </rPr>
      <t>Letter of Approval/</t>
    </r>
    <r>
      <rPr>
        <sz val="18"/>
        <rFont val="Arial"/>
        <family val="2"/>
      </rPr>
      <t xml:space="preserve"> ITP</t>
    </r>
  </si>
  <si>
    <t>Surat/ Memo/ Minit Mesyuarat/ Laporan Penutupan NCR</t>
  </si>
  <si>
    <r>
      <rPr>
        <i/>
        <sz val="18"/>
        <rFont val="Arial"/>
        <family val="2"/>
      </rPr>
      <t>T&amp;C Result/ FAT results/</t>
    </r>
    <r>
      <rPr>
        <sz val="18"/>
        <rFont val="Arial"/>
        <family val="2"/>
      </rPr>
      <t xml:space="preserve"> Rekod Kualiti/ Senarai Semak</t>
    </r>
  </si>
  <si>
    <r>
      <t xml:space="preserve">Carta Organisasi, </t>
    </r>
    <r>
      <rPr>
        <i/>
        <sz val="18"/>
        <rFont val="Arial"/>
        <family val="2"/>
      </rPr>
      <t>Staff database</t>
    </r>
    <r>
      <rPr>
        <sz val="18"/>
        <rFont val="Arial"/>
        <family val="2"/>
      </rPr>
      <t>, RAM /R&amp;R</t>
    </r>
  </si>
  <si>
    <t xml:space="preserve">Surat/ Memo/ Minit Mesyuarat/ </t>
  </si>
  <si>
    <t>Comms Plan, senarai hubung HOPT, HODT, PBT, pemegang taruh, senarai laporan</t>
  </si>
  <si>
    <r>
      <rPr>
        <i/>
        <sz val="18"/>
        <rFont val="Arial"/>
        <family val="2"/>
      </rPr>
      <t xml:space="preserve">Network diagram, </t>
    </r>
    <r>
      <rPr>
        <sz val="18"/>
        <rFont val="Arial"/>
        <family val="2"/>
      </rPr>
      <t>senarai pemegang taruh</t>
    </r>
  </si>
  <si>
    <t>Surat/ Memo/ Minit Mesyuarat, Mesyuarat Tapak, Mesyuarat Teknikal</t>
  </si>
  <si>
    <r>
      <t xml:space="preserve">Daftar risiko / </t>
    </r>
    <r>
      <rPr>
        <i/>
        <sz val="18"/>
        <rFont val="Arial"/>
        <family val="2"/>
      </rPr>
      <t>Risk Management Plan</t>
    </r>
    <r>
      <rPr>
        <sz val="18"/>
        <rFont val="Arial"/>
        <family val="2"/>
      </rPr>
      <t>/Template Status Risiko</t>
    </r>
  </si>
  <si>
    <t>Surat/ Memo/ Minit mesyuarat/ Pelan Perolehan/ Daftar jadual perolehan.</t>
  </si>
  <si>
    <t>1 - Tiada laporan disediakan 
2 - Laporan disediakan tetapi tidak dikemaskini dan dikemukakan
3 - Tidak berkaitan kerana projek kurang RM500,000
4 - Laporan disediakan, dikemaskini, dipantau dan dikemukakan
5 - Laporan disediakan, dikemaskini, dipantau dan dikemukakan dan sentiasa dihighlight dalam mesyuarat tapak untuk peringatan bersama ahli pasukan.</t>
  </si>
  <si>
    <r>
      <t xml:space="preserve">Kajian semula risiko diadakan secara berkala </t>
    </r>
    <r>
      <rPr>
        <b/>
        <i/>
        <sz val="22"/>
        <color rgb="FFFF0000"/>
        <rFont val="Arial"/>
        <family val="2"/>
      </rPr>
      <t>(jika ada keperluan)</t>
    </r>
  </si>
  <si>
    <r>
      <t>1 - Tiada sesi penerangan oleh HOPT dan HODT semasa pra pembinaan
2 - Ada
3 - Ada tapi ringkas
4 - Ada, Jelas dan Faham
5 - Pembentangan secara menyeluruh (</t>
    </r>
    <r>
      <rPr>
        <i/>
        <sz val="21"/>
        <rFont val="Arial"/>
        <family val="2"/>
      </rPr>
      <t>slide presentation</t>
    </r>
    <r>
      <rPr>
        <sz val="21"/>
        <rFont val="Arial"/>
        <family val="2"/>
      </rPr>
      <t>, etc)</t>
    </r>
  </si>
  <si>
    <r>
      <t>1 - Tiada kelulusan
2 - Diluluskan tapi tiada kajian impak terhadap masa dan kos
3 - Tidak berkaitan kerana tiada perubahan skop kerja buat masa ini
4 - Diluluskan dan kajian impak terhadap masa dan kos dilakukan
5 - Diluluskan dan kajian impak terhadap masa dan kos dilakukan dengan tindakan pembaikian (</t>
    </r>
    <r>
      <rPr>
        <i/>
        <sz val="21"/>
        <rFont val="Arial"/>
        <family val="2"/>
      </rPr>
      <t>Mitigation Action</t>
    </r>
    <r>
      <rPr>
        <sz val="21"/>
        <rFont val="Arial"/>
        <family val="2"/>
      </rPr>
      <t>)</t>
    </r>
  </si>
  <si>
    <r>
      <t>1 - Tiada usaha melibatkan pelanggan (</t>
    </r>
    <r>
      <rPr>
        <i/>
        <sz val="21"/>
        <color theme="1"/>
        <rFont val="Arial"/>
        <family val="2"/>
      </rPr>
      <t>engagement)</t>
    </r>
    <r>
      <rPr>
        <sz val="21"/>
        <color theme="1"/>
        <rFont val="Arial"/>
        <family val="2"/>
      </rPr>
      <t xml:space="preserve">
2 - Ada usaha untuk melibatkan pelanggan (surat; etc)
3 - Tiada isu berkaitan untuk masa ini
4 - Adakan mesyuarat bersama pelanggan
5 - Pasukan projek mengambil inisiatif menganjurkan mesyuarat khas untuk menyelesaikan isu perubahan skop di pejabat pelanggan</t>
    </r>
  </si>
  <si>
    <r>
      <t>1 - Tiada</t>
    </r>
    <r>
      <rPr>
        <i/>
        <sz val="21"/>
        <color theme="1"/>
        <rFont val="Arial"/>
        <family val="2"/>
      </rPr>
      <t xml:space="preserve"> tracking</t>
    </r>
    <r>
      <rPr>
        <sz val="21"/>
        <color theme="1"/>
        <rFont val="Arial"/>
        <family val="2"/>
      </rPr>
      <t xml:space="preserve">
2 - Terdapat </t>
    </r>
    <r>
      <rPr>
        <i/>
        <sz val="21"/>
        <color theme="1"/>
        <rFont val="Arial"/>
        <family val="2"/>
      </rPr>
      <t>tracking</t>
    </r>
    <r>
      <rPr>
        <sz val="21"/>
        <color theme="1"/>
        <rFont val="Arial"/>
        <family val="2"/>
      </rPr>
      <t xml:space="preserve"> yang minimum (kemaskini pada % </t>
    </r>
    <r>
      <rPr>
        <i/>
        <sz val="21"/>
        <color theme="1"/>
        <rFont val="Arial"/>
        <family val="2"/>
      </rPr>
      <t>complete</t>
    </r>
    <r>
      <rPr>
        <sz val="21"/>
        <color theme="1"/>
        <rFont val="Arial"/>
        <family val="2"/>
      </rPr>
      <t>)
3 - Terdapat</t>
    </r>
    <r>
      <rPr>
        <i/>
        <sz val="21"/>
        <color theme="1"/>
        <rFont val="Arial"/>
        <family val="2"/>
      </rPr>
      <t xml:space="preserve"> tracking</t>
    </r>
    <r>
      <rPr>
        <sz val="21"/>
        <color theme="1"/>
        <rFont val="Arial"/>
        <family val="2"/>
      </rPr>
      <t xml:space="preserve"> keseluruhan (</t>
    </r>
    <r>
      <rPr>
        <i/>
        <sz val="21"/>
        <color theme="1"/>
        <rFont val="Arial"/>
        <family val="2"/>
      </rPr>
      <t>Actual Start, Actual Finish, % Complete</t>
    </r>
    <r>
      <rPr>
        <sz val="21"/>
        <color theme="1"/>
        <rFont val="Arial"/>
        <family val="2"/>
      </rPr>
      <t xml:space="preserve">)
4 - </t>
    </r>
    <r>
      <rPr>
        <i/>
        <sz val="21"/>
        <color theme="1"/>
        <rFont val="Arial"/>
        <family val="2"/>
      </rPr>
      <t>Tracking</t>
    </r>
    <r>
      <rPr>
        <sz val="21"/>
        <color theme="1"/>
        <rFont val="Arial"/>
        <family val="2"/>
      </rPr>
      <t xml:space="preserve"> program kerja menepati sebahagian data-data dalam buku harian tapak
5 - </t>
    </r>
    <r>
      <rPr>
        <i/>
        <sz val="21"/>
        <color theme="1"/>
        <rFont val="Arial"/>
        <family val="2"/>
      </rPr>
      <t>Tracking</t>
    </r>
    <r>
      <rPr>
        <sz val="21"/>
        <color theme="1"/>
        <rFont val="Arial"/>
        <family val="2"/>
      </rPr>
      <t xml:space="preserve"> program kerja menepati keseluruhan data-data dalam buku harian tapak</t>
    </r>
  </si>
  <si>
    <r>
      <t xml:space="preserve">1 - Tiada analisis kelewatan
2 - Terdapat analisis kelewatan dan  arahan PP/WPP untuk menyediakan </t>
    </r>
    <r>
      <rPr>
        <i/>
        <sz val="21"/>
        <color theme="1"/>
        <rFont val="Arial"/>
        <family val="2"/>
      </rPr>
      <t>Recovery Plan</t>
    </r>
    <r>
      <rPr>
        <sz val="21"/>
        <color theme="1"/>
        <rFont val="Arial"/>
        <family val="2"/>
      </rPr>
      <t xml:space="preserve">
3 - </t>
    </r>
    <r>
      <rPr>
        <i/>
        <sz val="21"/>
        <color theme="1"/>
        <rFont val="Arial"/>
        <family val="2"/>
      </rPr>
      <t>Recovery Plan</t>
    </r>
    <r>
      <rPr>
        <sz val="21"/>
        <color theme="1"/>
        <rFont val="Arial"/>
        <family val="2"/>
      </rPr>
      <t xml:space="preserve"> dikemukakan kepada PP/WPP
4 - Terdapat proses semakan terhadap kesesuaian </t>
    </r>
    <r>
      <rPr>
        <i/>
        <sz val="21"/>
        <color theme="1"/>
        <rFont val="Arial"/>
        <family val="2"/>
      </rPr>
      <t>Recover Plan</t>
    </r>
    <r>
      <rPr>
        <sz val="21"/>
        <color theme="1"/>
        <rFont val="Arial"/>
        <family val="2"/>
      </rPr>
      <t xml:space="preserve">
5 - PP/WPP memantau pelaksanaan </t>
    </r>
    <r>
      <rPr>
        <i/>
        <sz val="21"/>
        <color theme="1"/>
        <rFont val="Arial"/>
        <family val="2"/>
      </rPr>
      <t>Recovery Plan</t>
    </r>
  </si>
  <si>
    <r>
      <t xml:space="preserve">1 - Tiada sebarang langkah pembaikan diambil 
2 - Langkah pembaikan diambil tanpa </t>
    </r>
    <r>
      <rPr>
        <i/>
        <sz val="21"/>
        <color theme="1"/>
        <rFont val="Arial"/>
        <family val="2"/>
      </rPr>
      <t>'method statement</t>
    </r>
    <r>
      <rPr>
        <sz val="21"/>
        <color theme="1"/>
        <rFont val="Arial"/>
        <family val="2"/>
      </rPr>
      <t>' yang diluluskan
3 - Langkah pembaikan diambil dengan '</t>
    </r>
    <r>
      <rPr>
        <i/>
        <sz val="21"/>
        <color theme="1"/>
        <rFont val="Arial"/>
        <family val="2"/>
      </rPr>
      <t>method statement</t>
    </r>
    <r>
      <rPr>
        <sz val="21"/>
        <color theme="1"/>
        <rFont val="Arial"/>
        <family val="2"/>
      </rPr>
      <t>' yang diluluskan
4 -  Langkah pembaikan diambil dengan '</t>
    </r>
    <r>
      <rPr>
        <i/>
        <sz val="21"/>
        <color theme="1"/>
        <rFont val="Arial"/>
        <family val="2"/>
      </rPr>
      <t>method statement</t>
    </r>
    <r>
      <rPr>
        <sz val="21"/>
        <color theme="1"/>
        <rFont val="Arial"/>
        <family val="2"/>
      </rPr>
      <t>' yang diluluskan dan dipantau 
5 -  Langkah pembaikan diambil serta merta dengan '</t>
    </r>
    <r>
      <rPr>
        <i/>
        <sz val="21"/>
        <color theme="1"/>
        <rFont val="Arial"/>
        <family val="2"/>
      </rPr>
      <t>method statement</t>
    </r>
    <r>
      <rPr>
        <sz val="21"/>
        <color theme="1"/>
        <rFont val="Arial"/>
        <family val="2"/>
      </rPr>
      <t xml:space="preserve">' yang diluluskan dan dipantau 
</t>
    </r>
  </si>
  <si>
    <r>
      <t>1 - Tiada perancangan sumber manusia
2 - Perancangan sumber manusia telah disediakan tetapi sumber manusia tidak dipenuhi.(tiada tindakan susulan PP)
3 - Perancangan disediakan dan dipatuhi tetapi sumber sediada dikongsi untuk projek-projek lain
4 -  Perancangan disediakan beserta R&amp;R dan dipatuhi, sumber sediada dapat memberi tumpuan penuh kepada projek
5 - Perancangan disediakan dan dipatuhi, sumber sediada berkemahiran dalam tugasan (</t>
    </r>
    <r>
      <rPr>
        <i/>
        <sz val="21"/>
        <color theme="1"/>
        <rFont val="Arial"/>
        <family val="2"/>
      </rPr>
      <t>Certified PM</t>
    </r>
    <r>
      <rPr>
        <sz val="21"/>
        <color theme="1"/>
        <rFont val="Arial"/>
        <family val="2"/>
      </rPr>
      <t xml:space="preserve">) dapat memberi tumpuan penuh kepada projek
</t>
    </r>
  </si>
  <si>
    <r>
      <t xml:space="preserve">1- Tiada kesedaran
2- Ada kesedaran tetapi tiada pelan komunikasi disediakan
3- Ada kesedaran, pelan komunikasi disediakan tetapi tidak digunakan.
4- Pelan Komunikasi diguna </t>
    </r>
    <r>
      <rPr>
        <b/>
        <sz val="21"/>
        <rFont val="Arial"/>
        <family val="2"/>
      </rPr>
      <t>SECARA MENYELURUH</t>
    </r>
    <r>
      <rPr>
        <sz val="21"/>
        <rFont val="Arial"/>
        <family val="2"/>
      </rPr>
      <t xml:space="preserve"> tetapi </t>
    </r>
    <r>
      <rPr>
        <b/>
        <sz val="21"/>
        <rFont val="Arial"/>
        <family val="2"/>
      </rPr>
      <t>TIDAK DIKEMASKINI</t>
    </r>
    <r>
      <rPr>
        <sz val="21"/>
        <rFont val="Arial"/>
        <family val="2"/>
      </rPr>
      <t xml:space="preserve">
5- </t>
    </r>
    <r>
      <rPr>
        <b/>
        <sz val="21"/>
        <color theme="1"/>
        <rFont val="Arial"/>
        <family val="2"/>
      </rPr>
      <t xml:space="preserve"> DIKEMASKINI</t>
    </r>
    <r>
      <rPr>
        <sz val="21"/>
        <rFont val="Arial"/>
        <family val="2"/>
      </rPr>
      <t xml:space="preserve">, dipantau, diedar kepada pasukan projek dan diindeks fail
</t>
    </r>
  </si>
  <si>
    <r>
      <t xml:space="preserve">1- </t>
    </r>
    <r>
      <rPr>
        <b/>
        <sz val="21"/>
        <color theme="1"/>
        <rFont val="Arial"/>
        <family val="2"/>
      </rPr>
      <t>TIDAK MELAKSANAKAN</t>
    </r>
    <r>
      <rPr>
        <sz val="21"/>
        <rFont val="Arial"/>
        <family val="2"/>
      </rPr>
      <t xml:space="preserve"> Pelan Komunikasi
2- Pemegang taruh dikenalpasti dan </t>
    </r>
    <r>
      <rPr>
        <b/>
        <sz val="21"/>
        <color theme="1"/>
        <rFont val="Arial"/>
        <family val="2"/>
      </rPr>
      <t>DISENARAI REKOD</t>
    </r>
    <r>
      <rPr>
        <sz val="21"/>
        <rFont val="Arial"/>
        <family val="2"/>
      </rPr>
      <t xml:space="preserve"> mengikut format tersendiri/Pelan Komunikasi
3- s.d.a. kadang/kerap dikemaskini dan </t>
    </r>
    <r>
      <rPr>
        <b/>
        <sz val="21"/>
        <color theme="1"/>
        <rFont val="Arial"/>
        <family val="2"/>
      </rPr>
      <t>DIEDARKAN</t>
    </r>
    <r>
      <rPr>
        <sz val="21"/>
        <rFont val="Arial"/>
        <family val="2"/>
      </rPr>
      <t xml:space="preserve"> kepada pasukan projek
4- s.d.a. mempunyai </t>
    </r>
    <r>
      <rPr>
        <b/>
        <sz val="21"/>
        <color theme="1"/>
        <rFont val="Arial"/>
        <family val="2"/>
      </rPr>
      <t>RAJAH HUBUNGAN</t>
    </r>
    <r>
      <rPr>
        <sz val="21"/>
        <rFont val="Arial"/>
        <family val="2"/>
      </rPr>
      <t xml:space="preserve">
5- s.d.a dan mempunyai </t>
    </r>
    <r>
      <rPr>
        <b/>
        <sz val="21"/>
        <color theme="1"/>
        <rFont val="Arial"/>
        <family val="2"/>
      </rPr>
      <t>SENARAI TUGAS &amp; TANGGUNGJAWAB</t>
    </r>
    <r>
      <rPr>
        <sz val="21"/>
        <rFont val="Arial"/>
        <family val="2"/>
      </rPr>
      <t xml:space="preserve"> dan </t>
    </r>
    <r>
      <rPr>
        <b/>
        <sz val="21"/>
        <color theme="1"/>
        <rFont val="Arial"/>
        <family val="2"/>
      </rPr>
      <t>SENTIASA DIKEMASKINI</t>
    </r>
    <r>
      <rPr>
        <sz val="21"/>
        <rFont val="Arial"/>
        <family val="2"/>
      </rPr>
      <t xml:space="preserve">
</t>
    </r>
  </si>
  <si>
    <r>
      <t xml:space="preserve">1- </t>
    </r>
    <r>
      <rPr>
        <b/>
        <sz val="21"/>
        <color theme="1"/>
        <rFont val="Arial"/>
        <family val="2"/>
      </rPr>
      <t>TIADA</t>
    </r>
    <r>
      <rPr>
        <sz val="21"/>
        <rFont val="Arial"/>
        <family val="2"/>
      </rPr>
      <t xml:space="preserve"> mesyuarat/perbincangan diadakan
2- Mesyuarat/Perbincangan diadakan mengikut isu atau </t>
    </r>
    <r>
      <rPr>
        <b/>
        <sz val="21"/>
        <color theme="1"/>
        <rFont val="Arial"/>
        <family val="2"/>
      </rPr>
      <t>TIDAK BERKALA</t>
    </r>
    <r>
      <rPr>
        <sz val="21"/>
        <rFont val="Arial"/>
        <family val="2"/>
      </rPr>
      <t xml:space="preserve"> dan </t>
    </r>
    <r>
      <rPr>
        <b/>
        <sz val="21"/>
        <color theme="1"/>
        <rFont val="Arial"/>
        <family val="2"/>
      </rPr>
      <t>TIADA PELAPORAN</t>
    </r>
    <r>
      <rPr>
        <sz val="21"/>
        <rFont val="Arial"/>
        <family val="2"/>
      </rPr>
      <t xml:space="preserve"> (minit mesyuarat, maklumbalas mesyuarat, </t>
    </r>
    <r>
      <rPr>
        <i/>
        <sz val="21"/>
        <color theme="1"/>
        <rFont val="Arial"/>
        <family val="2"/>
      </rPr>
      <t>project status report</t>
    </r>
    <r>
      <rPr>
        <sz val="21"/>
        <rFont val="Arial"/>
        <family val="2"/>
      </rPr>
      <t xml:space="preserve"> &amp; laporan-laporan bulanan) dikeluarkan
3- Mesyuarat diadakan </t>
    </r>
    <r>
      <rPr>
        <b/>
        <sz val="21"/>
        <color theme="1"/>
        <rFont val="Arial"/>
        <family val="2"/>
      </rPr>
      <t>SECARA BERKALA</t>
    </r>
    <r>
      <rPr>
        <sz val="21"/>
        <rFont val="Arial"/>
        <family val="2"/>
      </rPr>
      <t xml:space="preserve"> yang telah dirancang dalam Pelan Komunikasi/PMP dan </t>
    </r>
    <r>
      <rPr>
        <b/>
        <sz val="21"/>
        <rFont val="Arial"/>
        <family val="2"/>
      </rPr>
      <t>PEMEGANG TARUH</t>
    </r>
    <r>
      <rPr>
        <sz val="21"/>
        <rFont val="Arial"/>
        <family val="2"/>
      </rPr>
      <t xml:space="preserve"> berkaitan </t>
    </r>
    <r>
      <rPr>
        <b/>
        <sz val="21"/>
        <color theme="1"/>
        <rFont val="Arial"/>
        <family val="2"/>
      </rPr>
      <t>KADANG-KADANG DILIBATKAN</t>
    </r>
    <r>
      <rPr>
        <sz val="21"/>
        <rFont val="Arial"/>
        <family val="2"/>
      </rPr>
      <t xml:space="preserve">. Salah satu pelaporan disediakan dan diedar kepada semua Stakeholder berkaitan secara tidak tetap
4- S.d.a. dan </t>
    </r>
    <r>
      <rPr>
        <b/>
        <sz val="21"/>
        <color theme="1"/>
        <rFont val="Arial"/>
        <family val="2"/>
      </rPr>
      <t>SEMUA PEMEGANG TARUH</t>
    </r>
    <r>
      <rPr>
        <sz val="21"/>
        <rFont val="Arial"/>
        <family val="2"/>
      </rPr>
      <t xml:space="preserve"> berkaitan dilibatkan. </t>
    </r>
    <r>
      <rPr>
        <b/>
        <sz val="21"/>
        <color theme="1"/>
        <rFont val="Arial"/>
        <family val="2"/>
      </rPr>
      <t>PELAPORAN</t>
    </r>
    <r>
      <rPr>
        <sz val="21"/>
        <rFont val="Arial"/>
        <family val="2"/>
      </rPr>
      <t xml:space="preserve"> disediakan dan diedar kepada semua Stakeholder berkaitan secara </t>
    </r>
    <r>
      <rPr>
        <b/>
        <sz val="21"/>
        <color theme="1"/>
        <rFont val="Arial"/>
        <family val="2"/>
      </rPr>
      <t>TIDAK TETAP</t>
    </r>
    <r>
      <rPr>
        <sz val="21"/>
        <rFont val="Arial"/>
        <family val="2"/>
      </rPr>
      <t xml:space="preserve">
5- S.d.a. </t>
    </r>
    <r>
      <rPr>
        <b/>
        <sz val="21"/>
        <color theme="1"/>
        <rFont val="Arial"/>
        <family val="2"/>
      </rPr>
      <t>PELAPORAN</t>
    </r>
    <r>
      <rPr>
        <sz val="21"/>
        <rFont val="Arial"/>
        <family val="2"/>
      </rPr>
      <t xml:space="preserve"> disediakan dan diedar kepada semua </t>
    </r>
    <r>
      <rPr>
        <b/>
        <sz val="21"/>
        <rFont val="Arial"/>
        <family val="2"/>
      </rPr>
      <t>PEMEGANG TARUH</t>
    </r>
    <r>
      <rPr>
        <sz val="21"/>
        <rFont val="Arial"/>
        <family val="2"/>
      </rPr>
      <t xml:space="preserve"> berkaitan sebelum/selepas mesyuarat secara </t>
    </r>
    <r>
      <rPr>
        <b/>
        <sz val="21"/>
        <color theme="1"/>
        <rFont val="Arial"/>
        <family val="2"/>
      </rPr>
      <t>BERKALA</t>
    </r>
    <r>
      <rPr>
        <sz val="21"/>
        <rFont val="Arial"/>
        <family val="2"/>
      </rPr>
      <t xml:space="preserve">
</t>
    </r>
  </si>
  <si>
    <r>
      <t xml:space="preserve">1- </t>
    </r>
    <r>
      <rPr>
        <b/>
        <sz val="21"/>
        <color theme="1"/>
        <rFont val="Arial"/>
        <family val="2"/>
      </rPr>
      <t>TIADA</t>
    </r>
    <r>
      <rPr>
        <sz val="21"/>
        <rFont val="Arial"/>
        <family val="2"/>
      </rPr>
      <t xml:space="preserve"> pelaporan disediakan
2- Laporan disediakan </t>
    </r>
    <r>
      <rPr>
        <b/>
        <sz val="21"/>
        <color theme="1"/>
        <rFont val="Arial"/>
        <family val="2"/>
      </rPr>
      <t>KADANG-KADANG</t>
    </r>
    <r>
      <rPr>
        <sz val="21"/>
        <rFont val="Arial"/>
        <family val="2"/>
      </rPr>
      <t xml:space="preserve"> atau disediakan apabila perlu
3- Laporan disediakan </t>
    </r>
    <r>
      <rPr>
        <b/>
        <sz val="21"/>
        <color theme="1"/>
        <rFont val="Arial"/>
        <family val="2"/>
      </rPr>
      <t>BERKALA</t>
    </r>
    <r>
      <rPr>
        <sz val="21"/>
        <rFont val="Arial"/>
        <family val="2"/>
      </rPr>
      <t xml:space="preserve"> tetapi </t>
    </r>
    <r>
      <rPr>
        <b/>
        <sz val="21"/>
        <color theme="1"/>
        <rFont val="Arial"/>
        <family val="2"/>
      </rPr>
      <t>TIDAK LENGKAP</t>
    </r>
    <r>
      <rPr>
        <sz val="21"/>
        <rFont val="Arial"/>
        <family val="2"/>
      </rPr>
      <t xml:space="preserve">/ tidak mengikut Pelan Komunikasi dan Arahan KPKR 2012
4- s.d.a. dan </t>
    </r>
    <r>
      <rPr>
        <b/>
        <sz val="21"/>
        <color theme="1"/>
        <rFont val="Arial"/>
        <family val="2"/>
      </rPr>
      <t>DIEDAR</t>
    </r>
    <r>
      <rPr>
        <sz val="21"/>
        <rFont val="Arial"/>
        <family val="2"/>
      </rPr>
      <t xml:space="preserve"> kepada Pasukan Projek dan Stakeholders berkaitan
5- s.d.a dan </t>
    </r>
    <r>
      <rPr>
        <b/>
        <sz val="21"/>
        <color theme="1"/>
        <rFont val="Arial"/>
        <family val="2"/>
      </rPr>
      <t>LENGKAP mengikut PELAN KOMUNIKASI</t>
    </r>
    <r>
      <rPr>
        <sz val="21"/>
        <rFont val="Arial"/>
        <family val="2"/>
      </rPr>
      <t xml:space="preserve"> dan </t>
    </r>
    <r>
      <rPr>
        <b/>
        <sz val="21"/>
        <color theme="1"/>
        <rFont val="Arial"/>
        <family val="2"/>
      </rPr>
      <t>DIEDAR</t>
    </r>
    <r>
      <rPr>
        <sz val="21"/>
        <rFont val="Arial"/>
        <family val="2"/>
      </rPr>
      <t xml:space="preserve"> kepada Pasukan Projek dan Stakeholders berkaitan</t>
    </r>
  </si>
  <si>
    <r>
      <t xml:space="preserve">1- Senarai </t>
    </r>
    <r>
      <rPr>
        <b/>
        <sz val="21"/>
        <rFont val="Arial"/>
        <family val="2"/>
      </rPr>
      <t>TIDAK DISEDIAKAN</t>
    </r>
    <r>
      <rPr>
        <sz val="21"/>
        <rFont val="Arial"/>
        <family val="2"/>
      </rPr>
      <t xml:space="preserve">
2- Senarai  disediakan pada peringkat </t>
    </r>
    <r>
      <rPr>
        <b/>
        <sz val="21"/>
        <rFont val="Arial"/>
        <family val="2"/>
      </rPr>
      <t>AWAL PROJEK</t>
    </r>
    <r>
      <rPr>
        <sz val="21"/>
        <rFont val="Arial"/>
        <family val="2"/>
      </rPr>
      <t xml:space="preserve"> sahaja
3- Senarai disediakan, </t>
    </r>
    <r>
      <rPr>
        <b/>
        <sz val="21"/>
        <rFont val="Arial"/>
        <family val="2"/>
      </rPr>
      <t>DIKEMASKINI</t>
    </r>
    <r>
      <rPr>
        <sz val="21"/>
        <rFont val="Arial"/>
        <family val="2"/>
      </rPr>
      <t xml:space="preserve"> tetapi maklumat </t>
    </r>
    <r>
      <rPr>
        <b/>
        <sz val="21"/>
        <rFont val="Arial"/>
        <family val="2"/>
      </rPr>
      <t>TIDAK LENGKAP</t>
    </r>
    <r>
      <rPr>
        <sz val="21"/>
        <rFont val="Arial"/>
        <family val="2"/>
      </rPr>
      <t xml:space="preserve">
4- s.d.a. dan maklumat </t>
    </r>
    <r>
      <rPr>
        <b/>
        <sz val="21"/>
        <rFont val="Arial"/>
        <family val="2"/>
      </rPr>
      <t>LENGKAP</t>
    </r>
    <r>
      <rPr>
        <sz val="21"/>
        <rFont val="Arial"/>
        <family val="2"/>
      </rPr>
      <t xml:space="preserve"> tetapi </t>
    </r>
    <r>
      <rPr>
        <b/>
        <sz val="21"/>
        <rFont val="Arial"/>
        <family val="2"/>
      </rPr>
      <t>TIDAK</t>
    </r>
    <r>
      <rPr>
        <sz val="21"/>
        <rFont val="Arial"/>
        <family val="2"/>
      </rPr>
      <t xml:space="preserve"> digunakan secara </t>
    </r>
    <r>
      <rPr>
        <b/>
        <sz val="21"/>
        <rFont val="Arial"/>
        <family val="2"/>
      </rPr>
      <t>MENYELURUH</t>
    </r>
    <r>
      <rPr>
        <sz val="21"/>
        <rFont val="Arial"/>
        <family val="2"/>
      </rPr>
      <t xml:space="preserve">
5- Digunakan secara </t>
    </r>
    <r>
      <rPr>
        <b/>
        <sz val="21"/>
        <rFont val="Arial"/>
        <family val="2"/>
      </rPr>
      <t>MENYELURUH</t>
    </r>
    <r>
      <rPr>
        <sz val="21"/>
        <rFont val="Arial"/>
        <family val="2"/>
      </rPr>
      <t xml:space="preserve"> dan </t>
    </r>
    <r>
      <rPr>
        <b/>
        <sz val="21"/>
        <rFont val="Arial"/>
        <family val="2"/>
      </rPr>
      <t>DIEDAR</t>
    </r>
    <r>
      <rPr>
        <sz val="21"/>
        <rFont val="Arial"/>
        <family val="2"/>
      </rPr>
      <t xml:space="preserve"> kepada pihak terlibat</t>
    </r>
  </si>
  <si>
    <r>
      <t xml:space="preserve">
1- Isu lambat diambil tindakan
2- Isu diambil tindakan lebih daripada 7 hari </t>
    </r>
    <r>
      <rPr>
        <i/>
        <sz val="21"/>
        <rFont val="Arial"/>
        <family val="2"/>
      </rPr>
      <t>(average)</t>
    </r>
    <r>
      <rPr>
        <sz val="21"/>
        <rFont val="Arial"/>
        <family val="2"/>
      </rPr>
      <t xml:space="preserve">.
3- Isu diambil tindakan dalam tempoh 7 hari tetapi lebih daripada 3 hari
4- Isu diambil tindakan kurang daripada 3 hari
5- Isu diambil tindakan dalam tempoh 24 jam
</t>
    </r>
  </si>
  <si>
    <r>
      <t>1 - Tiada laporan disediakan
2 - Laporan disediakan tetapi tidak mematuhi pelan yang diluluskan
3 - Tidak berkaitan kerana projek kurang RM20 juta
4 - Laporan disediakan dan mematuhi pelan yang diluluskan
5 - Laporan disediakan dan mematuhi pelan yang diluluskan dan sentiasa di</t>
    </r>
    <r>
      <rPr>
        <i/>
        <sz val="21"/>
        <color theme="1"/>
        <rFont val="Arial"/>
        <family val="2"/>
      </rPr>
      <t>highlight</t>
    </r>
    <r>
      <rPr>
        <sz val="21"/>
        <color theme="1"/>
        <rFont val="Arial"/>
        <family val="2"/>
      </rPr>
      <t xml:space="preserve"> dalam mesyuarat tapak untuk peringatan bersama ahli pasukan</t>
    </r>
  </si>
  <si>
    <r>
      <t>1 - Tiada laporan disediakan 
2 - Laporan disediakan tetapi tidak dikemaskini dan dikemukakan
3 - Tidak berkaitan kerana projek kurang RM20 juta
4 - Laporan disediakan, dikemaskini dan dikemukakan
5 - Laporan disediakan, dikemaskini dan dikemukakan dan sentiasa di</t>
    </r>
    <r>
      <rPr>
        <i/>
        <sz val="21"/>
        <color theme="1"/>
        <rFont val="Arial"/>
        <family val="2"/>
      </rPr>
      <t>highlight</t>
    </r>
    <r>
      <rPr>
        <sz val="21"/>
        <color theme="1"/>
        <rFont val="Arial"/>
        <family val="2"/>
      </rPr>
      <t xml:space="preserve"> dalam mesyuarat tapak untuk peringatan bersama ahli pasukan</t>
    </r>
  </si>
  <si>
    <r>
      <t>1 - Tidak disediakan
2 - Ada disediakan tetapi belum diluluskan
3 - Tidak berkaitan kerana projek tidak melibatkan Kawasan Sensitif Alam Sekitar (KSAS) &amp;</t>
    </r>
    <r>
      <rPr>
        <i/>
        <sz val="21"/>
        <color theme="1"/>
        <rFont val="Arial"/>
        <family val="2"/>
      </rPr>
      <t xml:space="preserve"> Environment Impact Assessment (EIA)</t>
    </r>
    <r>
      <rPr>
        <sz val="21"/>
        <color theme="1"/>
        <rFont val="Arial"/>
        <family val="2"/>
      </rPr>
      <t xml:space="preserve">
4 - Disediakan dan diluluskan
5 - Disediakan, diluluskan dan dipantau dalam tempoh kontrak</t>
    </r>
  </si>
  <si>
    <r>
      <t xml:space="preserve">1 - Pegawai KSAS &amp; EIA tidak dilantik
2 - Pegawai KSAS &amp; EIA dilantik tetapi tiada R&amp;R disertakan
3 - Tidak berkaitan kerana projek tidak melibatkan Kawasan Sensitif Alam Sekitar (KSAS) &amp; </t>
    </r>
    <r>
      <rPr>
        <i/>
        <sz val="21"/>
        <color theme="1"/>
        <rFont val="Arial"/>
        <family val="2"/>
      </rPr>
      <t>Environment Impact Assessment (EIA)</t>
    </r>
    <r>
      <rPr>
        <sz val="21"/>
        <color theme="1"/>
        <rFont val="Arial"/>
        <family val="2"/>
      </rPr>
      <t xml:space="preserve">
4 - Pegawai KSAS &amp; EIA dilantik dan R&amp;R disertakan
5 - Pegawai KSAS &amp; EIA dilantik dan memantau pelan secara berkala</t>
    </r>
  </si>
  <si>
    <r>
      <t>1 - Tiada laporan disediakan
2 - Laporan disediakan tetapi tidak mematuhi pelan yang diluluskan
3 - Tidak berkaitan kerana projek tidak melibatkan Kawasan Sensitif Alam Sekitar (KSAS) &amp;</t>
    </r>
    <r>
      <rPr>
        <i/>
        <sz val="21"/>
        <color theme="1"/>
        <rFont val="Arial"/>
        <family val="2"/>
      </rPr>
      <t xml:space="preserve"> Environment Impact Assessment (EIA)</t>
    </r>
    <r>
      <rPr>
        <sz val="21"/>
        <color theme="1"/>
        <rFont val="Arial"/>
        <family val="2"/>
      </rPr>
      <t xml:space="preserve">
4 - Laporan disediakan dan mematuhi pelan yang diluluskan
5 - Laporan disediakan dan mematuhi pelan yang diluluskan dan sentiasa di</t>
    </r>
    <r>
      <rPr>
        <i/>
        <sz val="21"/>
        <color theme="1"/>
        <rFont val="Arial"/>
        <family val="2"/>
      </rPr>
      <t>highlight</t>
    </r>
    <r>
      <rPr>
        <sz val="21"/>
        <color theme="1"/>
        <rFont val="Arial"/>
        <family val="2"/>
      </rPr>
      <t xml:space="preserve"> dalam mesyuarat tapak untuk peringatan bersama ahli pasukan</t>
    </r>
  </si>
  <si>
    <r>
      <t>1 - SPAS dan SPB tidak digunapakai dalam projek
2 - Salah satu SPAS/SPB digunapakai dalam projek
3 - Tidak berkaitan kerana projek tidak melibatkan Kawasan Sensitif Alam Sekitar (KSAS) &amp;</t>
    </r>
    <r>
      <rPr>
        <i/>
        <sz val="21"/>
        <color theme="1"/>
        <rFont val="Arial"/>
        <family val="2"/>
      </rPr>
      <t xml:space="preserve"> Environment Impact Assessment (EIA)</t>
    </r>
    <r>
      <rPr>
        <sz val="21"/>
        <color theme="1"/>
        <rFont val="Arial"/>
        <family val="2"/>
      </rPr>
      <t xml:space="preserve">
4 - SPAS dan SPB digunapakai dalam projek
5 - SPAS dan SPB digunapakai dalam projek dengan penambahbaikan alam sekitar yang berterusan</t>
    </r>
  </si>
  <si>
    <r>
      <t xml:space="preserve">1 - Tiada aktiviti TNC dinyatakan dalam program kerja
2 - Aktiviti TNC ada tetapi cuma </t>
    </r>
    <r>
      <rPr>
        <i/>
        <sz val="21"/>
        <color theme="1"/>
        <rFont val="Arial"/>
        <family val="2"/>
      </rPr>
      <t>single line</t>
    </r>
    <r>
      <rPr>
        <sz val="21"/>
        <color theme="1"/>
        <rFont val="Arial"/>
        <family val="2"/>
      </rPr>
      <t xml:space="preserve">
3 - Aktiviti TNC ada tetapi tidak munasabah 
4 - Aktivti TNC ada, munasabah dan boleh dipantau
5 - Aktiviti TNC ada, munasabah, boleh dipantau dan diterangkan dengan sangat jelas dan difahami oleh setiap ahli pasukan projek. Sentiasa di</t>
    </r>
    <r>
      <rPr>
        <i/>
        <sz val="21"/>
        <color theme="1"/>
        <rFont val="Arial"/>
        <family val="2"/>
      </rPr>
      <t>highlight</t>
    </r>
    <r>
      <rPr>
        <sz val="21"/>
        <color theme="1"/>
        <rFont val="Arial"/>
        <family val="2"/>
      </rPr>
      <t xml:space="preserve"> dalam mesyuarat khas untuk peringatan bersama ahli pasukan
</t>
    </r>
  </si>
  <si>
    <t>Pegawai dilantik untuk mengurus risiko</t>
  </si>
  <si>
    <t>Dokumen Pengurusan Risiko disediakan</t>
  </si>
  <si>
    <t>Risiko projek dipantau melalui Dokumen Pengurusan Risiko</t>
  </si>
  <si>
    <t>Risiko diurus oleh pemilik risiko masing-masing</t>
  </si>
  <si>
    <r>
      <t xml:space="preserve">Status Pengurusan Risiko dilapor ke peringkat atasan </t>
    </r>
    <r>
      <rPr>
        <b/>
        <i/>
        <sz val="22"/>
        <color rgb="FFFF0000"/>
        <rFont val="Arial"/>
        <family val="2"/>
      </rPr>
      <t>(jika ada keperluan)</t>
    </r>
  </si>
  <si>
    <t>Jadual perolehan diselaraskan dengan Program Kerja</t>
  </si>
  <si>
    <t>Pematuhan kepada kaedah perolehan selaras dengan Arahan Perbendaharaan, Arahan KPKR dan pekeliling-pekeliling yang berkaitan dengan perolehan Kerajaan</t>
  </si>
  <si>
    <t>Pihak pelanggan, HOPT dan HODT terlibat sama dalam perbincangan mengenai semua perolehan (VO, WPS, WKP dll) untuk keseluruhan tempoh dalam kitar hayat projek</t>
  </si>
  <si>
    <t>Adakah tindakan-tindakan awalan telah diambil untuk memastikan perolehan boleh dilaksanakan agar melancarkan pelaksanaan projek</t>
  </si>
  <si>
    <t>Sistem Pengurusan Bersepadu SPB dalam Pengurusan Keselamatan Dan Kesihatan Pekerjaan digunapakai secara menyeluruh</t>
  </si>
  <si>
    <t>Laporan Keselamatan Dan Kesihatan Pekerjaan disediakan mematuhi Pelan Keselamatan Dan Kesihatan Pekerjaan yang diluluskan</t>
  </si>
  <si>
    <t>Laporan Keselamatan Dan Kesihatan Pekerjaan disediakan, dikemaskini  dan dikemukakan secara berkala selaras dengan Jadual Perancangan</t>
  </si>
  <si>
    <t>Pelan Pengurusan Alam Sekitar telah disediakan dan diluluskan</t>
  </si>
  <si>
    <t>Terdapat pelan latihan disediakan untuk semua ahli pasukan projek</t>
  </si>
  <si>
    <t>Latihan/kursus dilaksanakan mengikut pelan</t>
  </si>
  <si>
    <t>Penyimpanan dokumen secara berpusat dan selamat di pejabat atau di pejabat tapak</t>
  </si>
  <si>
    <t>Fail/dokumen diurus dan dikemaskini secara sistematik dan mudah diakses</t>
  </si>
  <si>
    <t>Terdapat pegawai yang dipertanggungjawabkan</t>
  </si>
  <si>
    <t>Terdapat inisiatif dalam memudahkan lagi pencarian  fail/dokumen</t>
  </si>
  <si>
    <t>Dokumen Kelulusan/ keputusan pegawai penguasa/PBT/Utiliti didaftar dan disimpan secara sistematik dan diedarkan kepada pasukan projek</t>
  </si>
  <si>
    <t>Peranan pasukan projek difahami dan dipatuhi</t>
  </si>
  <si>
    <t>Aktiviti T&amp;C dinyatakan dengan jelas dan munasabah dalam Program Kerja</t>
  </si>
  <si>
    <t>Pemantauan pengemukaan Lukisan Siap Bina secara berperingkat</t>
  </si>
  <si>
    <t>Semua stakeholders dikenalpasti, dikemaskini dan rajah rangkaian komunikasi difahami</t>
  </si>
  <si>
    <t>Pemahaman pasukan projek berkenaan penyediaan pelan komunikasi</t>
  </si>
  <si>
    <t>Terdapat kerjasama yang baik antara Pejabat Penyelia Projek, HOPT &amp; HODT</t>
  </si>
  <si>
    <t>Bilangan sumber manusia adalah mencukupi mengikut Q-Plan</t>
  </si>
  <si>
    <t>Pemantauan pemulihan dan pembetulan telah dilaksanakan untuk menutup NCR dan supaya ianya tidak berulang</t>
  </si>
  <si>
    <t>Tindakan pengeluaran NCR dilaksanakan terhadap sebarang ketidakpatuhan kerja (NCP) di tapak</t>
  </si>
  <si>
    <t>Hasilan kerja/produk adalah berdasarkan Project Quality Plan (PQP)</t>
  </si>
  <si>
    <t>Laporan status projek telah disediakan secara berkala</t>
  </si>
  <si>
    <t>Pelarasan Harga Kontrak/pindaan ATDA semasa disedia dan diluluskan</t>
  </si>
  <si>
    <t>Terdapat pegawai yang dinamakan untuk memantau dan mengemaskini Kos Kontrak</t>
  </si>
  <si>
    <t>Sekiranya berlaku perubahan kerja di tapak, pihak stakeholders dimaklumkan perubahan Rancang Kewangan Kontrak (RKK)  bagi tahun semasa</t>
  </si>
  <si>
    <t>Sekiranya berlaku perubahan kerja di tapak, terdapat proses penyelarasan Rancang Kewangan Kontrak (RKK) dengan Program Kerja Pindaan</t>
  </si>
  <si>
    <t>Proses semakan/pemberian EOT menggunakan Program Kerja sebagai asas</t>
  </si>
  <si>
    <t>Sekiranya terdapat keperluan EOT, Pejabat Penyelia Projek mengambil tindakan/langkah-langkah awal bagi pemberian EOT</t>
  </si>
  <si>
    <t>Jika projek masih lewat, terdapat langkah-langkah yang telah diambil selain daripada peruntukan di bawah kontrak</t>
  </si>
  <si>
    <t>Jika projek lewat, terdapat langkah-langkah yang telah diambil mengikut kehendak kontrak</t>
  </si>
  <si>
    <t>Jadual kerja dipantau (tracking) dengan rapi dan dikemaskini mengikut tarikh mula kerja sebenar dan tarikh siap kerja sebenar bagi setiap aktiviti secara berkala</t>
  </si>
  <si>
    <t>Sekiranya berlaku kelewatan kerja di tapak, terdapat proses pemulihan Program Kerja</t>
  </si>
  <si>
    <t>Sekiranya projek tersasar dari jadual asal, terdapat tindakan dari Pejabat Penyelia Projek untuk memastikan kontraktor menyerahkan Pindaan Program Kerja</t>
  </si>
  <si>
    <t>Terdapat proses kelulusan program kerja</t>
  </si>
  <si>
    <t>Terdapat program kerja yang diluluskan (termasuk laluan kritikal dan milestones) dalam tempoh masa yang ditetapkan dalam kontrak</t>
  </si>
  <si>
    <t>Terdapat penglibatan pelanggan semasa proses penetapan/perubahan skop (semasa post contract)</t>
  </si>
  <si>
    <t>Perubahan skop kerja semasa pembinaan yang melibatkan isu teknikal  memberi impak ke atas masa dan kos projek</t>
  </si>
  <si>
    <t xml:space="preserve">Skop kontrak adalah jelas dan difahami semasa projek mula dilaksanakan di tapak
</t>
  </si>
  <si>
    <t>Informasi dan dokumentasi projek yang lengkap diterima semasa mesyuarat pra-pembinaan</t>
  </si>
  <si>
    <t>Kos Kontrak diselaras setelah mendapat kelulusan ke atas Arahan Perubahan Kerja</t>
  </si>
  <si>
    <t>1 - Kos kontrak tidak diselaraskan
2 - Kos kontrak diselaraskan tetapi belum diluluskan.
3 - Tiada perubahan kerja ditapak
4 -  Kos kontrak diselaraskan setelah mendapat kelulusan APK
5 -  Kos kontrak diselaraskan setelah mendapat kelulusan APK dan pindaan RKK dibuat</t>
  </si>
  <si>
    <t>Nama Projek</t>
  </si>
  <si>
    <t>Lokasi Projek</t>
  </si>
  <si>
    <t>Nama</t>
  </si>
  <si>
    <t>Pegawai Penguasa</t>
  </si>
  <si>
    <t xml:space="preserve">Tarikh PHC </t>
  </si>
  <si>
    <t>Mula</t>
  </si>
  <si>
    <t>Waktu</t>
  </si>
  <si>
    <t>Tarikh</t>
  </si>
  <si>
    <t>Tamat</t>
  </si>
  <si>
    <t>Fasa Projek</t>
  </si>
  <si>
    <t>Rujukan</t>
  </si>
  <si>
    <t>PHC dilaksanakan oleh:</t>
  </si>
  <si>
    <t>Bil.</t>
  </si>
  <si>
    <t>Jawatan &amp; Cawangan</t>
  </si>
  <si>
    <t>UNTUK</t>
  </si>
  <si>
    <t>Alamat</t>
  </si>
  <si>
    <r>
      <t xml:space="preserve">Ruj. </t>
    </r>
    <r>
      <rPr>
        <b/>
        <i/>
        <sz val="11"/>
        <color indexed="12"/>
        <rFont val="Century Gothic"/>
        <family val="2"/>
      </rPr>
      <t>Project Health Check</t>
    </r>
    <r>
      <rPr>
        <b/>
        <sz val="11"/>
        <color indexed="12"/>
        <rFont val="Century Gothic"/>
        <family val="2"/>
      </rPr>
      <t xml:space="preserve"> Terdahulu</t>
    </r>
  </si>
  <si>
    <r>
      <t xml:space="preserve">No.Ruj. </t>
    </r>
    <r>
      <rPr>
        <b/>
        <i/>
        <sz val="11"/>
        <color indexed="12"/>
        <rFont val="Century Gothic"/>
        <family val="2"/>
      </rPr>
      <t>Project Health Check</t>
    </r>
  </si>
  <si>
    <t>Untuk setiap soalan isikan markah dari 1 hingga 5. Taip 'X' di kotak yang berkenaan.</t>
  </si>
  <si>
    <t>Ulasan</t>
  </si>
  <si>
    <t xml:space="preserve"> Penanda Kadar</t>
  </si>
  <si>
    <t>PROJEK:</t>
  </si>
  <si>
    <t>Markah Keseluruhan</t>
  </si>
  <si>
    <t>Ver. May 2018</t>
  </si>
  <si>
    <r>
      <t>1=Sangat Lemah</t>
    </r>
    <r>
      <rPr>
        <b/>
        <sz val="20"/>
        <color rgb="FFFF0000"/>
        <rFont val="Arial"/>
        <family val="2"/>
      </rPr>
      <t xml:space="preserve">
</t>
    </r>
    <r>
      <rPr>
        <b/>
        <sz val="20"/>
        <rFont val="Arial"/>
        <family val="2"/>
      </rPr>
      <t>2=Lemah</t>
    </r>
    <r>
      <rPr>
        <b/>
        <sz val="20"/>
        <color rgb="FFFF0000"/>
        <rFont val="Arial"/>
        <family val="2"/>
      </rPr>
      <t xml:space="preserve">
</t>
    </r>
    <r>
      <rPr>
        <b/>
        <sz val="20"/>
        <rFont val="Arial"/>
        <family val="2"/>
      </rPr>
      <t>3=Memuaskan</t>
    </r>
    <r>
      <rPr>
        <b/>
        <sz val="20"/>
        <color rgb="FFFF0000"/>
        <rFont val="Arial"/>
        <family val="2"/>
      </rPr>
      <t xml:space="preserve">
</t>
    </r>
    <r>
      <rPr>
        <b/>
        <sz val="20"/>
        <rFont val="Arial"/>
        <family val="2"/>
      </rPr>
      <t>4=Baik</t>
    </r>
    <r>
      <rPr>
        <b/>
        <sz val="20"/>
        <color rgb="FFFF0000"/>
        <rFont val="Arial"/>
        <family val="2"/>
      </rPr>
      <t xml:space="preserve">
</t>
    </r>
    <r>
      <rPr>
        <b/>
        <sz val="20"/>
        <rFont val="Arial"/>
        <family val="2"/>
      </rPr>
      <t>5=Cemerlang</t>
    </r>
    <r>
      <rPr>
        <b/>
        <sz val="20"/>
        <color rgb="FFFF0000"/>
        <rFont val="Arial"/>
        <family val="2"/>
      </rPr>
      <t xml:space="preserve">
***Sekiranya perkara dalam bidang adalah tidak berkaitan, sila tanda pada kotak </t>
    </r>
    <r>
      <rPr>
        <b/>
        <i/>
        <u/>
        <sz val="20"/>
        <color rgb="FFFF0000"/>
        <rFont val="Arial"/>
        <family val="2"/>
      </rPr>
      <t>3 = Memuaskan</t>
    </r>
  </si>
  <si>
    <t>RUMUSAN:</t>
  </si>
  <si>
    <t>Skor</t>
  </si>
  <si>
    <t xml:space="preserve">  KEKUATAN PROJEK</t>
  </si>
  <si>
    <t>Bidang</t>
  </si>
  <si>
    <t xml:space="preserve">  PELAN TINDAKAN</t>
  </si>
  <si>
    <t>Bidang Perlu Ditambahbaik</t>
  </si>
  <si>
    <t>Tindakan yang perlu diambil</t>
  </si>
  <si>
    <t>Tindakan oleh</t>
  </si>
  <si>
    <t>Tarikh Mula/Akhir</t>
  </si>
  <si>
    <t xml:space="preserve">  cadangan tarikh lawatan susulan</t>
  </si>
  <si>
    <t xml:space="preserve">  BIDANG YANG PERLU DITAMBAHBAIK</t>
  </si>
  <si>
    <t>Tarikh susulan untuk kaji semula kemajuan berbanding Pelan Tindakan</t>
  </si>
  <si>
    <t>Hari:</t>
  </si>
  <si>
    <t>Bulan:</t>
  </si>
  <si>
    <t>Tahun:</t>
  </si>
  <si>
    <t>Penilaian Markah Anda</t>
  </si>
  <si>
    <t>Laporan ringkas kenal pasti kekuatan projek dan bidang yang perlu ditambahbaik</t>
  </si>
  <si>
    <t>Keadaan diperlukan tidak wujud</t>
  </si>
  <si>
    <t>Lemah - Perlu peningkatan</t>
  </si>
  <si>
    <t>Daif - Perlu peningkatan</t>
  </si>
  <si>
    <t>Memuaskan</t>
  </si>
  <si>
    <t>Baik</t>
  </si>
  <si>
    <t>Cemerlang</t>
  </si>
  <si>
    <t>1- Tiada kesedaran tentang kewujudan Sistem SPB 
2- Ada kesedaran tetapi Sistem SPB tidak digunapakai
3- Sistem SPB digunapakai sebahagian sahaja 
4- Sistem SPB digunapakai secara menyeluruh
5- Sistem SPB digunapakai secara menyeluruh  dan membuat cadangan penambahbaikan</t>
  </si>
  <si>
    <t xml:space="preserve">1- Tiada kesedaran berkaitan arahan KPKR Bil.6/2015
2- Ada kesedaran tetapi tidak mengikut arahan KPKR Bil.6/2015
3- Penggunaan mengikut arahan KPKR Bil.6/2015 tidak menyeluruh
4- Penggunaan mengikut arahan KPKR Bil.6/2015 secara menyeluruh
5- Penggunaan mengikut arahan KPKR Bil.6/2015 secara menyeluruh, berterusan dan ditambahbaik.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</si>
</sst>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yyyy"/>
    <numFmt numFmtId="166" formatCode="[$-409]d\-mmm\-yy;@"/>
  </numFmts>
  <fonts count="209" x14ac:knownFonts="1">
    <font>
      <sz val="10"/>
      <name val="Arial"/>
    </font>
    <font>
      <sz val="10"/>
      <name val="Arial"/>
      <family val="2"/>
    </font>
    <font>
      <sz val="10"/>
      <name val="Arial"/>
      <family val="2"/>
    </font>
    <font>
      <b/>
      <sz val="10"/>
      <name val="Arial"/>
      <family val="2"/>
    </font>
    <font>
      <sz val="8"/>
      <name val="Arial"/>
      <family val="2"/>
    </font>
    <font>
      <u/>
      <sz val="10"/>
      <color indexed="12"/>
      <name val="Arial"/>
      <family val="2"/>
    </font>
    <font>
      <sz val="8"/>
      <name val="Tahoma"/>
      <family val="2"/>
    </font>
    <font>
      <sz val="12"/>
      <name val="Arial"/>
      <family val="2"/>
    </font>
    <font>
      <sz val="9"/>
      <name val="Arial"/>
      <family val="2"/>
    </font>
    <font>
      <sz val="9"/>
      <name val="Arial"/>
      <family val="2"/>
    </font>
    <font>
      <sz val="10"/>
      <name val="Arabic Transparent"/>
      <charset val="178"/>
    </font>
    <font>
      <sz val="10"/>
      <name val="Gautami"/>
      <family val="2"/>
    </font>
    <font>
      <b/>
      <sz val="10"/>
      <name val="Gautami"/>
      <family val="2"/>
    </font>
    <font>
      <sz val="10"/>
      <color indexed="9"/>
      <name val="Arial"/>
      <family val="2"/>
    </font>
    <font>
      <sz val="11"/>
      <name val="Arial Rounded MT Bold"/>
      <family val="2"/>
    </font>
    <font>
      <b/>
      <sz val="18"/>
      <name val="Felix Titling"/>
      <family val="5"/>
    </font>
    <font>
      <sz val="10"/>
      <name val="Arial Rounded MT Bold"/>
      <family val="2"/>
    </font>
    <font>
      <sz val="10"/>
      <name val="Arial"/>
      <family val="2"/>
    </font>
    <font>
      <b/>
      <sz val="12"/>
      <color indexed="23"/>
      <name val="Century Gothic"/>
      <family val="2"/>
    </font>
    <font>
      <sz val="8"/>
      <name val="Gautami"/>
      <family val="2"/>
    </font>
    <font>
      <sz val="8"/>
      <name val="Arabic Transparent"/>
      <charset val="178"/>
    </font>
    <font>
      <sz val="9"/>
      <color indexed="9"/>
      <name val="Arial"/>
      <family val="2"/>
    </font>
    <font>
      <sz val="8"/>
      <name val="Arial Rounded MT Bold"/>
      <family val="2"/>
    </font>
    <font>
      <sz val="11"/>
      <name val="Arial"/>
      <family val="2"/>
    </font>
    <font>
      <b/>
      <sz val="11"/>
      <color indexed="12"/>
      <name val="Century Gothic"/>
      <family val="2"/>
    </font>
    <font>
      <b/>
      <sz val="11"/>
      <name val="Century Gothic"/>
      <family val="2"/>
    </font>
    <font>
      <b/>
      <sz val="10"/>
      <color indexed="12"/>
      <name val="Century Gothic"/>
      <family val="2"/>
    </font>
    <font>
      <sz val="10"/>
      <name val="Century Gothic"/>
      <family val="2"/>
    </font>
    <font>
      <b/>
      <sz val="10"/>
      <name val="Century Gothic"/>
      <family val="2"/>
    </font>
    <font>
      <sz val="9"/>
      <name val="Arial Rounded MT Bold"/>
      <family val="2"/>
    </font>
    <font>
      <sz val="10"/>
      <name val="Tahoma"/>
      <family val="2"/>
    </font>
    <font>
      <b/>
      <sz val="12"/>
      <name val="Felix Titling"/>
      <family val="5"/>
    </font>
    <font>
      <i/>
      <sz val="9"/>
      <color indexed="12"/>
      <name val="Arial"/>
      <family val="2"/>
    </font>
    <font>
      <i/>
      <sz val="8"/>
      <name val="Tahoma"/>
      <family val="2"/>
    </font>
    <font>
      <b/>
      <sz val="12"/>
      <color indexed="12"/>
      <name val="Century Gothic"/>
      <family val="2"/>
    </font>
    <font>
      <sz val="14"/>
      <name val="Gautami"/>
      <family val="2"/>
    </font>
    <font>
      <sz val="7"/>
      <name val="Arial"/>
      <family val="2"/>
    </font>
    <font>
      <sz val="7"/>
      <name val="Gautami"/>
      <family val="2"/>
    </font>
    <font>
      <sz val="7"/>
      <name val="Arabic Transparent"/>
      <charset val="178"/>
    </font>
    <font>
      <sz val="12"/>
      <name val="Eras Demi ITC"/>
      <family val="2"/>
    </font>
    <font>
      <sz val="8"/>
      <color indexed="55"/>
      <name val="Arabic Transparent"/>
      <charset val="178"/>
    </font>
    <font>
      <sz val="9"/>
      <color indexed="55"/>
      <name val="Arial"/>
      <family val="2"/>
    </font>
    <font>
      <b/>
      <i/>
      <sz val="11"/>
      <name val="Arial"/>
      <family val="2"/>
    </font>
    <font>
      <sz val="10"/>
      <name val="Arial"/>
      <family val="2"/>
    </font>
    <font>
      <sz val="4"/>
      <name val="Arial"/>
      <family val="2"/>
    </font>
    <font>
      <sz val="4"/>
      <name val="Gautami"/>
      <family val="2"/>
    </font>
    <font>
      <sz val="4"/>
      <name val="Arabic Transparent"/>
      <charset val="178"/>
    </font>
    <font>
      <sz val="4"/>
      <color indexed="9"/>
      <name val="Arial"/>
      <family val="2"/>
    </font>
    <font>
      <b/>
      <sz val="14"/>
      <name val="Arial"/>
      <family val="2"/>
    </font>
    <font>
      <sz val="8"/>
      <color indexed="9"/>
      <name val="Arabic Transparent"/>
      <charset val="178"/>
    </font>
    <font>
      <sz val="8"/>
      <name val="Arial"/>
      <family val="2"/>
    </font>
    <font>
      <sz val="4"/>
      <color indexed="55"/>
      <name val="Arial"/>
      <family val="2"/>
    </font>
    <font>
      <sz val="7"/>
      <color indexed="9"/>
      <name val="Arial"/>
      <family val="2"/>
    </font>
    <font>
      <sz val="8"/>
      <color indexed="9"/>
      <name val="Arial"/>
      <family val="2"/>
    </font>
    <font>
      <sz val="8"/>
      <color indexed="9"/>
      <name val="Arial"/>
      <family val="2"/>
    </font>
    <font>
      <sz val="12"/>
      <name val="Eras Bold ITC"/>
      <family val="2"/>
    </font>
    <font>
      <sz val="12"/>
      <color indexed="53"/>
      <name val="Eras Bold ITC"/>
      <family val="2"/>
    </font>
    <font>
      <b/>
      <sz val="8"/>
      <color indexed="9"/>
      <name val="Arabic Transparent"/>
      <charset val="178"/>
    </font>
    <font>
      <b/>
      <i/>
      <sz val="11"/>
      <name val="Felix Titling"/>
      <family val="5"/>
    </font>
    <font>
      <b/>
      <sz val="11"/>
      <name val="Felix Titling"/>
      <family val="5"/>
    </font>
    <font>
      <b/>
      <i/>
      <sz val="12"/>
      <name val="Arial"/>
      <family val="2"/>
    </font>
    <font>
      <sz val="12"/>
      <color indexed="9"/>
      <name val="Arial"/>
      <family val="2"/>
    </font>
    <font>
      <sz val="18"/>
      <color indexed="21"/>
      <name val="Palatino Linotype"/>
      <family val="1"/>
    </font>
    <font>
      <b/>
      <shadow/>
      <sz val="18"/>
      <name val="Verdana"/>
      <family val="2"/>
    </font>
    <font>
      <b/>
      <sz val="10"/>
      <color indexed="49"/>
      <name val="Franklin Gothic Book"/>
      <family val="2"/>
    </font>
    <font>
      <b/>
      <sz val="10"/>
      <color indexed="12"/>
      <name val="Arial"/>
      <family val="2"/>
    </font>
    <font>
      <sz val="8"/>
      <color indexed="22"/>
      <name val="Arial Rounded MT Bold"/>
      <family val="2"/>
    </font>
    <font>
      <sz val="9"/>
      <color indexed="23"/>
      <name val="Arial"/>
      <family val="2"/>
    </font>
    <font>
      <sz val="4"/>
      <color indexed="23"/>
      <name val="Arabic Transparent"/>
      <charset val="178"/>
    </font>
    <font>
      <sz val="10"/>
      <color indexed="18"/>
      <name val="Arial"/>
      <family val="2"/>
    </font>
    <font>
      <sz val="12"/>
      <name val="Century Gothic"/>
      <family val="2"/>
    </font>
    <font>
      <sz val="12"/>
      <color indexed="8"/>
      <name val="Century Gothic"/>
      <family val="2"/>
    </font>
    <font>
      <sz val="10"/>
      <name val="Eras Light ITC"/>
      <family val="2"/>
    </font>
    <font>
      <sz val="12"/>
      <color indexed="53"/>
      <name val="Eras Demi ITC"/>
      <family val="2"/>
    </font>
    <font>
      <u/>
      <sz val="12"/>
      <name val="Eras Demi ITC"/>
      <family val="2"/>
    </font>
    <font>
      <sz val="12"/>
      <color indexed="8"/>
      <name val="Eras Demi ITC"/>
      <family val="2"/>
    </font>
    <font>
      <b/>
      <sz val="12"/>
      <color indexed="8"/>
      <name val="Eras Demi ITC"/>
      <family val="2"/>
    </font>
    <font>
      <b/>
      <sz val="12"/>
      <name val="Eras Demi ITC"/>
      <family val="2"/>
    </font>
    <font>
      <b/>
      <sz val="12"/>
      <color indexed="53"/>
      <name val="Eras Demi ITC"/>
      <family val="2"/>
    </font>
    <font>
      <sz val="16"/>
      <color indexed="12"/>
      <name val="Juice ITC"/>
      <family val="5"/>
    </font>
    <font>
      <i/>
      <sz val="10"/>
      <color indexed="18"/>
      <name val="Arial"/>
      <family val="2"/>
    </font>
    <font>
      <i/>
      <sz val="10"/>
      <color indexed="18"/>
      <name val="Arial Narrow"/>
      <family val="2"/>
    </font>
    <font>
      <b/>
      <i/>
      <sz val="12"/>
      <color indexed="12"/>
      <name val="Arial"/>
      <family val="2"/>
    </font>
    <font>
      <sz val="9"/>
      <color indexed="22"/>
      <name val="Arial"/>
      <family val="2"/>
    </font>
    <font>
      <sz val="7"/>
      <color indexed="22"/>
      <name val="Arial"/>
      <family val="2"/>
    </font>
    <font>
      <sz val="4"/>
      <color indexed="22"/>
      <name val="Arial"/>
      <family val="2"/>
    </font>
    <font>
      <sz val="8"/>
      <color indexed="22"/>
      <name val="Arial"/>
      <family val="2"/>
    </font>
    <font>
      <sz val="12"/>
      <color indexed="22"/>
      <name val="Arial"/>
      <family val="2"/>
    </font>
    <font>
      <sz val="8"/>
      <color indexed="22"/>
      <name val="Arial"/>
      <family val="2"/>
    </font>
    <font>
      <b/>
      <sz val="8"/>
      <color indexed="22"/>
      <name val="Arabic Transparent"/>
      <charset val="178"/>
    </font>
    <font>
      <sz val="10"/>
      <color indexed="22"/>
      <name val="Arial"/>
      <family val="2"/>
    </font>
    <font>
      <sz val="9"/>
      <color indexed="10"/>
      <name val="Arial"/>
      <family val="2"/>
    </font>
    <font>
      <sz val="4"/>
      <color indexed="23"/>
      <name val="Arial"/>
      <family val="2"/>
    </font>
    <font>
      <sz val="9"/>
      <color indexed="23"/>
      <name val="Arial"/>
      <family val="2"/>
    </font>
    <font>
      <sz val="12"/>
      <name val="Arial"/>
      <family val="2"/>
    </font>
    <font>
      <b/>
      <sz val="14"/>
      <color indexed="8"/>
      <name val="Castellar"/>
      <family val="1"/>
    </font>
    <font>
      <sz val="7"/>
      <color indexed="43"/>
      <name val="Arabic Transparent"/>
      <charset val="178"/>
    </font>
    <font>
      <sz val="7"/>
      <color indexed="43"/>
      <name val="Arial"/>
      <family val="2"/>
    </font>
    <font>
      <sz val="8"/>
      <color indexed="43"/>
      <name val="Arabic Transparent"/>
      <charset val="178"/>
    </font>
    <font>
      <sz val="9"/>
      <color indexed="43"/>
      <name val="Arial"/>
      <family val="2"/>
    </font>
    <font>
      <sz val="4"/>
      <color indexed="43"/>
      <name val="Arial"/>
      <family val="2"/>
    </font>
    <font>
      <sz val="12"/>
      <name val="Arial Narrow"/>
      <family val="2"/>
    </font>
    <font>
      <sz val="10"/>
      <color indexed="18"/>
      <name val="Century Gothic"/>
      <family val="2"/>
    </font>
    <font>
      <b/>
      <u/>
      <sz val="14"/>
      <color indexed="18"/>
      <name val="Arial"/>
      <family val="2"/>
    </font>
    <font>
      <sz val="10"/>
      <color indexed="18"/>
      <name val="Arial"/>
      <family val="2"/>
    </font>
    <font>
      <b/>
      <sz val="12"/>
      <color indexed="53"/>
      <name val="Arial"/>
      <family val="2"/>
    </font>
    <font>
      <sz val="12"/>
      <color indexed="53"/>
      <name val="Arial"/>
      <family val="2"/>
    </font>
    <font>
      <b/>
      <u/>
      <sz val="16"/>
      <color indexed="18"/>
      <name val="Arial"/>
      <family val="2"/>
    </font>
    <font>
      <b/>
      <sz val="16"/>
      <color indexed="18"/>
      <name val="Arial"/>
      <family val="2"/>
    </font>
    <font>
      <b/>
      <i/>
      <sz val="10"/>
      <name val="Arial"/>
      <family val="2"/>
    </font>
    <font>
      <u/>
      <sz val="10"/>
      <name val="Arial"/>
      <family val="2"/>
    </font>
    <font>
      <b/>
      <sz val="12"/>
      <name val="Verdana"/>
      <family val="2"/>
    </font>
    <font>
      <sz val="9"/>
      <color indexed="43"/>
      <name val="Garamond"/>
      <family val="1"/>
    </font>
    <font>
      <b/>
      <sz val="12"/>
      <name val="Arial"/>
      <family val="2"/>
    </font>
    <font>
      <sz val="14"/>
      <name val="Courier New"/>
      <family val="3"/>
    </font>
    <font>
      <sz val="12"/>
      <color indexed="43"/>
      <name val="Courier New"/>
      <family val="3"/>
    </font>
    <font>
      <b/>
      <sz val="16"/>
      <name val="Century Gothic"/>
      <family val="2"/>
    </font>
    <font>
      <b/>
      <sz val="16"/>
      <name val="Arial"/>
      <family val="2"/>
    </font>
    <font>
      <b/>
      <sz val="16"/>
      <name val="Eras Demi ITC"/>
      <family val="2"/>
    </font>
    <font>
      <sz val="16"/>
      <name val="Arial"/>
      <family val="2"/>
    </font>
    <font>
      <b/>
      <sz val="20"/>
      <name val="Arial"/>
      <family val="2"/>
    </font>
    <font>
      <b/>
      <sz val="16"/>
      <name val="Times New Roman"/>
      <family val="1"/>
    </font>
    <font>
      <i/>
      <sz val="10"/>
      <color indexed="12"/>
      <name val="Arial"/>
      <family val="2"/>
    </font>
    <font>
      <b/>
      <sz val="18"/>
      <color indexed="9"/>
      <name val="Felix Titling"/>
      <family val="5"/>
    </font>
    <font>
      <b/>
      <sz val="24"/>
      <color indexed="9"/>
      <name val="Arial"/>
      <family val="2"/>
    </font>
    <font>
      <sz val="9"/>
      <color rgb="FF002060"/>
      <name val="Arial"/>
      <family val="2"/>
    </font>
    <font>
      <sz val="10"/>
      <color rgb="FF002060"/>
      <name val="Tahoma"/>
      <family val="2"/>
    </font>
    <font>
      <sz val="4"/>
      <color rgb="FF002060"/>
      <name val="Arial"/>
      <family val="2"/>
    </font>
    <font>
      <b/>
      <sz val="20"/>
      <name val="Times New Roman"/>
      <family val="1"/>
    </font>
    <font>
      <i/>
      <sz val="12"/>
      <color indexed="18"/>
      <name val="Arial"/>
      <family val="2"/>
    </font>
    <font>
      <b/>
      <sz val="18"/>
      <name val="Arial"/>
      <family val="2"/>
    </font>
    <font>
      <b/>
      <sz val="18"/>
      <name val="Viner Hand ITC"/>
      <family val="4"/>
    </font>
    <font>
      <sz val="18"/>
      <color indexed="43"/>
      <name val="Arabic Transparent"/>
      <charset val="178"/>
    </font>
    <font>
      <sz val="18"/>
      <name val="Arial"/>
      <family val="2"/>
    </font>
    <font>
      <sz val="18"/>
      <color indexed="43"/>
      <name val="Arial"/>
      <family val="2"/>
    </font>
    <font>
      <sz val="18"/>
      <name val="Courier New"/>
      <family val="3"/>
    </font>
    <font>
      <sz val="18"/>
      <color indexed="43"/>
      <name val="Gautami"/>
      <family val="2"/>
    </font>
    <font>
      <sz val="18"/>
      <name val="Gautami"/>
      <family val="2"/>
    </font>
    <font>
      <b/>
      <sz val="18"/>
      <color indexed="23"/>
      <name val="Arial"/>
      <family val="2"/>
    </font>
    <font>
      <sz val="18"/>
      <color indexed="23"/>
      <name val="Arial"/>
      <family val="2"/>
    </font>
    <font>
      <sz val="18"/>
      <name val="Arabic Transparent"/>
      <charset val="178"/>
    </font>
    <font>
      <sz val="18"/>
      <color indexed="8"/>
      <name val="Arial"/>
      <family val="2"/>
    </font>
    <font>
      <i/>
      <sz val="18"/>
      <name val="Arial"/>
      <family val="2"/>
    </font>
    <font>
      <b/>
      <shadow/>
      <sz val="22"/>
      <color indexed="12"/>
      <name val="Verdana"/>
      <family val="2"/>
    </font>
    <font>
      <sz val="22"/>
      <color indexed="12"/>
      <name val="Arial"/>
      <family val="2"/>
    </font>
    <font>
      <b/>
      <sz val="20"/>
      <name val="Gautami"/>
      <family val="2"/>
    </font>
    <font>
      <sz val="18"/>
      <color theme="1"/>
      <name val="Arial"/>
      <family val="2"/>
    </font>
    <font>
      <sz val="14"/>
      <name val="Times New Roman"/>
      <family val="1"/>
    </font>
    <font>
      <sz val="14"/>
      <color indexed="43"/>
      <name val="Gautami"/>
      <family val="2"/>
    </font>
    <font>
      <sz val="12"/>
      <color indexed="23"/>
      <name val="Arabic Transparent"/>
      <charset val="178"/>
    </font>
    <font>
      <sz val="12"/>
      <name val="Arabic Transparent"/>
      <charset val="178"/>
    </font>
    <font>
      <sz val="12"/>
      <color indexed="10"/>
      <name val="Arial Black"/>
      <family val="2"/>
    </font>
    <font>
      <sz val="12"/>
      <color indexed="43"/>
      <name val="Arabic Transparent"/>
      <charset val="178"/>
    </font>
    <font>
      <sz val="12"/>
      <color indexed="43"/>
      <name val="Arial"/>
      <family val="2"/>
    </font>
    <font>
      <sz val="18"/>
      <name val="Arial Rounded MT Bold"/>
      <family val="2"/>
    </font>
    <font>
      <sz val="16"/>
      <name val="Arabic Transparent"/>
      <charset val="178"/>
    </font>
    <font>
      <sz val="18"/>
      <color theme="1"/>
      <name val="Arabic Transparent"/>
      <charset val="178"/>
    </font>
    <font>
      <b/>
      <sz val="12"/>
      <name val="Arial Narrow"/>
      <family val="2"/>
    </font>
    <font>
      <b/>
      <sz val="16"/>
      <color theme="1"/>
      <name val="Eras Demi ITC"/>
      <family val="2"/>
    </font>
    <font>
      <sz val="12"/>
      <name val="Courier New"/>
      <family val="3"/>
    </font>
    <font>
      <b/>
      <sz val="8"/>
      <name val="Arabic Transparent"/>
      <charset val="178"/>
    </font>
    <font>
      <b/>
      <sz val="22"/>
      <color rgb="FFFF0000"/>
      <name val="Palatino Linotype"/>
      <family val="1"/>
    </font>
    <font>
      <sz val="18"/>
      <color rgb="FFFF0000"/>
      <name val="Arial"/>
      <family val="2"/>
    </font>
    <font>
      <sz val="4"/>
      <color theme="0"/>
      <name val="Arial"/>
      <family val="2"/>
    </font>
    <font>
      <sz val="9"/>
      <color theme="0"/>
      <name val="Arial"/>
      <family val="2"/>
    </font>
    <font>
      <sz val="18"/>
      <color theme="0"/>
      <name val="Gautami"/>
      <family val="2"/>
    </font>
    <font>
      <sz val="18"/>
      <color theme="0"/>
      <name val="Arabic Transparent"/>
      <charset val="178"/>
    </font>
    <font>
      <sz val="18"/>
      <color theme="0"/>
      <name val="Arial"/>
      <family val="2"/>
    </font>
    <font>
      <b/>
      <i/>
      <sz val="22"/>
      <name val="Arial"/>
      <family val="2"/>
    </font>
    <font>
      <sz val="10"/>
      <color rgb="FFFF0000"/>
      <name val="Arabic Transparent"/>
      <charset val="178"/>
    </font>
    <font>
      <sz val="18"/>
      <color rgb="FFFFFF99"/>
      <name val="Arabic Transparent"/>
      <charset val="178"/>
    </font>
    <font>
      <sz val="18"/>
      <color rgb="FFFFFF99"/>
      <name val="Arial"/>
      <family val="2"/>
    </font>
    <font>
      <sz val="12"/>
      <color rgb="FFFFFF99"/>
      <name val="Arial Black"/>
      <family val="2"/>
    </font>
    <font>
      <sz val="18"/>
      <color rgb="FFFFFFCC"/>
      <name val="Arabic Transparent"/>
      <charset val="178"/>
    </font>
    <font>
      <i/>
      <sz val="10"/>
      <name val="Tahoma"/>
      <family val="2"/>
    </font>
    <font>
      <i/>
      <sz val="12"/>
      <color theme="1"/>
      <name val="Arial Narrow"/>
      <family val="2"/>
    </font>
    <font>
      <b/>
      <sz val="22"/>
      <color indexed="9"/>
      <name val="Arial"/>
      <family val="2"/>
    </font>
    <font>
      <sz val="22"/>
      <color indexed="43"/>
      <name val="Arial"/>
      <family val="2"/>
    </font>
    <font>
      <sz val="22"/>
      <color theme="1"/>
      <name val="Arial"/>
      <family val="2"/>
    </font>
    <font>
      <sz val="22"/>
      <color theme="0"/>
      <name val="Arial"/>
      <family val="2"/>
    </font>
    <font>
      <sz val="22"/>
      <name val="Arial"/>
      <family val="2"/>
    </font>
    <font>
      <b/>
      <sz val="22"/>
      <color indexed="9"/>
      <name val="Arabic Transparent"/>
      <charset val="178"/>
    </font>
    <font>
      <sz val="4"/>
      <color rgb="FFFF0000"/>
      <name val="Arial"/>
      <family val="2"/>
    </font>
    <font>
      <sz val="9"/>
      <color rgb="FFFF0000"/>
      <name val="Arial"/>
      <family val="2"/>
    </font>
    <font>
      <sz val="18"/>
      <color rgb="FFFF0000"/>
      <name val="Arabic Transparent"/>
      <charset val="178"/>
    </font>
    <font>
      <sz val="18"/>
      <color rgb="FFFF0000"/>
      <name val="Arial Rounded MT Bold"/>
      <family val="2"/>
    </font>
    <font>
      <b/>
      <sz val="22"/>
      <name val="Arial"/>
      <family val="2"/>
    </font>
    <font>
      <b/>
      <sz val="22"/>
      <color theme="1"/>
      <name val="Arial"/>
      <family val="2"/>
    </font>
    <font>
      <b/>
      <i/>
      <sz val="22"/>
      <color theme="1"/>
      <name val="Arial"/>
      <family val="2"/>
    </font>
    <font>
      <b/>
      <i/>
      <sz val="22"/>
      <color rgb="FFFF0000"/>
      <name val="Arial"/>
      <family val="2"/>
    </font>
    <font>
      <sz val="21"/>
      <color theme="1"/>
      <name val="Arial"/>
      <family val="2"/>
    </font>
    <font>
      <sz val="21"/>
      <name val="Arial"/>
      <family val="2"/>
    </font>
    <font>
      <i/>
      <sz val="21"/>
      <name val="Arial"/>
      <family val="2"/>
    </font>
    <font>
      <i/>
      <sz val="21"/>
      <color theme="1"/>
      <name val="Arial"/>
      <family val="2"/>
    </font>
    <font>
      <b/>
      <sz val="21"/>
      <name val="Arial"/>
      <family val="2"/>
    </font>
    <font>
      <b/>
      <sz val="21"/>
      <color theme="1"/>
      <name val="Arial"/>
      <family val="2"/>
    </font>
    <font>
      <sz val="10"/>
      <name val="Arial"/>
      <family val="2"/>
    </font>
    <font>
      <sz val="18"/>
      <color theme="0" tint="-0.499984740745262"/>
      <name val="Arial"/>
      <family val="2"/>
    </font>
    <font>
      <b/>
      <i/>
      <sz val="11"/>
      <color indexed="12"/>
      <name val="Century Gothic"/>
      <family val="2"/>
    </font>
    <font>
      <b/>
      <u/>
      <sz val="20"/>
      <name val="Arial"/>
      <family val="2"/>
    </font>
    <font>
      <b/>
      <sz val="20"/>
      <color rgb="FFFF0000"/>
      <name val="Arial"/>
      <family val="2"/>
    </font>
    <font>
      <b/>
      <i/>
      <u/>
      <sz val="20"/>
      <color rgb="FFFF0000"/>
      <name val="Arial"/>
      <family val="2"/>
    </font>
    <font>
      <b/>
      <sz val="11"/>
      <name val="Arial"/>
      <family val="2"/>
    </font>
    <font>
      <b/>
      <sz val="28"/>
      <name val="Arial"/>
      <family val="2"/>
    </font>
    <font>
      <b/>
      <sz val="16"/>
      <color indexed="12"/>
      <name val="Arial"/>
      <family val="2"/>
    </font>
    <font>
      <sz val="11"/>
      <name val="Arial Narrow"/>
      <family val="2"/>
    </font>
    <font>
      <sz val="48"/>
      <color theme="0"/>
      <name val="Arial"/>
      <family val="2"/>
    </font>
    <font>
      <sz val="72"/>
      <color theme="0"/>
      <name val="Arial"/>
      <family val="2"/>
    </font>
    <font>
      <b/>
      <i/>
      <sz val="24"/>
      <color indexed="8"/>
      <name val="Tw Cen MT"/>
      <family val="2"/>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3" tint="0.79998168889431442"/>
        <bgColor indexed="64"/>
      </patternFill>
    </fill>
  </fills>
  <borders count="115">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22"/>
      </left>
      <right/>
      <top style="thin">
        <color indexed="22"/>
      </top>
      <bottom style="hair">
        <color indexed="22"/>
      </bottom>
      <diagonal/>
    </border>
    <border>
      <left/>
      <right/>
      <top style="thin">
        <color indexed="22"/>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14"/>
      </bottom>
      <diagonal/>
    </border>
    <border>
      <left style="double">
        <color indexed="49"/>
      </left>
      <right style="double">
        <color indexed="49"/>
      </right>
      <top style="double">
        <color indexed="49"/>
      </top>
      <bottom style="double">
        <color indexed="49"/>
      </bottom>
      <diagonal/>
    </border>
    <border>
      <left style="double">
        <color indexed="14"/>
      </left>
      <right style="double">
        <color indexed="14"/>
      </right>
      <top style="double">
        <color indexed="14"/>
      </top>
      <bottom style="double">
        <color indexed="1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14"/>
      </left>
      <right style="double">
        <color indexed="14"/>
      </right>
      <top/>
      <bottom style="double">
        <color indexed="14"/>
      </bottom>
      <diagonal/>
    </border>
    <border>
      <left/>
      <right/>
      <top/>
      <bottom style="thin">
        <color indexed="22"/>
      </bottom>
      <diagonal/>
    </border>
    <border>
      <left/>
      <right/>
      <top style="thin">
        <color indexed="22"/>
      </top>
      <bottom style="thin">
        <color indexed="22"/>
      </bottom>
      <diagonal/>
    </border>
    <border>
      <left/>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22"/>
      </top>
      <bottom/>
      <diagonal/>
    </border>
    <border>
      <left/>
      <right/>
      <top style="thin">
        <color indexed="64"/>
      </top>
      <bottom/>
      <diagonal/>
    </border>
    <border>
      <left/>
      <right style="double">
        <color indexed="49"/>
      </right>
      <top/>
      <bottom/>
      <diagonal/>
    </border>
    <border>
      <left style="double">
        <color indexed="14"/>
      </left>
      <right/>
      <top style="double">
        <color indexed="14"/>
      </top>
      <bottom style="double">
        <color indexed="14"/>
      </bottom>
      <diagonal/>
    </border>
    <border>
      <left/>
      <right style="double">
        <color indexed="14"/>
      </right>
      <top style="double">
        <color indexed="14"/>
      </top>
      <bottom style="double">
        <color indexed="14"/>
      </bottom>
      <diagonal/>
    </border>
    <border>
      <left style="double">
        <color indexed="14"/>
      </left>
      <right/>
      <top style="double">
        <color indexed="14"/>
      </top>
      <bottom/>
      <diagonal/>
    </border>
    <border>
      <left/>
      <right/>
      <top style="double">
        <color indexed="14"/>
      </top>
      <bottom/>
      <diagonal/>
    </border>
    <border>
      <left/>
      <right style="double">
        <color indexed="14"/>
      </right>
      <top style="double">
        <color indexed="14"/>
      </top>
      <bottom/>
      <diagonal/>
    </border>
    <border>
      <left style="double">
        <color indexed="14"/>
      </left>
      <right/>
      <top/>
      <bottom style="double">
        <color indexed="14"/>
      </bottom>
      <diagonal/>
    </border>
    <border>
      <left/>
      <right/>
      <top/>
      <bottom style="double">
        <color indexed="14"/>
      </bottom>
      <diagonal/>
    </border>
    <border>
      <left/>
      <right style="double">
        <color indexed="14"/>
      </right>
      <top/>
      <bottom style="double">
        <color indexed="1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uble">
        <color indexed="14"/>
      </right>
      <top/>
      <bottom style="thin">
        <color indexed="64"/>
      </bottom>
      <diagonal/>
    </border>
    <border>
      <left/>
      <right style="double">
        <color indexed="14"/>
      </right>
      <top style="thin">
        <color indexed="64"/>
      </top>
      <bottom style="thin">
        <color indexed="64"/>
      </bottom>
      <diagonal/>
    </border>
    <border>
      <left style="thin">
        <color theme="1"/>
      </left>
      <right/>
      <top style="thin">
        <color theme="0" tint="-0.34998626667073579"/>
      </top>
      <bottom style="thin">
        <color indexed="64"/>
      </bottom>
      <diagonal/>
    </border>
    <border>
      <left/>
      <right/>
      <top style="thin">
        <color theme="0" tint="-0.34998626667073579"/>
      </top>
      <bottom style="thin">
        <color indexed="64"/>
      </bottom>
      <diagonal/>
    </border>
    <border>
      <left/>
      <right style="double">
        <color indexed="14"/>
      </right>
      <top style="thin">
        <color theme="0" tint="-0.34998626667073579"/>
      </top>
      <bottom style="thin">
        <color indexed="64"/>
      </bottom>
      <diagonal/>
    </border>
    <border>
      <left style="double">
        <color rgb="FF33CCCC"/>
      </left>
      <right style="double">
        <color indexed="49"/>
      </right>
      <top style="double">
        <color indexed="14"/>
      </top>
      <bottom style="double">
        <color indexed="49"/>
      </bottom>
      <diagonal/>
    </border>
    <border>
      <left style="double">
        <color rgb="FF33CCCC"/>
      </left>
      <right style="double">
        <color indexed="49"/>
      </right>
      <top style="double">
        <color indexed="49"/>
      </top>
      <bottom style="double">
        <color indexed="49"/>
      </bottom>
      <diagonal/>
    </border>
    <border>
      <left/>
      <right style="medium">
        <color indexed="64"/>
      </right>
      <top/>
      <bottom/>
      <diagonal/>
    </border>
    <border>
      <left style="double">
        <color auto="1"/>
      </left>
      <right style="double">
        <color auto="1"/>
      </right>
      <top style="double">
        <color auto="1"/>
      </top>
      <bottom style="double">
        <color auto="1"/>
      </bottom>
      <diagonal/>
    </border>
    <border>
      <left style="double">
        <color indexed="49"/>
      </left>
      <right style="double">
        <color indexed="49"/>
      </right>
      <top/>
      <bottom style="double">
        <color indexed="49"/>
      </bottom>
      <diagonal/>
    </border>
    <border>
      <left style="double">
        <color rgb="FFFF00FF"/>
      </left>
      <right/>
      <top style="double">
        <color rgb="FFFF00FF"/>
      </top>
      <bottom style="double">
        <color rgb="FF00B050"/>
      </bottom>
      <diagonal/>
    </border>
    <border>
      <left/>
      <right style="double">
        <color rgb="FFFF00FF"/>
      </right>
      <top style="double">
        <color rgb="FFFF00FF"/>
      </top>
      <bottom style="double">
        <color rgb="FF00B050"/>
      </bottom>
      <diagonal/>
    </border>
    <border>
      <left style="double">
        <color rgb="FF002060"/>
      </left>
      <right/>
      <top style="double">
        <color rgb="FF002060"/>
      </top>
      <bottom/>
      <diagonal/>
    </border>
    <border>
      <left/>
      <right/>
      <top style="double">
        <color rgb="FF002060"/>
      </top>
      <bottom/>
      <diagonal/>
    </border>
    <border>
      <left/>
      <right style="thin">
        <color indexed="64"/>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style="thin">
        <color indexed="22"/>
      </left>
      <right/>
      <top style="thin">
        <color indexed="22"/>
      </top>
      <bottom style="double">
        <color rgb="FF002060"/>
      </bottom>
      <diagonal/>
    </border>
    <border>
      <left/>
      <right/>
      <top style="thin">
        <color indexed="22"/>
      </top>
      <bottom style="double">
        <color rgb="FF002060"/>
      </bottom>
      <diagonal/>
    </border>
    <border>
      <left/>
      <right style="double">
        <color rgb="FF002060"/>
      </right>
      <top/>
      <bottom style="double">
        <color rgb="FF002060"/>
      </bottom>
      <diagonal/>
    </border>
    <border>
      <left style="double">
        <color rgb="FF33CCCC"/>
      </left>
      <right style="double">
        <color indexed="49"/>
      </right>
      <top/>
      <bottom style="double">
        <color indexed="49"/>
      </bottom>
      <diagonal/>
    </border>
    <border>
      <left/>
      <right style="double">
        <color rgb="FF33CCCC"/>
      </right>
      <top style="thin">
        <color indexed="64"/>
      </top>
      <bottom style="thin">
        <color indexed="64"/>
      </bottom>
      <diagonal/>
    </border>
    <border>
      <left style="thin">
        <color indexed="64"/>
      </left>
      <right/>
      <top style="double">
        <color auto="1"/>
      </top>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indexed="49"/>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hair">
        <color indexed="64"/>
      </top>
      <bottom style="hair">
        <color indexed="64"/>
      </bottom>
      <diagonal/>
    </border>
    <border>
      <left style="double">
        <color indexed="49"/>
      </left>
      <right style="double">
        <color indexed="49"/>
      </right>
      <top style="double">
        <color indexed="49"/>
      </top>
      <bottom/>
      <diagonal/>
    </border>
    <border>
      <left style="double">
        <color indexed="49"/>
      </left>
      <right style="double">
        <color indexed="49"/>
      </right>
      <top style="double">
        <color rgb="FF00B050"/>
      </top>
      <bottom style="double">
        <color indexed="49"/>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ouble">
        <color indexed="49"/>
      </left>
      <right style="double">
        <color indexed="49"/>
      </right>
      <top style="double">
        <color indexed="49"/>
      </top>
      <bottom style="thin">
        <color indexed="64"/>
      </bottom>
      <diagonal/>
    </border>
    <border>
      <left style="double">
        <color rgb="FFFF00FF"/>
      </left>
      <right/>
      <top style="double">
        <color rgb="FFFF00FF"/>
      </top>
      <bottom/>
      <diagonal/>
    </border>
    <border>
      <left style="double">
        <color indexed="49"/>
      </left>
      <right style="double">
        <color indexed="49"/>
      </right>
      <top style="thin">
        <color indexed="64"/>
      </top>
      <bottom style="thin">
        <color indexed="64"/>
      </bottom>
      <diagonal/>
    </border>
    <border>
      <left style="double">
        <color indexed="49"/>
      </left>
      <right style="double">
        <color indexed="49"/>
      </right>
      <top/>
      <bottom/>
      <diagonal/>
    </border>
    <border>
      <left style="double">
        <color indexed="49"/>
      </left>
      <right style="double">
        <color indexed="49"/>
      </right>
      <top style="thin">
        <color indexed="64"/>
      </top>
      <bottom style="double">
        <color indexed="64"/>
      </bottom>
      <diagonal/>
    </border>
    <border>
      <left style="double">
        <color rgb="FFFF00FF"/>
      </left>
      <right/>
      <top style="thin">
        <color indexed="64"/>
      </top>
      <bottom style="double">
        <color indexed="64"/>
      </bottom>
      <diagonal/>
    </border>
    <border>
      <left/>
      <right style="double">
        <color rgb="FFFF00FF"/>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bottom style="thin">
        <color theme="0" tint="-0.34998626667073579"/>
      </bottom>
      <diagonal/>
    </border>
    <border>
      <left/>
      <right/>
      <top style="double">
        <color indexed="49"/>
      </top>
      <bottom/>
      <diagonal/>
    </border>
    <border>
      <left/>
      <right/>
      <top/>
      <bottom style="double">
        <color rgb="FFFF00FF"/>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43" fontId="196" fillId="0" borderId="0" applyFont="0" applyFill="0" applyBorder="0" applyAlignment="0" applyProtection="0"/>
  </cellStyleXfs>
  <cellXfs count="991">
    <xf numFmtId="0" fontId="0" fillId="0" borderId="0" xfId="0"/>
    <xf numFmtId="0" fontId="2" fillId="0" borderId="0" xfId="0" applyFont="1" applyAlignment="1"/>
    <xf numFmtId="0" fontId="0" fillId="0" borderId="0" xfId="0" applyAlignment="1">
      <alignment vertical="top"/>
    </xf>
    <xf numFmtId="0" fontId="0" fillId="0" borderId="0" xfId="0" applyAlignment="1"/>
    <xf numFmtId="0" fontId="0" fillId="0" borderId="0" xfId="0" applyFill="1" applyAlignment="1">
      <alignment horizontal="left" vertical="center"/>
    </xf>
    <xf numFmtId="0" fontId="0" fillId="0" borderId="0" xfId="0" applyAlignment="1">
      <alignment vertical="center"/>
    </xf>
    <xf numFmtId="0" fontId="2" fillId="0" borderId="0" xfId="0" applyFont="1"/>
    <xf numFmtId="0" fontId="8" fillId="0" borderId="0" xfId="0" applyFont="1" applyFill="1" applyAlignment="1">
      <alignment vertical="top"/>
    </xf>
    <xf numFmtId="0" fontId="8" fillId="0" borderId="0" xfId="0" applyFont="1" applyAlignment="1">
      <alignment vertical="top"/>
    </xf>
    <xf numFmtId="0" fontId="0" fillId="0" borderId="0" xfId="0" applyFill="1" applyAlignment="1">
      <alignment vertical="center"/>
    </xf>
    <xf numFmtId="0" fontId="0" fillId="0" borderId="0" xfId="0" applyFill="1"/>
    <xf numFmtId="0" fontId="0" fillId="0" borderId="0" xfId="0" applyFill="1" applyAlignment="1"/>
    <xf numFmtId="0" fontId="24" fillId="0" borderId="0" xfId="0" applyFont="1" applyFill="1" applyAlignment="1">
      <alignment vertical="center"/>
    </xf>
    <xf numFmtId="0" fontId="18"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horizontal="right" vertical="center"/>
    </xf>
    <xf numFmtId="0" fontId="0" fillId="0" borderId="0" xfId="0" applyFill="1" applyBorder="1"/>
    <xf numFmtId="0" fontId="27" fillId="0" borderId="0" xfId="0" applyFont="1"/>
    <xf numFmtId="0" fontId="28" fillId="0" borderId="0" xfId="0" applyFont="1"/>
    <xf numFmtId="0" fontId="24" fillId="0" borderId="0" xfId="0" applyFont="1" applyFill="1" applyAlignment="1">
      <alignment horizontal="right" vertical="center"/>
    </xf>
    <xf numFmtId="0" fontId="2" fillId="0" borderId="0" xfId="0" applyFont="1" applyAlignment="1">
      <alignment horizontal="left"/>
    </xf>
    <xf numFmtId="0" fontId="15" fillId="3" borderId="0" xfId="0" applyFont="1" applyFill="1" applyAlignment="1">
      <alignment horizontal="center" vertical="top"/>
    </xf>
    <xf numFmtId="0" fontId="2" fillId="0" borderId="0" xfId="0" applyFont="1" applyAlignment="1">
      <alignment vertical="center"/>
    </xf>
    <xf numFmtId="0" fontId="65" fillId="6" borderId="6" xfId="0" applyFont="1" applyFill="1" applyBorder="1" applyAlignment="1">
      <alignment horizontal="left" vertical="center" indent="1"/>
    </xf>
    <xf numFmtId="0" fontId="15" fillId="3" borderId="0" xfId="0" applyFont="1" applyFill="1" applyAlignment="1">
      <alignment vertical="top"/>
    </xf>
    <xf numFmtId="0" fontId="0" fillId="3" borderId="0" xfId="0" applyFill="1"/>
    <xf numFmtId="0" fontId="0" fillId="3" borderId="0" xfId="0" applyFill="1" applyAlignment="1">
      <alignment vertical="center"/>
    </xf>
    <xf numFmtId="0" fontId="71" fillId="0" borderId="0" xfId="0" applyFont="1"/>
    <xf numFmtId="0" fontId="70" fillId="0" borderId="0" xfId="0" applyFont="1"/>
    <xf numFmtId="0" fontId="39" fillId="0" borderId="0" xfId="0" applyFont="1"/>
    <xf numFmtId="0" fontId="39" fillId="0" borderId="0" xfId="0" applyFont="1" applyFill="1"/>
    <xf numFmtId="0" fontId="39" fillId="3" borderId="0" xfId="0" applyFont="1" applyFill="1"/>
    <xf numFmtId="0" fontId="55" fillId="2" borderId="0" xfId="0" applyFont="1" applyFill="1"/>
    <xf numFmtId="0" fontId="72" fillId="2" borderId="0" xfId="0" applyFont="1" applyFill="1"/>
    <xf numFmtId="0" fontId="56" fillId="2" borderId="0" xfId="0" applyFont="1" applyFill="1" applyAlignment="1">
      <alignment vertical="center"/>
    </xf>
    <xf numFmtId="0" fontId="72" fillId="2" borderId="0" xfId="0" applyFont="1" applyFill="1" applyAlignment="1"/>
    <xf numFmtId="0" fontId="73" fillId="2" borderId="0" xfId="0" applyFont="1" applyFill="1" applyAlignment="1">
      <alignment horizontal="right" vertical="top"/>
    </xf>
    <xf numFmtId="0" fontId="74" fillId="2" borderId="0" xfId="0" applyFont="1" applyFill="1" applyAlignment="1">
      <alignment horizontal="left" vertical="top" wrapText="1"/>
    </xf>
    <xf numFmtId="0" fontId="73" fillId="2" borderId="0" xfId="0" applyFont="1" applyFill="1" applyAlignment="1">
      <alignment vertical="center"/>
    </xf>
    <xf numFmtId="0" fontId="39" fillId="2" borderId="0" xfId="0" applyFont="1" applyFill="1" applyAlignment="1">
      <alignment horizontal="justify" vertical="top" wrapText="1"/>
    </xf>
    <xf numFmtId="0" fontId="78" fillId="2" borderId="0" xfId="0" applyFont="1" applyFill="1" applyAlignment="1">
      <alignment vertical="top"/>
    </xf>
    <xf numFmtId="0" fontId="39" fillId="2" borderId="0" xfId="0" applyFont="1" applyFill="1" applyAlignment="1">
      <alignment vertical="top" wrapText="1"/>
    </xf>
    <xf numFmtId="0" fontId="75" fillId="2" borderId="0" xfId="0" applyFont="1" applyFill="1" applyAlignment="1">
      <alignment vertical="top" wrapText="1"/>
    </xf>
    <xf numFmtId="0" fontId="75" fillId="2" borderId="0" xfId="0" applyFont="1" applyFill="1" applyAlignment="1">
      <alignment wrapText="1"/>
    </xf>
    <xf numFmtId="0" fontId="0" fillId="2" borderId="0" xfId="0" applyFill="1"/>
    <xf numFmtId="0" fontId="73" fillId="3" borderId="0" xfId="0" applyFont="1" applyFill="1" applyAlignment="1">
      <alignment horizontal="right" vertical="top"/>
    </xf>
    <xf numFmtId="0" fontId="73" fillId="3" borderId="0" xfId="0" applyFont="1" applyFill="1" applyAlignment="1">
      <alignment vertical="center"/>
    </xf>
    <xf numFmtId="0" fontId="75" fillId="3" borderId="0" xfId="0" applyFont="1" applyFill="1" applyAlignment="1">
      <alignment vertical="top" wrapText="1"/>
    </xf>
    <xf numFmtId="0" fontId="75" fillId="3" borderId="0" xfId="0" applyFont="1" applyFill="1"/>
    <xf numFmtId="0" fontId="15" fillId="5" borderId="0" xfId="0" applyFont="1" applyFill="1" applyAlignment="1">
      <alignment horizontal="center" vertical="top"/>
    </xf>
    <xf numFmtId="0" fontId="77" fillId="5" borderId="0" xfId="0" applyFont="1" applyFill="1" applyAlignment="1">
      <alignment horizontal="center" vertical="top"/>
    </xf>
    <xf numFmtId="0" fontId="0" fillId="5" borderId="0" xfId="0" applyFill="1"/>
    <xf numFmtId="0" fontId="0" fillId="5" borderId="0" xfId="0" applyFill="1" applyAlignment="1">
      <alignment vertical="center"/>
    </xf>
    <xf numFmtId="0" fontId="39" fillId="2" borderId="0" xfId="0" applyFont="1" applyFill="1"/>
    <xf numFmtId="0" fontId="56" fillId="2" borderId="0" xfId="0" applyFont="1" applyFill="1" applyAlignment="1">
      <alignment vertical="top"/>
    </xf>
    <xf numFmtId="0" fontId="75" fillId="2" borderId="0" xfId="0" applyFont="1" applyFill="1"/>
    <xf numFmtId="0" fontId="56" fillId="2" borderId="25" xfId="0" applyFont="1" applyFill="1" applyBorder="1" applyAlignment="1">
      <alignment horizontal="right" vertical="top"/>
    </xf>
    <xf numFmtId="0" fontId="39" fillId="2" borderId="25" xfId="0" applyFont="1" applyFill="1" applyBorder="1" applyAlignment="1">
      <alignment vertical="top" wrapText="1"/>
    </xf>
    <xf numFmtId="0" fontId="56" fillId="2" borderId="26" xfId="0" applyFont="1" applyFill="1" applyBorder="1" applyAlignment="1">
      <alignment horizontal="right" vertical="top"/>
    </xf>
    <xf numFmtId="0" fontId="75" fillId="2" borderId="26" xfId="0" applyFont="1" applyFill="1" applyBorder="1" applyAlignment="1">
      <alignment vertical="top" wrapText="1"/>
    </xf>
    <xf numFmtId="0" fontId="56" fillId="2" borderId="0" xfId="0" applyFont="1" applyFill="1" applyAlignment="1">
      <alignment horizontal="right" vertical="top"/>
    </xf>
    <xf numFmtId="0" fontId="56" fillId="2" borderId="0" xfId="0" applyFont="1" applyFill="1" applyAlignment="1">
      <alignment horizontal="left"/>
    </xf>
    <xf numFmtId="0" fontId="39" fillId="2" borderId="0" xfId="0" applyFont="1" applyFill="1" applyAlignment="1">
      <alignment horizontal="left" vertical="top" wrapText="1"/>
    </xf>
    <xf numFmtId="0" fontId="39" fillId="5" borderId="0" xfId="0" applyFont="1" applyFill="1"/>
    <xf numFmtId="0" fontId="73" fillId="5" borderId="0" xfId="0" applyFont="1" applyFill="1" applyAlignment="1">
      <alignment vertical="top"/>
    </xf>
    <xf numFmtId="0" fontId="75" fillId="5" borderId="0" xfId="0" applyFont="1" applyFill="1" applyAlignment="1">
      <alignment wrapText="1"/>
    </xf>
    <xf numFmtId="0" fontId="73" fillId="3" borderId="0" xfId="0" applyFont="1" applyFill="1" applyAlignment="1">
      <alignment vertical="top"/>
    </xf>
    <xf numFmtId="0" fontId="76" fillId="3" borderId="0" xfId="0" applyFont="1" applyFill="1" applyAlignment="1">
      <alignment vertical="top" wrapText="1"/>
    </xf>
    <xf numFmtId="0" fontId="73" fillId="3" borderId="0" xfId="0" applyFont="1" applyFill="1" applyAlignment="1">
      <alignment horizontal="right" vertical="center"/>
    </xf>
    <xf numFmtId="0" fontId="79" fillId="2" borderId="0" xfId="0" applyFont="1" applyFill="1"/>
    <xf numFmtId="0" fontId="26" fillId="0" borderId="0" xfId="0" applyFont="1" applyFill="1" applyAlignment="1">
      <alignment vertical="center"/>
    </xf>
    <xf numFmtId="0" fontId="43" fillId="0" borderId="0" xfId="0" applyFont="1" applyFill="1" applyAlignment="1">
      <alignment vertical="center"/>
    </xf>
    <xf numFmtId="0" fontId="43" fillId="0" borderId="0" xfId="0" applyFont="1" applyFill="1" applyAlignment="1">
      <alignment horizontal="left" vertical="center"/>
    </xf>
    <xf numFmtId="0" fontId="43" fillId="0" borderId="0" xfId="0" applyFont="1" applyAlignment="1">
      <alignment vertical="center"/>
    </xf>
    <xf numFmtId="164" fontId="80" fillId="0" borderId="16" xfId="0" applyNumberFormat="1" applyFont="1" applyFill="1" applyBorder="1" applyAlignment="1" applyProtection="1">
      <alignment horizontal="center" vertical="center"/>
      <protection hidden="1"/>
    </xf>
    <xf numFmtId="0" fontId="102" fillId="0" borderId="0" xfId="0" applyFont="1"/>
    <xf numFmtId="0" fontId="56" fillId="2" borderId="0" xfId="0" applyFont="1" applyFill="1" applyAlignment="1">
      <alignment horizontal="left" vertical="top"/>
    </xf>
    <xf numFmtId="0" fontId="69" fillId="2" borderId="0" xfId="0" applyFont="1" applyFill="1"/>
    <xf numFmtId="0" fontId="15" fillId="2" borderId="0" xfId="0" applyFont="1" applyFill="1" applyAlignment="1">
      <alignment vertical="top"/>
    </xf>
    <xf numFmtId="0" fontId="15" fillId="2" borderId="0" xfId="0" applyFont="1" applyFill="1" applyAlignment="1">
      <alignment horizontal="center" vertical="top"/>
    </xf>
    <xf numFmtId="0" fontId="7" fillId="0" borderId="0" xfId="0" applyFont="1"/>
    <xf numFmtId="0" fontId="104" fillId="0" borderId="0" xfId="0" applyFont="1"/>
    <xf numFmtId="0" fontId="105" fillId="0" borderId="0" xfId="0" applyFont="1" applyAlignment="1">
      <alignment horizontal="left"/>
    </xf>
    <xf numFmtId="0" fontId="106" fillId="0" borderId="0" xfId="0" applyFont="1"/>
    <xf numFmtId="0" fontId="69" fillId="3" borderId="0" xfId="0" applyFont="1" applyFill="1"/>
    <xf numFmtId="0" fontId="108" fillId="5" borderId="0" xfId="0" applyFont="1" applyFill="1" applyAlignment="1">
      <alignment horizontal="right"/>
    </xf>
    <xf numFmtId="0" fontId="108" fillId="3" borderId="0" xfId="0" applyFont="1" applyFill="1" applyAlignment="1">
      <alignment horizontal="right"/>
    </xf>
    <xf numFmtId="0" fontId="109" fillId="3" borderId="0" xfId="0" applyFont="1" applyFill="1" applyBorder="1" applyAlignment="1">
      <alignment horizontal="center"/>
    </xf>
    <xf numFmtId="0" fontId="48" fillId="3" borderId="0" xfId="0" applyFont="1" applyFill="1" applyBorder="1" applyAlignment="1">
      <alignment vertical="center"/>
    </xf>
    <xf numFmtId="0" fontId="0" fillId="3" borderId="0" xfId="0" applyFill="1" applyBorder="1"/>
    <xf numFmtId="0" fontId="2" fillId="3" borderId="0" xfId="0" applyFont="1" applyFill="1"/>
    <xf numFmtId="0" fontId="110" fillId="3" borderId="0" xfId="0" applyFont="1" applyFill="1" applyBorder="1" applyAlignment="1">
      <alignment horizontal="center"/>
    </xf>
    <xf numFmtId="0" fontId="110" fillId="3" borderId="0" xfId="0" applyFont="1" applyFill="1"/>
    <xf numFmtId="0" fontId="56" fillId="2" borderId="0" xfId="0" applyFont="1" applyFill="1" applyBorder="1" applyAlignment="1">
      <alignment horizontal="right" vertical="top"/>
    </xf>
    <xf numFmtId="0" fontId="75" fillId="2" borderId="0" xfId="0" applyFont="1" applyFill="1" applyBorder="1" applyAlignment="1">
      <alignment vertical="top" wrapText="1"/>
    </xf>
    <xf numFmtId="0" fontId="104" fillId="0" borderId="0" xfId="0" applyFont="1" applyFill="1"/>
    <xf numFmtId="164" fontId="80" fillId="3" borderId="0" xfId="0" applyNumberFormat="1" applyFont="1" applyFill="1" applyBorder="1" applyAlignment="1" applyProtection="1">
      <alignment horizontal="center" vertical="center"/>
      <protection hidden="1"/>
    </xf>
    <xf numFmtId="0" fontId="116" fillId="0" borderId="0" xfId="0" applyFont="1" applyFill="1" applyAlignment="1"/>
    <xf numFmtId="0" fontId="0" fillId="0" borderId="0" xfId="0" applyFill="1" applyBorder="1" applyAlignment="1">
      <alignment horizontal="center" vertical="center"/>
    </xf>
    <xf numFmtId="164" fontId="129" fillId="0" borderId="6" xfId="0" applyNumberFormat="1" applyFont="1" applyFill="1" applyBorder="1" applyAlignment="1" applyProtection="1">
      <alignment horizontal="center" vertical="center"/>
      <protection hidden="1"/>
    </xf>
    <xf numFmtId="164" fontId="129" fillId="3" borderId="9" xfId="0" applyNumberFormat="1" applyFont="1" applyFill="1" applyBorder="1" applyAlignment="1" applyProtection="1">
      <alignment horizontal="center" vertical="center"/>
      <protection hidden="1"/>
    </xf>
    <xf numFmtId="164" fontId="129" fillId="3" borderId="6" xfId="0" applyNumberFormat="1" applyFont="1" applyFill="1" applyBorder="1" applyAlignment="1" applyProtection="1">
      <alignment horizontal="center" vertical="center"/>
      <protection hidden="1"/>
    </xf>
    <xf numFmtId="0" fontId="3" fillId="0" borderId="6" xfId="0" applyFont="1" applyBorder="1"/>
    <xf numFmtId="0" fontId="98" fillId="2" borderId="0" xfId="0" applyFont="1" applyFill="1" applyBorder="1" applyAlignment="1" applyProtection="1">
      <alignment horizontal="center" vertical="top"/>
    </xf>
    <xf numFmtId="0" fontId="157" fillId="2" borderId="0" xfId="0" applyFont="1" applyFill="1" applyBorder="1" applyAlignment="1" applyProtection="1">
      <alignment vertical="center"/>
    </xf>
    <xf numFmtId="0" fontId="99" fillId="2" borderId="15" xfId="0" applyFont="1" applyFill="1" applyBorder="1" applyAlignment="1" applyProtection="1">
      <alignment vertical="top"/>
    </xf>
    <xf numFmtId="0" fontId="115" fillId="2" borderId="0" xfId="0" applyFont="1" applyFill="1" applyBorder="1" applyAlignment="1" applyProtection="1">
      <alignment horizontal="center" vertical="top"/>
    </xf>
    <xf numFmtId="0" fontId="134" fillId="2" borderId="0" xfId="0" applyFont="1" applyFill="1" applyBorder="1" applyAlignment="1" applyProtection="1">
      <alignment vertical="top"/>
    </xf>
    <xf numFmtId="0" fontId="146" fillId="2" borderId="15" xfId="0" applyFont="1" applyFill="1" applyBorder="1" applyAlignment="1" applyProtection="1">
      <alignment vertical="top"/>
    </xf>
    <xf numFmtId="0" fontId="134" fillId="2" borderId="15" xfId="0" applyFont="1" applyFill="1" applyBorder="1" applyAlignment="1" applyProtection="1">
      <alignment vertical="top"/>
    </xf>
    <xf numFmtId="0" fontId="100" fillId="2" borderId="0" xfId="0" applyFont="1" applyFill="1" applyBorder="1" applyAlignment="1" applyProtection="1">
      <alignment vertical="top"/>
    </xf>
    <xf numFmtId="0" fontId="10" fillId="5" borderId="0" xfId="0" applyFont="1" applyFill="1" applyBorder="1" applyAlignment="1" applyProtection="1">
      <alignment vertical="center"/>
    </xf>
    <xf numFmtId="0" fontId="20" fillId="5" borderId="0" xfId="0" applyFont="1" applyFill="1" applyBorder="1" applyAlignment="1" applyProtection="1">
      <alignment horizontal="center" vertical="center"/>
    </xf>
    <xf numFmtId="0" fontId="99" fillId="5" borderId="0" xfId="0" applyFont="1" applyFill="1" applyBorder="1" applyAlignment="1" applyProtection="1">
      <alignment vertical="center"/>
    </xf>
    <xf numFmtId="0" fontId="20" fillId="5" borderId="0" xfId="0" applyFont="1" applyFill="1" applyBorder="1" applyAlignment="1" applyProtection="1">
      <alignment horizontal="center" vertical="top"/>
    </xf>
    <xf numFmtId="0" fontId="120" fillId="9" borderId="62" xfId="0" applyFont="1" applyFill="1" applyBorder="1" applyAlignment="1" applyProtection="1">
      <alignment horizontal="center" vertical="center"/>
    </xf>
    <xf numFmtId="0" fontId="99" fillId="5" borderId="0" xfId="0" applyFont="1" applyFill="1" applyBorder="1" applyAlignment="1" applyProtection="1">
      <alignment vertical="top"/>
    </xf>
    <xf numFmtId="0" fontId="120" fillId="4" borderId="62" xfId="0" applyFont="1" applyFill="1" applyBorder="1" applyAlignment="1" applyProtection="1">
      <alignment horizontal="center" vertical="center"/>
    </xf>
    <xf numFmtId="0" fontId="120" fillId="2" borderId="62" xfId="0" applyFont="1" applyFill="1" applyBorder="1" applyAlignment="1" applyProtection="1">
      <alignment horizontal="center" vertical="center"/>
    </xf>
    <xf numFmtId="0" fontId="120" fillId="7" borderId="62" xfId="0" applyFont="1" applyFill="1" applyBorder="1" applyAlignment="1" applyProtection="1">
      <alignment horizontal="center" vertical="center"/>
    </xf>
    <xf numFmtId="0" fontId="20" fillId="5" borderId="0" xfId="0" applyFont="1" applyFill="1" applyBorder="1" applyAlignment="1" applyProtection="1">
      <alignment vertical="top"/>
    </xf>
    <xf numFmtId="0" fontId="8" fillId="5" borderId="0" xfId="0" applyFont="1" applyFill="1" applyBorder="1" applyAlignment="1" applyProtection="1">
      <alignment vertical="top"/>
    </xf>
    <xf numFmtId="0" fontId="112" fillId="2" borderId="14" xfId="0" applyFont="1" applyFill="1" applyBorder="1" applyAlignment="1" applyProtection="1">
      <alignment horizontal="center" vertical="center"/>
    </xf>
    <xf numFmtId="0" fontId="45" fillId="2" borderId="0" xfId="0" applyFont="1" applyFill="1" applyBorder="1" applyAlignment="1" applyProtection="1">
      <alignment vertical="top"/>
    </xf>
    <xf numFmtId="0" fontId="46" fillId="2" borderId="0" xfId="0" applyFont="1" applyFill="1" applyBorder="1" applyAlignment="1" applyProtection="1">
      <alignment horizontal="center" vertical="top"/>
    </xf>
    <xf numFmtId="0" fontId="4" fillId="2" borderId="0" xfId="0" applyFont="1" applyFill="1" applyBorder="1" applyAlignment="1" applyProtection="1">
      <alignment vertical="top"/>
    </xf>
    <xf numFmtId="0" fontId="20" fillId="2" borderId="0" xfId="0" applyFont="1" applyFill="1" applyBorder="1" applyAlignment="1" applyProtection="1">
      <alignment horizontal="center" vertical="center"/>
    </xf>
    <xf numFmtId="0" fontId="20" fillId="2" borderId="0" xfId="0" applyFont="1" applyFill="1" applyBorder="1" applyAlignment="1" applyProtection="1">
      <alignment vertical="top"/>
    </xf>
    <xf numFmtId="0" fontId="64" fillId="5" borderId="14" xfId="0" applyFont="1" applyFill="1" applyBorder="1" applyAlignment="1" applyProtection="1">
      <alignment horizontal="center" vertical="center"/>
    </xf>
    <xf numFmtId="0" fontId="63" fillId="5" borderId="0" xfId="0" applyFont="1" applyFill="1" applyBorder="1" applyAlignment="1" applyProtection="1">
      <alignment vertical="center" wrapText="1"/>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7" fillId="5" borderId="0" xfId="0" applyFont="1" applyFill="1" applyBorder="1" applyAlignment="1" applyProtection="1">
      <alignment vertical="center"/>
    </xf>
    <xf numFmtId="0" fontId="119" fillId="9" borderId="62" xfId="0" applyFont="1" applyFill="1" applyBorder="1" applyAlignment="1" applyProtection="1">
      <alignment horizontal="center" vertical="center"/>
    </xf>
    <xf numFmtId="0" fontId="117" fillId="9" borderId="62" xfId="0" applyFont="1" applyFill="1" applyBorder="1" applyAlignment="1" applyProtection="1">
      <alignment horizontal="center" vertical="center"/>
    </xf>
    <xf numFmtId="0" fontId="119" fillId="4" borderId="62" xfId="0" applyFont="1" applyFill="1" applyBorder="1" applyAlignment="1" applyProtection="1">
      <alignment horizontal="center" vertical="center"/>
    </xf>
    <xf numFmtId="0" fontId="117" fillId="4" borderId="62" xfId="0" applyFont="1" applyFill="1" applyBorder="1" applyAlignment="1" applyProtection="1">
      <alignment horizontal="center" vertical="center"/>
    </xf>
    <xf numFmtId="0" fontId="119" fillId="2" borderId="62" xfId="0" applyFont="1" applyFill="1" applyBorder="1" applyAlignment="1" applyProtection="1">
      <alignment horizontal="center" vertical="center"/>
    </xf>
    <xf numFmtId="0" fontId="117" fillId="2" borderId="62" xfId="0" applyFont="1" applyFill="1" applyBorder="1" applyAlignment="1" applyProtection="1">
      <alignment horizontal="center" vertical="center"/>
    </xf>
    <xf numFmtId="0" fontId="119" fillId="7" borderId="62" xfId="0" applyFont="1" applyFill="1" applyBorder="1" applyAlignment="1" applyProtection="1">
      <alignment horizontal="center" vertical="center"/>
    </xf>
    <xf numFmtId="0" fontId="117" fillId="7" borderId="62" xfId="0" applyFont="1" applyFill="1" applyBorder="1" applyAlignment="1" applyProtection="1">
      <alignment horizontal="center" vertical="center"/>
    </xf>
    <xf numFmtId="0" fontId="6" fillId="5" borderId="0" xfId="0" applyFont="1" applyFill="1" applyBorder="1" applyAlignment="1" applyProtection="1">
      <alignment vertical="center" wrapText="1"/>
    </xf>
    <xf numFmtId="0" fontId="22" fillId="5" borderId="0" xfId="0" applyFont="1" applyFill="1" applyBorder="1" applyAlignment="1" applyProtection="1">
      <alignment horizontal="center" vertical="center"/>
    </xf>
    <xf numFmtId="0" fontId="19" fillId="5" borderId="14" xfId="0" applyFont="1" applyFill="1" applyBorder="1" applyAlignment="1" applyProtection="1">
      <alignment horizontal="center" vertical="top"/>
    </xf>
    <xf numFmtId="0" fontId="33" fillId="5" borderId="0" xfId="0" applyFont="1" applyFill="1" applyBorder="1" applyAlignment="1" applyProtection="1">
      <alignment vertical="center" wrapText="1"/>
    </xf>
    <xf numFmtId="0" fontId="111" fillId="5" borderId="14" xfId="0" applyFont="1" applyFill="1" applyBorder="1" applyAlignment="1" applyProtection="1">
      <alignment vertical="top"/>
    </xf>
    <xf numFmtId="0" fontId="4" fillId="5" borderId="0" xfId="0" applyFont="1" applyFill="1" applyBorder="1" applyAlignment="1" applyProtection="1">
      <alignment vertical="top"/>
    </xf>
    <xf numFmtId="0" fontId="19" fillId="5" borderId="0" xfId="0" applyFont="1" applyFill="1" applyBorder="1" applyAlignment="1" applyProtection="1">
      <alignment vertical="top"/>
    </xf>
    <xf numFmtId="0" fontId="11" fillId="5" borderId="14" xfId="0" applyFont="1" applyFill="1" applyBorder="1" applyAlignment="1" applyProtection="1">
      <alignment horizontal="center" vertical="top"/>
    </xf>
    <xf numFmtId="0" fontId="48" fillId="5" borderId="0" xfId="0" applyFont="1" applyFill="1" applyBorder="1" applyAlignment="1" applyProtection="1">
      <alignment vertical="center"/>
    </xf>
    <xf numFmtId="0" fontId="35" fillId="5" borderId="0" xfId="0" applyFont="1" applyFill="1" applyBorder="1" applyAlignment="1" applyProtection="1">
      <alignment vertical="top"/>
    </xf>
    <xf numFmtId="0" fontId="10" fillId="5" borderId="0" xfId="0" applyFont="1" applyFill="1" applyBorder="1" applyAlignment="1" applyProtection="1">
      <alignment horizontal="center" vertical="top"/>
    </xf>
    <xf numFmtId="0" fontId="10" fillId="5" borderId="0" xfId="0" applyFont="1" applyFill="1" applyBorder="1" applyAlignment="1" applyProtection="1">
      <alignment vertical="top"/>
    </xf>
    <xf numFmtId="0" fontId="48" fillId="5" borderId="0" xfId="0" applyFont="1" applyFill="1" applyBorder="1" applyAlignment="1" applyProtection="1">
      <alignment horizontal="center" vertical="center"/>
    </xf>
    <xf numFmtId="0" fontId="48" fillId="5" borderId="0" xfId="0" applyFont="1" applyFill="1" applyBorder="1" applyAlignment="1" applyProtection="1">
      <alignment horizontal="right" vertical="center"/>
    </xf>
    <xf numFmtId="0" fontId="40" fillId="5" borderId="0" xfId="0" applyFont="1" applyFill="1" applyBorder="1" applyAlignment="1" applyProtection="1">
      <alignment horizontal="center" vertical="top"/>
    </xf>
    <xf numFmtId="0" fontId="53" fillId="5" borderId="0" xfId="0" applyFont="1" applyFill="1" applyBorder="1" applyAlignment="1" applyProtection="1">
      <alignment vertical="top"/>
    </xf>
    <xf numFmtId="0" fontId="40" fillId="2" borderId="0" xfId="0" applyFont="1" applyFill="1" applyBorder="1" applyAlignment="1" applyProtection="1">
      <alignment horizontal="center" vertical="top"/>
    </xf>
    <xf numFmtId="0" fontId="21" fillId="2" borderId="0" xfId="0" applyFont="1" applyFill="1" applyBorder="1" applyAlignment="1" applyProtection="1">
      <alignment vertical="top"/>
    </xf>
    <xf numFmtId="0" fontId="8" fillId="2" borderId="0" xfId="0" applyFont="1" applyFill="1" applyBorder="1" applyAlignment="1" applyProtection="1">
      <alignment vertical="top"/>
    </xf>
    <xf numFmtId="0" fontId="11" fillId="2" borderId="21" xfId="0" applyFont="1" applyFill="1" applyBorder="1" applyAlignment="1" applyProtection="1">
      <alignment horizontal="center" vertical="top"/>
    </xf>
    <xf numFmtId="0" fontId="128" fillId="2" borderId="22" xfId="0" applyFont="1" applyFill="1" applyBorder="1" applyAlignment="1" applyProtection="1">
      <alignment horizontal="left" vertical="center" shrinkToFit="1"/>
    </xf>
    <xf numFmtId="0" fontId="128" fillId="2" borderId="6" xfId="0" applyFont="1" applyFill="1" applyBorder="1" applyAlignment="1" applyProtection="1">
      <alignment horizontal="center" vertical="center" shrinkToFit="1"/>
    </xf>
    <xf numFmtId="0" fontId="128" fillId="2" borderId="6" xfId="0" applyFont="1" applyFill="1" applyBorder="1" applyAlignment="1" applyProtection="1">
      <alignment horizontal="left" vertical="center" shrinkToFit="1"/>
    </xf>
    <xf numFmtId="0" fontId="50" fillId="11" borderId="0"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41" fillId="2" borderId="0" xfId="0" applyFont="1" applyFill="1" applyBorder="1" applyAlignment="1" applyProtection="1">
      <alignment vertical="top"/>
    </xf>
    <xf numFmtId="0" fontId="54" fillId="2" borderId="0" xfId="0" applyFont="1" applyFill="1" applyBorder="1" applyAlignment="1" applyProtection="1">
      <alignment horizontal="center" vertical="center" textRotation="90" wrapText="1"/>
    </xf>
    <xf numFmtId="0" fontId="50" fillId="2" borderId="0" xfId="0" applyFont="1" applyFill="1" applyBorder="1" applyAlignment="1" applyProtection="1">
      <alignment horizontal="center" vertical="center" textRotation="90" wrapText="1"/>
    </xf>
    <xf numFmtId="0" fontId="83" fillId="3" borderId="0" xfId="0" applyFont="1" applyFill="1" applyAlignment="1" applyProtection="1">
      <alignment vertical="top"/>
    </xf>
    <xf numFmtId="0" fontId="83" fillId="11" borderId="0" xfId="0" applyFont="1" applyFill="1" applyAlignment="1" applyProtection="1">
      <alignment vertical="top"/>
    </xf>
    <xf numFmtId="0" fontId="83" fillId="11" borderId="0" xfId="0" applyFont="1" applyFill="1" applyAlignment="1" applyProtection="1">
      <alignment horizontal="left" vertical="top"/>
    </xf>
    <xf numFmtId="0" fontId="21" fillId="11" borderId="0" xfId="0" applyFont="1" applyFill="1" applyAlignment="1" applyProtection="1">
      <alignment vertical="top"/>
    </xf>
    <xf numFmtId="0" fontId="84" fillId="3" borderId="0" xfId="0" applyFont="1" applyFill="1" applyAlignment="1" applyProtection="1">
      <alignment vertical="top"/>
    </xf>
    <xf numFmtId="0" fontId="84" fillId="11" borderId="0" xfId="0" applyFont="1" applyFill="1" applyAlignment="1" applyProtection="1">
      <alignment vertical="top"/>
    </xf>
    <xf numFmtId="0" fontId="84" fillId="11" borderId="0" xfId="0" applyFont="1" applyFill="1" applyAlignment="1" applyProtection="1">
      <alignment horizontal="left" vertical="top"/>
    </xf>
    <xf numFmtId="0" fontId="52" fillId="11" borderId="0" xfId="0" applyFont="1" applyFill="1" applyAlignment="1" applyProtection="1">
      <alignment vertical="top"/>
    </xf>
    <xf numFmtId="0" fontId="21" fillId="3" borderId="0" xfId="0" applyFont="1" applyFill="1" applyAlignment="1" applyProtection="1">
      <alignment vertical="top"/>
    </xf>
    <xf numFmtId="0" fontId="126" fillId="11" borderId="0" xfId="0" applyFont="1" applyFill="1" applyBorder="1" applyAlignment="1" applyProtection="1">
      <alignment horizontal="center" vertical="center"/>
    </xf>
    <xf numFmtId="0" fontId="126" fillId="11" borderId="0" xfId="0" applyFont="1" applyFill="1" applyBorder="1" applyAlignment="1" applyProtection="1">
      <alignment vertical="center"/>
    </xf>
    <xf numFmtId="0" fontId="125" fillId="11" borderId="0" xfId="0" applyFont="1" applyFill="1" applyBorder="1" applyAlignment="1" applyProtection="1">
      <alignment vertical="top"/>
    </xf>
    <xf numFmtId="0" fontId="125" fillId="11" borderId="0" xfId="0" applyFont="1" applyFill="1" applyAlignment="1" applyProtection="1">
      <alignment vertical="top"/>
    </xf>
    <xf numFmtId="0" fontId="154" fillId="12" borderId="0" xfId="0" applyFont="1" applyFill="1" applyBorder="1" applyAlignment="1" applyProtection="1">
      <alignment horizontal="left" vertical="center"/>
    </xf>
    <xf numFmtId="0" fontId="126" fillId="11" borderId="0" xfId="0" quotePrefix="1" applyFont="1" applyFill="1" applyBorder="1" applyAlignment="1" applyProtection="1">
      <alignment horizontal="center" vertical="center"/>
    </xf>
    <xf numFmtId="0" fontId="92" fillId="11" borderId="0" xfId="0" applyFont="1" applyFill="1" applyAlignment="1" applyProtection="1">
      <alignment vertical="top"/>
    </xf>
    <xf numFmtId="0" fontId="85" fillId="3" borderId="0" xfId="0" applyFont="1" applyFill="1" applyAlignment="1" applyProtection="1">
      <alignment vertical="top"/>
    </xf>
    <xf numFmtId="0" fontId="85" fillId="11" borderId="0" xfId="0" applyFont="1" applyFill="1" applyAlignment="1" applyProtection="1">
      <alignment vertical="top"/>
    </xf>
    <xf numFmtId="0" fontId="85" fillId="11" borderId="0" xfId="0" applyFont="1" applyFill="1" applyAlignment="1" applyProtection="1">
      <alignment horizontal="left" vertical="top"/>
    </xf>
    <xf numFmtId="0" fontId="93" fillId="11" borderId="0" xfId="0" applyFont="1" applyFill="1" applyAlignment="1" applyProtection="1">
      <alignment vertical="top"/>
    </xf>
    <xf numFmtId="0" fontId="47" fillId="11" borderId="0" xfId="0" applyFont="1" applyFill="1" applyAlignment="1" applyProtection="1">
      <alignment vertical="top"/>
    </xf>
    <xf numFmtId="0" fontId="127" fillId="11" borderId="0" xfId="0" applyFont="1" applyFill="1" applyAlignment="1" applyProtection="1">
      <alignment vertical="top"/>
    </xf>
    <xf numFmtId="0" fontId="133" fillId="12" borderId="0" xfId="0" applyFont="1" applyFill="1" applyBorder="1" applyAlignment="1" applyProtection="1">
      <alignment vertical="top"/>
    </xf>
    <xf numFmtId="0" fontId="91" fillId="11" borderId="0" xfId="0" applyFont="1" applyFill="1" applyAlignment="1" applyProtection="1">
      <alignment vertical="top"/>
    </xf>
    <xf numFmtId="0" fontId="91" fillId="11" borderId="0" xfId="0" applyFont="1" applyFill="1" applyAlignment="1" applyProtection="1">
      <alignment horizontal="left" vertical="top"/>
    </xf>
    <xf numFmtId="0" fontId="0" fillId="11" borderId="0" xfId="0" applyFill="1" applyAlignment="1" applyProtection="1">
      <alignment vertical="top"/>
    </xf>
    <xf numFmtId="0" fontId="83" fillId="12" borderId="0" xfId="0" applyFont="1" applyFill="1" applyAlignment="1" applyProtection="1">
      <alignment vertical="top"/>
    </xf>
    <xf numFmtId="0" fontId="85" fillId="12" borderId="0" xfId="0" applyFont="1" applyFill="1" applyAlignment="1" applyProtection="1">
      <alignment vertical="top"/>
    </xf>
    <xf numFmtId="0" fontId="83" fillId="3" borderId="0" xfId="0" applyFont="1" applyFill="1" applyAlignment="1" applyProtection="1">
      <alignment vertical="center"/>
    </xf>
    <xf numFmtId="0" fontId="83" fillId="11" borderId="0" xfId="0" applyFont="1" applyFill="1" applyAlignment="1" applyProtection="1">
      <alignment vertical="center"/>
    </xf>
    <xf numFmtId="0" fontId="83" fillId="11" borderId="0" xfId="0" applyFont="1" applyFill="1" applyAlignment="1" applyProtection="1">
      <alignment horizontal="left" vertical="center"/>
    </xf>
    <xf numFmtId="0" fontId="21" fillId="11" borderId="0" xfId="0" applyFont="1" applyFill="1" applyAlignment="1" applyProtection="1">
      <alignment vertical="center"/>
    </xf>
    <xf numFmtId="0" fontId="86" fillId="3" borderId="0" xfId="0" applyFont="1" applyFill="1" applyAlignment="1" applyProtection="1">
      <alignment vertical="top"/>
    </xf>
    <xf numFmtId="0" fontId="86" fillId="11" borderId="0" xfId="0" applyFont="1" applyFill="1" applyAlignment="1" applyProtection="1">
      <alignment vertical="top"/>
    </xf>
    <xf numFmtId="0" fontId="86" fillId="11" borderId="0" xfId="0" applyFont="1" applyFill="1" applyAlignment="1" applyProtection="1">
      <alignment horizontal="left" vertical="top"/>
    </xf>
    <xf numFmtId="0" fontId="53" fillId="11" borderId="0" xfId="0" applyFont="1" applyFill="1" applyAlignment="1" applyProtection="1">
      <alignment vertical="top"/>
    </xf>
    <xf numFmtId="0" fontId="87" fillId="3" borderId="0" xfId="0" applyFont="1" applyFill="1" applyAlignment="1" applyProtection="1">
      <alignment vertical="top"/>
    </xf>
    <xf numFmtId="0" fontId="87" fillId="11" borderId="0" xfId="0" applyFont="1" applyFill="1" applyAlignment="1" applyProtection="1">
      <alignment vertical="top"/>
    </xf>
    <xf numFmtId="0" fontId="87" fillId="11" borderId="0" xfId="0" applyFont="1" applyFill="1" applyAlignment="1" applyProtection="1">
      <alignment horizontal="left" vertical="top"/>
    </xf>
    <xf numFmtId="0" fontId="61" fillId="11" borderId="0" xfId="0" applyFont="1" applyFill="1" applyAlignment="1" applyProtection="1">
      <alignment vertical="top"/>
    </xf>
    <xf numFmtId="0" fontId="86" fillId="3" borderId="0" xfId="0" applyFont="1" applyFill="1" applyBorder="1" applyAlignment="1" applyProtection="1">
      <alignment vertical="top"/>
    </xf>
    <xf numFmtId="0" fontId="83" fillId="3" borderId="0" xfId="0" applyFont="1" applyFill="1" applyBorder="1" applyAlignment="1" applyProtection="1">
      <alignment vertical="top"/>
    </xf>
    <xf numFmtId="0" fontId="83" fillId="3" borderId="0" xfId="0" applyFont="1" applyFill="1" applyBorder="1" applyAlignment="1" applyProtection="1">
      <alignment horizontal="center" vertical="top" textRotation="90"/>
    </xf>
    <xf numFmtId="0" fontId="7" fillId="3" borderId="0" xfId="0" applyFont="1" applyFill="1" applyBorder="1" applyAlignment="1" applyProtection="1">
      <alignment horizontal="left" vertical="center"/>
    </xf>
    <xf numFmtId="0" fontId="90" fillId="3" borderId="0" xfId="0" applyFont="1" applyFill="1" applyBorder="1" applyAlignment="1" applyProtection="1">
      <alignment horizontal="center" vertical="center"/>
    </xf>
    <xf numFmtId="0" fontId="90" fillId="11" borderId="0" xfId="0" applyFont="1" applyFill="1" applyAlignment="1" applyProtection="1">
      <alignment vertical="center"/>
    </xf>
    <xf numFmtId="0" fontId="13" fillId="11" borderId="0" xfId="0" applyFont="1" applyFill="1" applyAlignment="1" applyProtection="1">
      <alignment vertical="center"/>
    </xf>
    <xf numFmtId="0" fontId="21" fillId="3" borderId="0" xfId="0" applyFont="1" applyFill="1" applyBorder="1" applyAlignment="1" applyProtection="1">
      <alignment vertical="top"/>
    </xf>
    <xf numFmtId="0" fontId="21" fillId="11" borderId="0" xfId="0" applyFont="1" applyFill="1" applyAlignment="1" applyProtection="1">
      <alignment horizontal="left" vertical="top"/>
    </xf>
    <xf numFmtId="0" fontId="159" fillId="2" borderId="0" xfId="0" applyFont="1" applyFill="1" applyBorder="1" applyAlignment="1" applyProtection="1">
      <alignment vertical="top"/>
    </xf>
    <xf numFmtId="0" fontId="133" fillId="2" borderId="0" xfId="0" applyFont="1" applyFill="1" applyBorder="1" applyAlignment="1" applyProtection="1">
      <alignment vertical="top"/>
    </xf>
    <xf numFmtId="0" fontId="44" fillId="2" borderId="0" xfId="0" applyFont="1" applyFill="1" applyBorder="1" applyAlignment="1" applyProtection="1">
      <alignment vertical="top"/>
    </xf>
    <xf numFmtId="0" fontId="8" fillId="5" borderId="0" xfId="0" applyFont="1" applyFill="1" applyBorder="1" applyAlignment="1" applyProtection="1">
      <alignment vertical="center"/>
    </xf>
    <xf numFmtId="0" fontId="130" fillId="5"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textRotation="90" wrapText="1"/>
    </xf>
    <xf numFmtId="0" fontId="167" fillId="2" borderId="0" xfId="0" applyFont="1" applyFill="1" applyBorder="1" applyAlignment="1" applyProtection="1">
      <alignment vertical="top"/>
    </xf>
    <xf numFmtId="0" fontId="167" fillId="2" borderId="15" xfId="0" applyFont="1" applyFill="1" applyBorder="1" applyAlignment="1" applyProtection="1">
      <alignment vertical="top"/>
    </xf>
    <xf numFmtId="0" fontId="167" fillId="12" borderId="0" xfId="0" applyFont="1" applyFill="1" applyBorder="1" applyAlignment="1" applyProtection="1">
      <alignment vertical="top"/>
    </xf>
    <xf numFmtId="0" fontId="134" fillId="0" borderId="0" xfId="0" applyFont="1" applyFill="1" applyBorder="1" applyAlignment="1" applyProtection="1">
      <alignment vertical="top"/>
    </xf>
    <xf numFmtId="0" fontId="154" fillId="0" borderId="0" xfId="0" applyFont="1" applyFill="1" applyBorder="1" applyAlignment="1" applyProtection="1">
      <alignment horizontal="left" vertical="center"/>
    </xf>
    <xf numFmtId="0" fontId="125" fillId="0" borderId="0" xfId="0" applyFont="1" applyFill="1" applyAlignment="1" applyProtection="1">
      <alignment vertical="top"/>
    </xf>
    <xf numFmtId="0" fontId="21" fillId="0" borderId="0" xfId="0" applyFont="1" applyFill="1" applyAlignment="1" applyProtection="1">
      <alignment vertical="top"/>
    </xf>
    <xf numFmtId="0" fontId="93" fillId="0" borderId="0" xfId="0" applyFont="1" applyFill="1" applyAlignment="1" applyProtection="1">
      <alignment vertical="top"/>
    </xf>
    <xf numFmtId="0" fontId="83" fillId="0" borderId="0" xfId="0" applyFont="1" applyFill="1" applyAlignment="1" applyProtection="1">
      <alignment vertical="top"/>
    </xf>
    <xf numFmtId="0" fontId="83" fillId="0" borderId="0" xfId="0" applyFont="1" applyFill="1" applyAlignment="1" applyProtection="1">
      <alignment horizontal="left" vertical="top"/>
    </xf>
    <xf numFmtId="0" fontId="134" fillId="11" borderId="0" xfId="0" applyFont="1" applyFill="1" applyBorder="1" applyAlignment="1" applyProtection="1">
      <alignment vertical="top"/>
    </xf>
    <xf numFmtId="0" fontId="133" fillId="11" borderId="0" xfId="0" applyFont="1" applyFill="1" applyBorder="1" applyAlignment="1" applyProtection="1">
      <alignment vertical="top"/>
    </xf>
    <xf numFmtId="0" fontId="134" fillId="11" borderId="15" xfId="0" applyFont="1" applyFill="1" applyBorder="1" applyAlignment="1" applyProtection="1">
      <alignment vertical="top"/>
    </xf>
    <xf numFmtId="0" fontId="146" fillId="11" borderId="15" xfId="0" applyFont="1" applyFill="1" applyBorder="1" applyAlignment="1" applyProtection="1">
      <alignment vertical="top"/>
    </xf>
    <xf numFmtId="0" fontId="154" fillId="11" borderId="0" xfId="0" applyFont="1" applyFill="1" applyBorder="1" applyAlignment="1" applyProtection="1">
      <alignment horizontal="left" vertical="center"/>
    </xf>
    <xf numFmtId="0" fontId="119" fillId="11" borderId="0" xfId="0" applyFont="1" applyFill="1" applyBorder="1" applyAlignment="1" applyProtection="1">
      <alignment vertical="top"/>
    </xf>
    <xf numFmtId="0" fontId="169" fillId="2" borderId="0" xfId="0" applyFont="1" applyFill="1" applyBorder="1" applyAlignment="1" applyProtection="1">
      <alignment horizontal="center" vertical="top"/>
    </xf>
    <xf numFmtId="0" fontId="171" fillId="7" borderId="0" xfId="0" applyFont="1" applyFill="1" applyBorder="1" applyAlignment="1" applyProtection="1">
      <alignment horizontal="center" vertical="center" wrapText="1"/>
    </xf>
    <xf numFmtId="0" fontId="175" fillId="3" borderId="21" xfId="0" applyFont="1" applyFill="1" applyBorder="1" applyAlignment="1" applyProtection="1">
      <alignment horizontal="left" vertical="center"/>
      <protection hidden="1"/>
    </xf>
    <xf numFmtId="0" fontId="175" fillId="3" borderId="22" xfId="0" applyFont="1" applyFill="1" applyBorder="1" applyAlignment="1" applyProtection="1">
      <alignment horizontal="left" vertical="center"/>
      <protection hidden="1"/>
    </xf>
    <xf numFmtId="0" fontId="175" fillId="3" borderId="23" xfId="0" applyFont="1" applyFill="1" applyBorder="1" applyAlignment="1" applyProtection="1">
      <alignment horizontal="left" vertical="center"/>
      <protection hidden="1"/>
    </xf>
    <xf numFmtId="0" fontId="175" fillId="0" borderId="21" xfId="0" applyFont="1" applyFill="1" applyBorder="1" applyAlignment="1" applyProtection="1">
      <alignment horizontal="left" vertical="center"/>
      <protection hidden="1"/>
    </xf>
    <xf numFmtId="0" fontId="175" fillId="0" borderId="22" xfId="0" applyFont="1" applyFill="1" applyBorder="1" applyAlignment="1" applyProtection="1">
      <alignment horizontal="left" vertical="center"/>
      <protection hidden="1"/>
    </xf>
    <xf numFmtId="0" fontId="175" fillId="0" borderId="23" xfId="0" applyFont="1" applyFill="1" applyBorder="1" applyAlignment="1" applyProtection="1">
      <alignment horizontal="left" vertical="center"/>
      <protection hidden="1"/>
    </xf>
    <xf numFmtId="0" fontId="21" fillId="11" borderId="90" xfId="0" applyFont="1" applyFill="1" applyBorder="1" applyAlignment="1" applyProtection="1">
      <alignment vertical="top"/>
    </xf>
    <xf numFmtId="0" fontId="126" fillId="11" borderId="88" xfId="0" applyFont="1" applyFill="1" applyBorder="1" applyAlignment="1" applyProtection="1">
      <alignment horizontal="center" vertical="center"/>
    </xf>
    <xf numFmtId="0" fontId="126" fillId="11" borderId="89" xfId="0" applyFont="1" applyFill="1" applyBorder="1" applyAlignment="1" applyProtection="1">
      <alignment vertical="center"/>
    </xf>
    <xf numFmtId="0" fontId="125" fillId="11" borderId="89" xfId="0" applyFont="1" applyFill="1" applyBorder="1" applyAlignment="1" applyProtection="1">
      <alignment vertical="top"/>
    </xf>
    <xf numFmtId="0" fontId="126" fillId="11" borderId="88" xfId="0" quotePrefix="1" applyFont="1" applyFill="1" applyBorder="1" applyAlignment="1" applyProtection="1">
      <alignment horizontal="center" vertical="center"/>
    </xf>
    <xf numFmtId="0" fontId="0" fillId="5" borderId="0" xfId="0" applyFill="1" applyAlignment="1" applyProtection="1">
      <alignment vertical="top"/>
    </xf>
    <xf numFmtId="0" fontId="0" fillId="5" borderId="0" xfId="0" applyFill="1" applyProtection="1"/>
    <xf numFmtId="0" fontId="8" fillId="5" borderId="0" xfId="0" applyFont="1" applyFill="1" applyAlignment="1" applyProtection="1">
      <alignment vertical="top"/>
    </xf>
    <xf numFmtId="0" fontId="8" fillId="0" borderId="0" xfId="0" applyFont="1" applyFill="1" applyAlignment="1" applyProtection="1">
      <alignment vertical="top"/>
    </xf>
    <xf numFmtId="0" fontId="2" fillId="5" borderId="0" xfId="0" applyFont="1" applyFill="1" applyProtection="1"/>
    <xf numFmtId="0" fontId="42" fillId="2" borderId="0" xfId="0" applyFont="1" applyFill="1" applyProtection="1"/>
    <xf numFmtId="0" fontId="2" fillId="2" borderId="0" xfId="0" applyFont="1" applyFill="1" applyAlignment="1" applyProtection="1">
      <alignment vertical="center" wrapText="1"/>
    </xf>
    <xf numFmtId="0" fontId="2" fillId="2" borderId="0" xfId="0" applyFont="1" applyFill="1" applyProtection="1"/>
    <xf numFmtId="0" fontId="2" fillId="0" borderId="0" xfId="0" applyFont="1" applyProtection="1"/>
    <xf numFmtId="0" fontId="2" fillId="5" borderId="0" xfId="0" applyFont="1" applyFill="1" applyAlignment="1" applyProtection="1">
      <alignment horizontal="left"/>
    </xf>
    <xf numFmtId="0" fontId="2" fillId="2" borderId="0" xfId="0" applyFont="1" applyFill="1" applyAlignment="1" applyProtection="1">
      <alignment horizontal="left" vertical="top"/>
    </xf>
    <xf numFmtId="0" fontId="2" fillId="2" borderId="0" xfId="0" applyFont="1" applyFill="1" applyAlignment="1" applyProtection="1">
      <alignment horizontal="left"/>
    </xf>
    <xf numFmtId="0" fontId="2" fillId="0" borderId="0" xfId="0" applyFont="1" applyAlignment="1" applyProtection="1">
      <alignment horizontal="left"/>
    </xf>
    <xf numFmtId="0" fontId="122" fillId="0" borderId="0" xfId="0" applyFont="1" applyAlignment="1" applyProtection="1">
      <alignment horizontal="left"/>
    </xf>
    <xf numFmtId="0" fontId="60" fillId="2" borderId="0" xfId="0" applyFont="1" applyFill="1" applyAlignment="1" applyProtection="1">
      <alignment horizontal="left" vertical="top"/>
    </xf>
    <xf numFmtId="0" fontId="2" fillId="5" borderId="0" xfId="0" applyFont="1" applyFill="1" applyAlignment="1" applyProtection="1"/>
    <xf numFmtId="0" fontId="2" fillId="2" borderId="0" xfId="0" applyFont="1" applyFill="1" applyAlignment="1" applyProtection="1">
      <alignment horizontal="center" vertical="top"/>
    </xf>
    <xf numFmtId="0" fontId="2" fillId="2" borderId="0" xfId="0" applyFont="1" applyFill="1" applyAlignment="1" applyProtection="1">
      <alignment vertical="top"/>
    </xf>
    <xf numFmtId="0" fontId="2" fillId="2" borderId="0" xfId="0" applyFont="1" applyFill="1" applyBorder="1" applyAlignment="1" applyProtection="1">
      <alignment vertical="top"/>
    </xf>
    <xf numFmtId="0" fontId="2" fillId="2" borderId="0" xfId="0" applyFont="1" applyFill="1" applyAlignment="1" applyProtection="1"/>
    <xf numFmtId="0" fontId="2" fillId="0" borderId="0" xfId="0" applyFont="1" applyAlignment="1" applyProtection="1"/>
    <xf numFmtId="0" fontId="2" fillId="0" borderId="0" xfId="0" applyFont="1" applyFill="1" applyAlignment="1" applyProtection="1">
      <alignment horizontal="center" vertical="top"/>
    </xf>
    <xf numFmtId="0" fontId="2" fillId="0" borderId="0" xfId="0" applyFont="1" applyFill="1" applyAlignment="1" applyProtection="1">
      <alignment vertical="top"/>
    </xf>
    <xf numFmtId="0" fontId="2" fillId="0" borderId="0" xfId="0" applyFont="1" applyFill="1" applyAlignment="1" applyProtection="1">
      <alignment horizontal="left" vertical="top"/>
    </xf>
    <xf numFmtId="0" fontId="113" fillId="3" borderId="8" xfId="0" applyFont="1" applyFill="1" applyBorder="1" applyAlignment="1" applyProtection="1">
      <alignment horizontal="center" vertical="center"/>
    </xf>
    <xf numFmtId="164" fontId="113" fillId="3" borderId="8" xfId="0" applyNumberFormat="1" applyFont="1" applyFill="1" applyBorder="1" applyAlignment="1" applyProtection="1">
      <alignment horizontal="center" vertical="center"/>
    </xf>
    <xf numFmtId="0" fontId="2" fillId="5" borderId="0" xfId="0" applyFont="1" applyFill="1" applyAlignment="1" applyProtection="1">
      <alignment vertical="center"/>
    </xf>
    <xf numFmtId="0" fontId="7" fillId="0" borderId="6" xfId="0" applyFont="1" applyFill="1" applyBorder="1" applyAlignment="1" applyProtection="1">
      <alignment horizontal="center" vertical="center"/>
    </xf>
    <xf numFmtId="0" fontId="2" fillId="0" borderId="0" xfId="0" applyFont="1" applyAlignment="1" applyProtection="1">
      <alignment vertical="center"/>
    </xf>
    <xf numFmtId="0" fontId="7" fillId="3" borderId="6" xfId="0" applyFont="1" applyFill="1" applyBorder="1" applyAlignment="1" applyProtection="1">
      <alignment horizontal="center" vertical="center"/>
    </xf>
    <xf numFmtId="0" fontId="7" fillId="3" borderId="21" xfId="0" applyFont="1" applyFill="1" applyBorder="1" applyAlignment="1" applyProtection="1">
      <alignment horizontal="left" vertical="center" indent="1"/>
    </xf>
    <xf numFmtId="0" fontId="7" fillId="0" borderId="21" xfId="0" applyFont="1" applyFill="1" applyBorder="1" applyAlignment="1" applyProtection="1">
      <alignment horizontal="left" vertical="center" indent="1"/>
    </xf>
    <xf numFmtId="0" fontId="7" fillId="0" borderId="22" xfId="0" applyFont="1" applyFill="1" applyBorder="1" applyAlignment="1" applyProtection="1">
      <alignment horizontal="left" vertical="center" indent="1"/>
    </xf>
    <xf numFmtId="0" fontId="31" fillId="0" borderId="0" xfId="0" applyFont="1" applyAlignment="1" applyProtection="1">
      <alignment vertical="center"/>
    </xf>
    <xf numFmtId="0" fontId="58" fillId="0" borderId="0" xfId="0" applyFont="1" applyAlignment="1" applyProtection="1">
      <alignment vertical="center"/>
    </xf>
    <xf numFmtId="0" fontId="2" fillId="3" borderId="14"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30" fillId="4" borderId="6" xfId="0" applyFont="1" applyFill="1" applyBorder="1" applyAlignment="1" applyProtection="1">
      <alignment horizontal="center" vertical="center"/>
    </xf>
    <xf numFmtId="0" fontId="59" fillId="0" borderId="0" xfId="0" applyFont="1" applyAlignment="1" applyProtection="1">
      <alignment vertical="top"/>
    </xf>
    <xf numFmtId="0" fontId="58" fillId="0" borderId="0" xfId="0" applyFont="1" applyAlignment="1" applyProtection="1">
      <alignment vertical="top"/>
    </xf>
    <xf numFmtId="0" fontId="32" fillId="0" borderId="0" xfId="0" applyFont="1" applyAlignment="1" applyProtection="1">
      <alignment horizontal="left"/>
    </xf>
    <xf numFmtId="0" fontId="23" fillId="2" borderId="34" xfId="0" applyFont="1" applyFill="1" applyBorder="1" applyAlignment="1" applyProtection="1">
      <alignment horizontal="left"/>
      <protection locked="0"/>
    </xf>
    <xf numFmtId="0" fontId="99" fillId="13" borderId="0" xfId="0" applyFont="1" applyFill="1" applyBorder="1" applyAlignment="1" applyProtection="1">
      <alignment vertical="top"/>
    </xf>
    <xf numFmtId="0" fontId="8" fillId="3" borderId="0" xfId="0" applyFont="1" applyFill="1" applyAlignment="1" applyProtection="1">
      <alignment vertical="top"/>
    </xf>
    <xf numFmtId="0" fontId="0" fillId="0" borderId="0" xfId="0" applyFill="1" applyAlignment="1" applyProtection="1">
      <alignment vertical="top"/>
    </xf>
    <xf numFmtId="0" fontId="99" fillId="2" borderId="67" xfId="0" applyFont="1" applyFill="1" applyBorder="1" applyAlignment="1" applyProtection="1">
      <alignment vertical="top"/>
    </xf>
    <xf numFmtId="0" fontId="37" fillId="2" borderId="67" xfId="0" applyFont="1" applyFill="1" applyBorder="1" applyAlignment="1" applyProtection="1">
      <alignment horizontal="center" vertical="top"/>
    </xf>
    <xf numFmtId="0" fontId="37" fillId="2" borderId="67" xfId="0" applyFont="1" applyFill="1" applyBorder="1" applyAlignment="1" applyProtection="1">
      <alignment vertical="top"/>
    </xf>
    <xf numFmtId="0" fontId="38" fillId="2" borderId="67" xfId="0" applyFont="1" applyFill="1" applyBorder="1" applyAlignment="1" applyProtection="1">
      <alignment horizontal="center" vertical="top"/>
    </xf>
    <xf numFmtId="0" fontId="38" fillId="2" borderId="67" xfId="0" applyFont="1" applyFill="1" applyBorder="1" applyAlignment="1" applyProtection="1">
      <alignment vertical="top"/>
    </xf>
    <xf numFmtId="0" fontId="96" fillId="2" borderId="67" xfId="0" applyFont="1" applyFill="1" applyBorder="1" applyAlignment="1" applyProtection="1">
      <alignment horizontal="center" vertical="top"/>
    </xf>
    <xf numFmtId="0" fontId="97" fillId="2" borderId="67" xfId="0" applyFont="1" applyFill="1" applyBorder="1" applyAlignment="1" applyProtection="1">
      <alignment vertical="top"/>
    </xf>
    <xf numFmtId="0" fontId="36" fillId="2" borderId="68" xfId="0" applyFont="1" applyFill="1" applyBorder="1" applyAlignment="1" applyProtection="1">
      <alignment vertical="top"/>
    </xf>
    <xf numFmtId="0" fontId="97" fillId="2" borderId="68" xfId="0" applyFont="1" applyFill="1" applyBorder="1" applyAlignment="1" applyProtection="1">
      <alignment vertical="top"/>
    </xf>
    <xf numFmtId="0" fontId="99" fillId="2" borderId="69" xfId="0" applyFont="1" applyFill="1" applyBorder="1" applyAlignment="1" applyProtection="1">
      <alignment vertical="top"/>
    </xf>
    <xf numFmtId="0" fontId="52" fillId="0" borderId="0" xfId="0" applyFont="1" applyFill="1" applyAlignment="1" applyProtection="1">
      <alignment vertical="top"/>
    </xf>
    <xf numFmtId="0" fontId="36" fillId="0" borderId="0" xfId="0" applyFont="1" applyFill="1" applyAlignment="1" applyProtection="1">
      <alignment vertical="top"/>
    </xf>
    <xf numFmtId="0" fontId="99" fillId="2" borderId="0" xfId="0" applyFont="1" applyFill="1" applyBorder="1" applyAlignment="1" applyProtection="1">
      <alignment vertical="top"/>
    </xf>
    <xf numFmtId="0" fontId="95" fillId="7" borderId="20" xfId="0" applyFont="1" applyFill="1" applyBorder="1" applyAlignment="1" applyProtection="1">
      <alignment horizontal="center" vertical="center" wrapText="1"/>
    </xf>
    <xf numFmtId="0" fontId="95" fillId="2" borderId="20" xfId="0" applyFont="1" applyFill="1" applyBorder="1" applyAlignment="1" applyProtection="1">
      <alignment horizontal="center" vertical="center" wrapText="1"/>
    </xf>
    <xf numFmtId="0" fontId="99" fillId="2" borderId="71" xfId="0" applyFont="1" applyFill="1" applyBorder="1" applyAlignment="1" applyProtection="1">
      <alignment vertical="top"/>
    </xf>
    <xf numFmtId="0" fontId="66" fillId="7" borderId="24" xfId="0" applyFont="1" applyFill="1" applyBorder="1" applyAlignment="1" applyProtection="1">
      <alignment horizontal="center" vertical="center"/>
    </xf>
    <xf numFmtId="0" fontId="66" fillId="2" borderId="24" xfId="0" applyFont="1" applyFill="1" applyBorder="1" applyAlignment="1" applyProtection="1">
      <alignment horizontal="center" vertical="center"/>
    </xf>
    <xf numFmtId="0" fontId="66" fillId="7" borderId="24" xfId="0" quotePrefix="1" applyFont="1" applyFill="1" applyBorder="1" applyAlignment="1" applyProtection="1">
      <alignment horizontal="center" vertical="center"/>
    </xf>
    <xf numFmtId="0" fontId="11" fillId="2" borderId="0" xfId="0" applyFont="1" applyFill="1" applyBorder="1" applyAlignment="1" applyProtection="1">
      <alignment horizontal="center" vertical="top"/>
    </xf>
    <xf numFmtId="0" fontId="11" fillId="2" borderId="0" xfId="0" applyFont="1" applyFill="1" applyBorder="1" applyAlignment="1" applyProtection="1">
      <alignment vertical="top"/>
    </xf>
    <xf numFmtId="0" fontId="10" fillId="2" borderId="0" xfId="0" applyFont="1" applyFill="1" applyBorder="1" applyAlignment="1" applyProtection="1">
      <alignment horizontal="center" vertical="top"/>
    </xf>
    <xf numFmtId="0" fontId="16" fillId="2" borderId="0" xfId="0" applyFont="1" applyFill="1" applyBorder="1" applyAlignment="1" applyProtection="1">
      <alignment horizontal="center" vertical="center"/>
    </xf>
    <xf numFmtId="0" fontId="16" fillId="2" borderId="0" xfId="0" quotePrefix="1" applyFont="1" applyFill="1" applyBorder="1" applyAlignment="1" applyProtection="1">
      <alignment horizontal="center" vertical="center"/>
    </xf>
    <xf numFmtId="0" fontId="145" fillId="7" borderId="30" xfId="0" applyFont="1" applyFill="1" applyBorder="1" applyAlignment="1" applyProtection="1">
      <alignment horizontal="center" vertical="top"/>
    </xf>
    <xf numFmtId="0" fontId="145" fillId="7" borderId="32" xfId="0" applyFont="1" applyFill="1" applyBorder="1" applyAlignment="1" applyProtection="1">
      <alignment horizontal="center" vertical="top"/>
    </xf>
    <xf numFmtId="0" fontId="62" fillId="4" borderId="21" xfId="0" applyFont="1" applyFill="1" applyBorder="1" applyAlignment="1" applyProtection="1">
      <alignment horizontal="center" vertical="top"/>
    </xf>
    <xf numFmtId="0" fontId="141" fillId="7" borderId="20" xfId="0" applyFont="1" applyFill="1" applyBorder="1" applyAlignment="1" applyProtection="1">
      <alignment horizontal="center" vertical="center" wrapText="1"/>
    </xf>
    <xf numFmtId="0" fontId="141" fillId="2" borderId="20" xfId="0" applyFont="1" applyFill="1" applyBorder="1" applyAlignment="1" applyProtection="1">
      <alignment horizontal="center" vertical="center" wrapText="1"/>
    </xf>
    <xf numFmtId="0" fontId="118" fillId="2" borderId="6" xfId="0" applyFont="1" applyFill="1" applyBorder="1" applyAlignment="1" applyProtection="1">
      <alignment horizontal="center" vertical="center"/>
    </xf>
    <xf numFmtId="0" fontId="170" fillId="2" borderId="0" xfId="0" applyFont="1" applyFill="1" applyBorder="1" applyAlignment="1" applyProtection="1">
      <alignment horizontal="center" vertical="center"/>
    </xf>
    <xf numFmtId="0" fontId="146" fillId="3" borderId="0" xfId="0" applyFont="1" applyFill="1" applyAlignment="1" applyProtection="1">
      <alignment horizontal="center" vertical="center"/>
    </xf>
    <xf numFmtId="0" fontId="156" fillId="12" borderId="0" xfId="0" applyFont="1" applyFill="1" applyBorder="1" applyAlignment="1" applyProtection="1">
      <alignment horizontal="center" vertical="center"/>
    </xf>
    <xf numFmtId="0" fontId="118" fillId="11" borderId="6" xfId="0" applyFont="1" applyFill="1" applyBorder="1" applyAlignment="1" applyProtection="1">
      <alignment horizontal="center" vertical="center"/>
    </xf>
    <xf numFmtId="0" fontId="99" fillId="11" borderId="0" xfId="0" applyFont="1" applyFill="1" applyBorder="1" applyAlignment="1" applyProtection="1">
      <alignment vertical="top"/>
    </xf>
    <xf numFmtId="0" fontId="136" fillId="11" borderId="33" xfId="0" applyFont="1" applyFill="1" applyBorder="1" applyAlignment="1" applyProtection="1">
      <alignment horizontal="center" vertical="top"/>
    </xf>
    <xf numFmtId="0" fontId="136" fillId="11" borderId="0" xfId="0" applyFont="1" applyFill="1" applyBorder="1" applyAlignment="1" applyProtection="1">
      <alignment vertical="top" wrapText="1"/>
    </xf>
    <xf numFmtId="0" fontId="173" fillId="11" borderId="0" xfId="0" applyFont="1" applyFill="1" applyBorder="1" applyAlignment="1" applyProtection="1">
      <alignment horizontal="center" vertical="top"/>
    </xf>
    <xf numFmtId="0" fontId="170" fillId="2" borderId="0" xfId="0" applyFont="1" applyFill="1" applyBorder="1" applyAlignment="1" applyProtection="1">
      <alignment horizontal="center" vertical="top"/>
    </xf>
    <xf numFmtId="0" fontId="99" fillId="11" borderId="71" xfId="0" applyFont="1" applyFill="1" applyBorder="1" applyAlignment="1" applyProtection="1">
      <alignment vertical="top"/>
    </xf>
    <xf numFmtId="0" fontId="51" fillId="11" borderId="0" xfId="0" applyFont="1" applyFill="1" applyAlignment="1" applyProtection="1">
      <alignment vertical="top"/>
    </xf>
    <xf numFmtId="0" fontId="155" fillId="11" borderId="0" xfId="0" applyFont="1" applyFill="1" applyBorder="1" applyAlignment="1" applyProtection="1">
      <alignment horizontal="center" vertical="top"/>
    </xf>
    <xf numFmtId="0" fontId="137" fillId="11" borderId="14" xfId="0" applyFont="1" applyFill="1" applyBorder="1" applyAlignment="1" applyProtection="1">
      <alignment horizontal="center" vertical="top"/>
    </xf>
    <xf numFmtId="164" fontId="140" fillId="11" borderId="0" xfId="0" applyNumberFormat="1" applyFont="1" applyFill="1" applyBorder="1" applyAlignment="1" applyProtection="1">
      <alignment horizontal="center" vertical="top"/>
    </xf>
    <xf numFmtId="0" fontId="8" fillId="11" borderId="0" xfId="0" applyFont="1" applyFill="1" applyAlignment="1" applyProtection="1">
      <alignment vertical="top"/>
    </xf>
    <xf numFmtId="0" fontId="136" fillId="11" borderId="14" xfId="0" applyFont="1" applyFill="1" applyBorder="1" applyAlignment="1" applyProtection="1">
      <alignment horizontal="center" vertical="top"/>
    </xf>
    <xf numFmtId="0" fontId="148" fillId="11" borderId="0" xfId="0" applyFont="1" applyFill="1" applyBorder="1" applyAlignment="1" applyProtection="1">
      <alignment vertical="top"/>
    </xf>
    <xf numFmtId="0" fontId="152" fillId="11" borderId="0" xfId="0" applyFont="1" applyFill="1" applyBorder="1" applyAlignment="1" applyProtection="1">
      <alignment horizontal="center" vertical="top"/>
    </xf>
    <xf numFmtId="0" fontId="44" fillId="11" borderId="0" xfId="0" applyFont="1" applyFill="1" applyAlignment="1" applyProtection="1">
      <alignment vertical="top"/>
    </xf>
    <xf numFmtId="0" fontId="8" fillId="12" borderId="0" xfId="0" applyFont="1" applyFill="1" applyAlignment="1" applyProtection="1">
      <alignment vertical="top"/>
    </xf>
    <xf numFmtId="0" fontId="140" fillId="12" borderId="0" xfId="0" applyFont="1" applyFill="1" applyBorder="1" applyAlignment="1" applyProtection="1">
      <alignment horizontal="center" vertical="top"/>
    </xf>
    <xf numFmtId="0" fontId="146" fillId="0" borderId="0" xfId="0" applyFont="1" applyFill="1" applyAlignment="1" applyProtection="1">
      <alignment horizontal="center" vertical="center"/>
    </xf>
    <xf numFmtId="0" fontId="156" fillId="0" borderId="0" xfId="0" applyFont="1" applyFill="1" applyBorder="1" applyAlignment="1" applyProtection="1">
      <alignment horizontal="center" vertical="center"/>
    </xf>
    <xf numFmtId="0" fontId="137" fillId="11" borderId="0" xfId="0" applyFont="1" applyFill="1" applyBorder="1" applyAlignment="1" applyProtection="1">
      <alignment horizontal="center" vertical="top"/>
    </xf>
    <xf numFmtId="0" fontId="140" fillId="11" borderId="0" xfId="0" applyFont="1" applyFill="1" applyBorder="1" applyAlignment="1" applyProtection="1">
      <alignment horizontal="center" vertical="top"/>
    </xf>
    <xf numFmtId="0" fontId="136" fillId="11" borderId="0" xfId="0" applyFont="1" applyFill="1" applyBorder="1" applyAlignment="1" applyProtection="1">
      <alignment horizontal="center" vertical="top"/>
    </xf>
    <xf numFmtId="0" fontId="136" fillId="11" borderId="0" xfId="0" applyFont="1" applyFill="1" applyBorder="1" applyAlignment="1" applyProtection="1">
      <alignment vertical="top"/>
    </xf>
    <xf numFmtId="0" fontId="47" fillId="12" borderId="0" xfId="0" applyFont="1" applyFill="1" applyAlignment="1" applyProtection="1">
      <alignment vertical="top"/>
    </xf>
    <xf numFmtId="0" fontId="155" fillId="12" borderId="0" xfId="0" applyFont="1" applyFill="1" applyBorder="1" applyAlignment="1" applyProtection="1">
      <alignment horizontal="center" vertical="top"/>
    </xf>
    <xf numFmtId="164" fontId="140" fillId="12" borderId="0" xfId="0" applyNumberFormat="1" applyFont="1" applyFill="1" applyBorder="1" applyAlignment="1" applyProtection="1">
      <alignment horizontal="center" vertical="top"/>
    </xf>
    <xf numFmtId="0" fontId="47" fillId="0" borderId="0" xfId="0" applyFont="1" applyFill="1" applyAlignment="1" applyProtection="1">
      <alignment vertical="top"/>
    </xf>
    <xf numFmtId="0" fontId="44" fillId="0" borderId="0" xfId="0" applyFont="1" applyFill="1" applyAlignment="1" applyProtection="1">
      <alignment vertical="top"/>
    </xf>
    <xf numFmtId="0" fontId="136" fillId="2" borderId="0" xfId="0" applyFont="1" applyFill="1" applyBorder="1" applyAlignment="1" applyProtection="1">
      <alignment vertical="top"/>
    </xf>
    <xf numFmtId="0" fontId="152" fillId="2" borderId="0" xfId="0" applyFont="1" applyFill="1" applyBorder="1" applyAlignment="1" applyProtection="1">
      <alignment horizontal="center" vertical="top"/>
    </xf>
    <xf numFmtId="0" fontId="44" fillId="12" borderId="0" xfId="0" applyFont="1" applyFill="1" applyAlignment="1" applyProtection="1">
      <alignment vertical="top"/>
    </xf>
    <xf numFmtId="0" fontId="136" fillId="2" borderId="33" xfId="0" applyFont="1" applyFill="1" applyBorder="1" applyAlignment="1" applyProtection="1">
      <alignment horizontal="center" vertical="top"/>
    </xf>
    <xf numFmtId="0" fontId="136" fillId="2" borderId="37" xfId="0" applyFont="1" applyFill="1" applyBorder="1" applyAlignment="1" applyProtection="1">
      <alignment vertical="top" wrapText="1"/>
    </xf>
    <xf numFmtId="0" fontId="173" fillId="2" borderId="37" xfId="0" applyFont="1" applyFill="1" applyBorder="1" applyAlignment="1" applyProtection="1">
      <alignment horizontal="center" vertical="top"/>
    </xf>
    <xf numFmtId="0" fontId="137" fillId="2" borderId="14" xfId="0" applyFont="1" applyFill="1" applyBorder="1" applyAlignment="1" applyProtection="1">
      <alignment horizontal="center" vertical="top"/>
    </xf>
    <xf numFmtId="0" fontId="136" fillId="2" borderId="14" xfId="0" applyFont="1" applyFill="1" applyBorder="1" applyAlignment="1" applyProtection="1">
      <alignment horizontal="center" vertical="top"/>
    </xf>
    <xf numFmtId="0" fontId="161" fillId="4" borderId="21" xfId="0" applyFont="1" applyFill="1" applyBorder="1" applyAlignment="1" applyProtection="1">
      <alignment horizontal="center" vertical="top"/>
    </xf>
    <xf numFmtId="0" fontId="136" fillId="2" borderId="0" xfId="0" applyFont="1" applyFill="1" applyBorder="1" applyAlignment="1" applyProtection="1">
      <alignment vertical="top" wrapText="1"/>
    </xf>
    <xf numFmtId="0" fontId="173" fillId="2" borderId="0" xfId="0" applyFont="1" applyFill="1" applyBorder="1" applyAlignment="1" applyProtection="1">
      <alignment horizontal="center" vertical="top"/>
    </xf>
    <xf numFmtId="0" fontId="158" fillId="2" borderId="6" xfId="0" applyFont="1" applyFill="1" applyBorder="1" applyAlignment="1" applyProtection="1">
      <alignment horizontal="center" vertical="center"/>
    </xf>
    <xf numFmtId="0" fontId="137" fillId="2" borderId="0" xfId="0" applyFont="1" applyFill="1" applyBorder="1" applyAlignment="1" applyProtection="1">
      <alignment vertical="top"/>
    </xf>
    <xf numFmtId="0" fontId="150" fillId="2" borderId="0" xfId="0" applyFont="1" applyFill="1" applyBorder="1" applyAlignment="1" applyProtection="1">
      <alignment horizontal="center" vertical="top"/>
    </xf>
    <xf numFmtId="0" fontId="150" fillId="12" borderId="0" xfId="0" applyFont="1" applyFill="1" applyBorder="1" applyAlignment="1" applyProtection="1">
      <alignment horizontal="center" vertical="top"/>
    </xf>
    <xf numFmtId="0" fontId="165" fillId="2" borderId="14" xfId="0" applyFont="1" applyFill="1" applyBorder="1" applyAlignment="1" applyProtection="1">
      <alignment horizontal="center" vertical="top"/>
    </xf>
    <xf numFmtId="0" fontId="165" fillId="2" borderId="0" xfId="0" applyFont="1" applyFill="1" applyBorder="1" applyAlignment="1" applyProtection="1">
      <alignment vertical="top" wrapText="1"/>
    </xf>
    <xf numFmtId="0" fontId="164" fillId="2" borderId="71" xfId="0" applyFont="1" applyFill="1" applyBorder="1" applyAlignment="1" applyProtection="1">
      <alignment vertical="top"/>
    </xf>
    <xf numFmtId="0" fontId="163" fillId="12" borderId="0" xfId="0" applyFont="1" applyFill="1" applyAlignment="1" applyProtection="1">
      <alignment vertical="top"/>
    </xf>
    <xf numFmtId="0" fontId="166" fillId="12" borderId="0" xfId="0" applyFont="1" applyFill="1" applyBorder="1" applyAlignment="1" applyProtection="1">
      <alignment horizontal="center" vertical="top"/>
    </xf>
    <xf numFmtId="0" fontId="149" fillId="2" borderId="0" xfId="0" applyFont="1" applyFill="1" applyBorder="1" applyAlignment="1" applyProtection="1">
      <alignment horizontal="center" vertical="top"/>
    </xf>
    <xf numFmtId="0" fontId="45" fillId="2" borderId="14" xfId="0" applyFont="1" applyFill="1" applyBorder="1" applyAlignment="1" applyProtection="1">
      <alignment horizontal="center" vertical="top"/>
    </xf>
    <xf numFmtId="0" fontId="68" fillId="2" borderId="0" xfId="0" applyFont="1" applyFill="1" applyBorder="1" applyAlignment="1" applyProtection="1">
      <alignment horizontal="center" vertical="top"/>
    </xf>
    <xf numFmtId="0" fontId="44" fillId="3" borderId="0" xfId="0" applyFont="1" applyFill="1" applyAlignment="1" applyProtection="1">
      <alignment vertical="top"/>
    </xf>
    <xf numFmtId="0" fontId="21" fillId="0" borderId="0" xfId="0" applyFont="1" applyFill="1" applyAlignment="1" applyProtection="1">
      <alignment vertical="center"/>
    </xf>
    <xf numFmtId="0" fontId="17" fillId="0" borderId="0" xfId="0" applyFont="1" applyFill="1" applyAlignment="1" applyProtection="1">
      <alignment vertical="center"/>
    </xf>
    <xf numFmtId="0" fontId="8" fillId="3" borderId="0" xfId="0" applyFont="1" applyFill="1" applyAlignment="1" applyProtection="1">
      <alignment vertical="center"/>
    </xf>
    <xf numFmtId="0" fontId="17" fillId="0" borderId="0" xfId="0" applyFont="1" applyFill="1" applyAlignment="1" applyProtection="1">
      <alignment vertical="top"/>
    </xf>
    <xf numFmtId="0" fontId="53" fillId="0" borderId="0" xfId="0" applyFont="1" applyFill="1" applyAlignment="1" applyProtection="1">
      <alignment vertical="top"/>
    </xf>
    <xf numFmtId="0" fontId="4" fillId="0" borderId="0" xfId="0" applyFont="1" applyFill="1" applyAlignment="1" applyProtection="1">
      <alignment vertical="top"/>
    </xf>
    <xf numFmtId="0" fontId="4" fillId="3" borderId="0" xfId="0" applyFont="1" applyFill="1" applyAlignment="1" applyProtection="1">
      <alignment vertical="top"/>
    </xf>
    <xf numFmtId="0" fontId="61" fillId="0" borderId="0" xfId="0" applyFont="1" applyFill="1" applyAlignment="1" applyProtection="1">
      <alignment vertical="top"/>
    </xf>
    <xf numFmtId="0" fontId="7" fillId="0" borderId="0" xfId="0" applyFont="1" applyFill="1" applyAlignment="1" applyProtection="1">
      <alignment vertical="top"/>
    </xf>
    <xf numFmtId="0" fontId="4" fillId="3" borderId="0" xfId="0" applyFont="1" applyFill="1" applyBorder="1" applyAlignment="1" applyProtection="1">
      <alignment vertical="top"/>
    </xf>
    <xf numFmtId="0" fontId="8" fillId="3" borderId="0" xfId="0" applyFont="1" applyFill="1" applyBorder="1" applyAlignment="1" applyProtection="1">
      <alignment vertical="top"/>
    </xf>
    <xf numFmtId="0" fontId="50" fillId="3" borderId="0" xfId="0" applyFont="1" applyFill="1" applyBorder="1" applyAlignment="1" applyProtection="1">
      <alignment horizontal="center" vertical="center" textRotation="90" wrapText="1"/>
    </xf>
    <xf numFmtId="0" fontId="88" fillId="3" borderId="0" xfId="0" applyFont="1" applyFill="1" applyBorder="1" applyAlignment="1" applyProtection="1">
      <alignment horizontal="center" vertical="center" textRotation="90" wrapText="1"/>
    </xf>
    <xf numFmtId="0" fontId="0" fillId="0" borderId="0" xfId="0" applyFill="1" applyAlignment="1" applyProtection="1">
      <alignment vertical="center"/>
    </xf>
    <xf numFmtId="0" fontId="117" fillId="6" borderId="21" xfId="0" applyFont="1" applyFill="1" applyBorder="1" applyAlignment="1" applyProtection="1">
      <alignment horizontal="center" vertical="center"/>
    </xf>
    <xf numFmtId="0" fontId="121" fillId="6" borderId="22" xfId="0" applyFont="1" applyFill="1" applyBorder="1" applyAlignment="1" applyProtection="1">
      <alignment vertical="center"/>
    </xf>
    <xf numFmtId="164" fontId="121" fillId="6" borderId="6" xfId="0" applyNumberFormat="1" applyFont="1" applyFill="1" applyBorder="1" applyAlignment="1" applyProtection="1">
      <alignment horizontal="center" vertical="center"/>
    </xf>
    <xf numFmtId="164" fontId="121" fillId="6" borderId="6" xfId="0" applyNumberFormat="1" applyFont="1" applyFill="1" applyBorder="1" applyAlignment="1" applyProtection="1">
      <alignment horizontal="left" vertical="center" wrapText="1" indent="1"/>
    </xf>
    <xf numFmtId="1" fontId="101" fillId="6" borderId="6" xfId="0" applyNumberFormat="1" applyFont="1" applyFill="1" applyBorder="1" applyAlignment="1" applyProtection="1">
      <alignment horizontal="center" vertical="center"/>
    </xf>
    <xf numFmtId="164" fontId="160" fillId="2" borderId="0" xfId="0" applyNumberFormat="1" applyFont="1" applyFill="1" applyBorder="1" applyAlignment="1" applyProtection="1">
      <alignment horizontal="center" vertical="center"/>
    </xf>
    <xf numFmtId="164" fontId="57" fillId="2" borderId="0" xfId="0" applyNumberFormat="1" applyFont="1" applyFill="1" applyBorder="1" applyAlignment="1" applyProtection="1">
      <alignment horizontal="center" vertical="center"/>
    </xf>
    <xf numFmtId="164" fontId="49" fillId="3" borderId="0" xfId="0" applyNumberFormat="1" applyFont="1" applyFill="1" applyBorder="1" applyAlignment="1" applyProtection="1">
      <alignment horizontal="center" vertical="center"/>
    </xf>
    <xf numFmtId="164" fontId="89" fillId="3" borderId="0" xfId="0" applyNumberFormat="1" applyFont="1" applyFill="1" applyBorder="1" applyAlignment="1" applyProtection="1">
      <alignment horizontal="center" vertical="center"/>
    </xf>
    <xf numFmtId="0" fontId="121" fillId="2" borderId="22" xfId="0" applyFont="1" applyFill="1" applyBorder="1" applyAlignment="1" applyProtection="1">
      <alignment vertical="center"/>
    </xf>
    <xf numFmtId="164" fontId="121" fillId="2" borderId="6" xfId="0" applyNumberFormat="1" applyFont="1" applyFill="1" applyBorder="1" applyAlignment="1" applyProtection="1">
      <alignment horizontal="center" vertical="center"/>
    </xf>
    <xf numFmtId="164" fontId="121" fillId="2" borderId="6" xfId="0" applyNumberFormat="1" applyFont="1" applyFill="1" applyBorder="1" applyAlignment="1" applyProtection="1">
      <alignment horizontal="left" vertical="center" wrapText="1" indent="1"/>
    </xf>
    <xf numFmtId="1" fontId="101" fillId="2" borderId="6" xfId="0" applyNumberFormat="1" applyFont="1" applyFill="1" applyBorder="1" applyAlignment="1" applyProtection="1">
      <alignment horizontal="center" vertical="center"/>
    </xf>
    <xf numFmtId="0" fontId="121" fillId="0" borderId="22" xfId="0" applyFont="1" applyFill="1" applyBorder="1" applyAlignment="1" applyProtection="1">
      <alignment vertical="center"/>
    </xf>
    <xf numFmtId="164" fontId="121" fillId="0" borderId="6" xfId="0" applyNumberFormat="1" applyFont="1" applyFill="1" applyBorder="1" applyAlignment="1" applyProtection="1">
      <alignment horizontal="center" vertical="center"/>
    </xf>
    <xf numFmtId="164" fontId="121" fillId="0" borderId="6" xfId="0" applyNumberFormat="1" applyFont="1" applyFill="1" applyBorder="1" applyAlignment="1" applyProtection="1">
      <alignment horizontal="left" vertical="center" wrapText="1" indent="1"/>
    </xf>
    <xf numFmtId="1" fontId="101" fillId="0" borderId="6" xfId="0" applyNumberFormat="1" applyFont="1" applyFill="1" applyBorder="1" applyAlignment="1" applyProtection="1">
      <alignment horizontal="center" vertical="center"/>
    </xf>
    <xf numFmtId="0" fontId="121" fillId="2" borderId="22" xfId="0" applyFont="1" applyFill="1" applyBorder="1" applyAlignment="1" applyProtection="1">
      <alignment vertical="center" wrapText="1"/>
    </xf>
    <xf numFmtId="0" fontId="121" fillId="0" borderId="22" xfId="0" applyFont="1" applyFill="1" applyBorder="1" applyAlignment="1" applyProtection="1">
      <alignment vertical="center" wrapText="1"/>
    </xf>
    <xf numFmtId="0" fontId="121" fillId="11" borderId="22" xfId="0" applyFont="1" applyFill="1" applyBorder="1" applyAlignment="1" applyProtection="1">
      <alignment vertical="center" wrapText="1"/>
    </xf>
    <xf numFmtId="164" fontId="121" fillId="11" borderId="6" xfId="0" applyNumberFormat="1" applyFont="1" applyFill="1" applyBorder="1" applyAlignment="1" applyProtection="1">
      <alignment horizontal="center" vertical="center"/>
    </xf>
    <xf numFmtId="164" fontId="121" fillId="11" borderId="6" xfId="0" applyNumberFormat="1" applyFont="1" applyFill="1" applyBorder="1" applyAlignment="1" applyProtection="1">
      <alignment horizontal="left" vertical="center" wrapText="1" indent="1"/>
    </xf>
    <xf numFmtId="1" fontId="101" fillId="11" borderId="6" xfId="0" applyNumberFormat="1" applyFont="1" applyFill="1" applyBorder="1" applyAlignment="1" applyProtection="1">
      <alignment horizontal="center" vertical="center"/>
    </xf>
    <xf numFmtId="0" fontId="94" fillId="2" borderId="22" xfId="0" applyFont="1" applyFill="1" applyBorder="1" applyAlignment="1" applyProtection="1">
      <alignment vertical="center"/>
    </xf>
    <xf numFmtId="164" fontId="101" fillId="2" borderId="6" xfId="0" applyNumberFormat="1"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94" fillId="6" borderId="22" xfId="0" applyFont="1" applyFill="1" applyBorder="1" applyAlignment="1" applyProtection="1">
      <alignment vertical="center"/>
    </xf>
    <xf numFmtId="164" fontId="101" fillId="6" borderId="6" xfId="0" applyNumberFormat="1" applyFont="1" applyFill="1" applyBorder="1" applyAlignment="1" applyProtection="1">
      <alignment horizontal="center" vertical="center"/>
    </xf>
    <xf numFmtId="1" fontId="50" fillId="2" borderId="0" xfId="0" applyNumberFormat="1" applyFont="1" applyFill="1" applyBorder="1" applyAlignment="1" applyProtection="1">
      <alignment horizontal="left" vertical="center" wrapText="1"/>
    </xf>
    <xf numFmtId="0" fontId="43" fillId="2" borderId="0" xfId="0" applyFont="1" applyFill="1" applyBorder="1" applyAlignment="1" applyProtection="1">
      <alignment vertical="top"/>
    </xf>
    <xf numFmtId="164" fontId="10" fillId="2" borderId="0" xfId="0" applyNumberFormat="1" applyFont="1" applyFill="1" applyBorder="1" applyAlignment="1" applyProtection="1">
      <alignment horizontal="center" vertical="top" shrinkToFit="1"/>
    </xf>
    <xf numFmtId="0" fontId="10" fillId="2" borderId="0" xfId="0" applyFont="1" applyFill="1" applyBorder="1" applyAlignment="1" applyProtection="1">
      <alignment vertical="top"/>
    </xf>
    <xf numFmtId="0" fontId="12" fillId="2" borderId="0" xfId="0" applyFont="1" applyFill="1" applyBorder="1" applyAlignment="1" applyProtection="1">
      <alignment horizontal="left"/>
    </xf>
    <xf numFmtId="164" fontId="10" fillId="2" borderId="0" xfId="0" applyNumberFormat="1" applyFont="1" applyFill="1" applyBorder="1" applyAlignment="1" applyProtection="1">
      <alignment horizontal="center" vertical="top"/>
    </xf>
    <xf numFmtId="0" fontId="11" fillId="2" borderId="12" xfId="0" applyFont="1" applyFill="1" applyBorder="1" applyAlignment="1" applyProtection="1">
      <alignment horizontal="center" vertical="top"/>
    </xf>
    <xf numFmtId="0" fontId="11" fillId="2" borderId="13" xfId="0" applyFont="1" applyFill="1" applyBorder="1" applyAlignment="1" applyProtection="1">
      <alignment horizontal="center" vertical="top"/>
    </xf>
    <xf numFmtId="0" fontId="13" fillId="2" borderId="0" xfId="0" applyFont="1" applyFill="1" applyBorder="1" applyAlignment="1" applyProtection="1">
      <alignment vertical="top"/>
    </xf>
    <xf numFmtId="0" fontId="99" fillId="2" borderId="73" xfId="0" applyFont="1" applyFill="1" applyBorder="1" applyAlignment="1" applyProtection="1">
      <alignment vertical="top"/>
    </xf>
    <xf numFmtId="0" fontId="11" fillId="2" borderId="74" xfId="0" applyFont="1" applyFill="1" applyBorder="1" applyAlignment="1" applyProtection="1">
      <alignment horizontal="center" vertical="top"/>
    </xf>
    <xf numFmtId="0" fontId="11" fillId="2" borderId="75" xfId="0" applyFont="1" applyFill="1" applyBorder="1" applyAlignment="1" applyProtection="1">
      <alignment horizontal="center" vertical="top"/>
    </xf>
    <xf numFmtId="0" fontId="11" fillId="2" borderId="73" xfId="0" applyFont="1" applyFill="1" applyBorder="1" applyAlignment="1" applyProtection="1">
      <alignment horizontal="center" vertical="top"/>
    </xf>
    <xf numFmtId="0" fontId="40" fillId="2" borderId="73" xfId="0" applyFont="1" applyFill="1" applyBorder="1" applyAlignment="1" applyProtection="1">
      <alignment horizontal="center" vertical="top"/>
    </xf>
    <xf numFmtId="0" fontId="21" fillId="2" borderId="73" xfId="0" applyFont="1" applyFill="1" applyBorder="1" applyAlignment="1" applyProtection="1">
      <alignment vertical="top"/>
    </xf>
    <xf numFmtId="0" fontId="8" fillId="2" borderId="73" xfId="0" applyFont="1" applyFill="1" applyBorder="1" applyAlignment="1" applyProtection="1">
      <alignment vertical="top"/>
    </xf>
    <xf numFmtId="0" fontId="99" fillId="2" borderId="76" xfId="0" applyFont="1" applyFill="1" applyBorder="1" applyAlignment="1" applyProtection="1">
      <alignment vertical="top"/>
    </xf>
    <xf numFmtId="0" fontId="40" fillId="2" borderId="0" xfId="0" applyFont="1" applyFill="1" applyAlignment="1" applyProtection="1">
      <alignment horizontal="center" vertical="top"/>
    </xf>
    <xf numFmtId="0" fontId="21" fillId="2" borderId="0" xfId="0" applyFont="1" applyFill="1" applyAlignment="1" applyProtection="1">
      <alignment vertical="top"/>
    </xf>
    <xf numFmtId="0" fontId="8" fillId="2" borderId="0" xfId="0" applyFont="1" applyFill="1" applyAlignment="1" applyProtection="1">
      <alignment vertical="top"/>
    </xf>
    <xf numFmtId="0" fontId="10" fillId="3" borderId="0" xfId="0" applyFont="1" applyFill="1" applyAlignment="1" applyProtection="1">
      <alignment horizontal="center" vertical="top"/>
    </xf>
    <xf numFmtId="0" fontId="10" fillId="3" borderId="0" xfId="0" applyFont="1" applyFill="1" applyAlignment="1" applyProtection="1">
      <alignment vertical="top"/>
    </xf>
    <xf numFmtId="0" fontId="40" fillId="3" borderId="0" xfId="0" applyFont="1" applyFill="1" applyAlignment="1" applyProtection="1">
      <alignment horizontal="center" vertical="top"/>
    </xf>
    <xf numFmtId="0" fontId="21" fillId="0" borderId="0" xfId="0" applyFont="1" applyFill="1" applyAlignment="1" applyProtection="1">
      <alignment horizontal="left" vertical="top"/>
    </xf>
    <xf numFmtId="0" fontId="11" fillId="0" borderId="0" xfId="0" applyFont="1" applyFill="1" applyAlignment="1" applyProtection="1">
      <alignment horizontal="center" vertical="top"/>
    </xf>
    <xf numFmtId="0" fontId="11"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Alignment="1" applyProtection="1">
      <alignment vertical="top"/>
    </xf>
    <xf numFmtId="0" fontId="40" fillId="0" borderId="0" xfId="0" applyFont="1" applyFill="1" applyAlignment="1" applyProtection="1">
      <alignment horizontal="center" vertical="top"/>
    </xf>
    <xf numFmtId="0" fontId="13" fillId="0" borderId="0" xfId="0" applyFont="1" applyFill="1" applyAlignment="1" applyProtection="1">
      <alignment horizontal="left" vertical="center"/>
    </xf>
    <xf numFmtId="0" fontId="13" fillId="0" borderId="0" xfId="0" applyFont="1" applyFill="1" applyAlignment="1" applyProtection="1">
      <alignment horizontal="left"/>
    </xf>
    <xf numFmtId="0" fontId="13" fillId="0" borderId="0" xfId="0" applyFont="1" applyFill="1" applyAlignment="1" applyProtection="1">
      <alignment horizontal="left"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top"/>
    </xf>
    <xf numFmtId="0" fontId="13" fillId="0" borderId="0" xfId="0" applyFont="1" applyFill="1" applyAlignment="1" applyProtection="1">
      <alignment horizontal="left" vertical="top" wrapText="1"/>
    </xf>
    <xf numFmtId="0" fontId="119" fillId="0" borderId="0" xfId="0" applyFont="1"/>
    <xf numFmtId="164" fontId="113" fillId="3" borderId="33" xfId="0" applyNumberFormat="1" applyFont="1" applyFill="1" applyBorder="1" applyAlignment="1" applyProtection="1">
      <alignment horizontal="center" vertical="center"/>
    </xf>
    <xf numFmtId="0" fontId="101" fillId="3" borderId="21" xfId="0" applyFont="1" applyFill="1" applyBorder="1" applyAlignment="1" applyProtection="1">
      <alignment horizontal="left" vertical="center" indent="1"/>
    </xf>
    <xf numFmtId="1" fontId="129" fillId="0" borderId="6" xfId="0" applyNumberFormat="1" applyFont="1" applyFill="1" applyBorder="1" applyAlignment="1" applyProtection="1">
      <alignment horizontal="center" vertical="center"/>
      <protection hidden="1"/>
    </xf>
    <xf numFmtId="1" fontId="7" fillId="0" borderId="0" xfId="0" applyNumberFormat="1" applyFont="1" applyAlignment="1">
      <alignment horizontal="center" vertical="center"/>
    </xf>
    <xf numFmtId="164" fontId="113" fillId="15" borderId="8" xfId="0" applyNumberFormat="1" applyFont="1" applyFill="1" applyBorder="1" applyAlignment="1" applyProtection="1">
      <alignment horizontal="center" vertical="center"/>
    </xf>
    <xf numFmtId="0" fontId="119" fillId="0" borderId="0" xfId="0" applyFont="1" applyAlignment="1">
      <alignment horizontal="center"/>
    </xf>
    <xf numFmtId="164" fontId="119" fillId="0" borderId="0" xfId="0" applyNumberFormat="1" applyFont="1" applyAlignment="1">
      <alignment horizontal="center" vertical="center"/>
    </xf>
    <xf numFmtId="0" fontId="2" fillId="2" borderId="21" xfId="0" applyFont="1" applyFill="1" applyBorder="1" applyAlignment="1" applyProtection="1">
      <alignment horizontal="center" vertical="center"/>
    </xf>
    <xf numFmtId="0" fontId="1" fillId="0" borderId="6" xfId="0" applyFont="1" applyBorder="1" applyAlignment="1">
      <alignment horizontal="center"/>
    </xf>
    <xf numFmtId="0" fontId="0" fillId="3" borderId="0" xfId="0" applyFill="1" applyAlignment="1" applyProtection="1">
      <alignment vertical="top"/>
    </xf>
    <xf numFmtId="0" fontId="36" fillId="3" borderId="66" xfId="0" applyFont="1" applyFill="1" applyBorder="1" applyAlignment="1" applyProtection="1">
      <alignment vertical="top"/>
    </xf>
    <xf numFmtId="0" fontId="0" fillId="3" borderId="70" xfId="0" applyFill="1" applyBorder="1" applyAlignment="1" applyProtection="1">
      <alignment vertical="top"/>
    </xf>
    <xf numFmtId="0" fontId="133" fillId="0" borderId="63" xfId="2" applyFont="1" applyFill="1" applyBorder="1" applyAlignment="1" applyProtection="1">
      <alignment vertical="center" wrapText="1"/>
    </xf>
    <xf numFmtId="0" fontId="133" fillId="0" borderId="19" xfId="2" applyFont="1" applyFill="1" applyBorder="1" applyAlignment="1" applyProtection="1">
      <alignment vertical="center" wrapText="1"/>
    </xf>
    <xf numFmtId="0" fontId="51" fillId="11" borderId="70" xfId="0" applyFont="1" applyFill="1" applyBorder="1" applyAlignment="1" applyProtection="1">
      <alignment vertical="top"/>
    </xf>
    <xf numFmtId="0" fontId="173" fillId="11" borderId="0" xfId="0" applyFont="1" applyFill="1" applyBorder="1" applyAlignment="1" applyProtection="1">
      <alignment horizontal="center" vertical="center" wrapText="1"/>
    </xf>
    <xf numFmtId="0" fontId="0" fillId="11" borderId="70" xfId="0" applyFill="1" applyBorder="1" applyAlignment="1" applyProtection="1">
      <alignment vertical="top"/>
    </xf>
    <xf numFmtId="164" fontId="138" fillId="11" borderId="19" xfId="0" applyNumberFormat="1" applyFont="1" applyFill="1" applyBorder="1" applyAlignment="1" applyProtection="1">
      <alignment horizontal="center" vertical="center"/>
    </xf>
    <xf numFmtId="0" fontId="139" fillId="11" borderId="0" xfId="0" quotePrefix="1" applyFont="1" applyFill="1" applyBorder="1" applyAlignment="1" applyProtection="1">
      <alignment vertical="center"/>
    </xf>
    <xf numFmtId="0" fontId="140" fillId="11" borderId="0" xfId="0" applyFont="1" applyFill="1" applyBorder="1" applyAlignment="1" applyProtection="1">
      <alignment vertical="top"/>
    </xf>
    <xf numFmtId="0" fontId="171" fillId="11" borderId="0" xfId="0" applyFont="1" applyFill="1" applyBorder="1" applyAlignment="1" applyProtection="1">
      <alignment vertical="top"/>
    </xf>
    <xf numFmtId="0" fontId="133" fillId="11" borderId="18" xfId="0" applyFont="1" applyFill="1" applyBorder="1" applyAlignment="1" applyProtection="1">
      <alignment vertical="top"/>
    </xf>
    <xf numFmtId="0" fontId="140" fillId="11" borderId="18" xfId="0" applyFont="1" applyFill="1" applyBorder="1" applyAlignment="1" applyProtection="1">
      <alignment horizontal="center" vertical="center"/>
    </xf>
    <xf numFmtId="0" fontId="44" fillId="11" borderId="70" xfId="0" applyFont="1" applyFill="1" applyBorder="1" applyAlignment="1" applyProtection="1">
      <alignment vertical="top"/>
    </xf>
    <xf numFmtId="0" fontId="153" fillId="11" borderId="0" xfId="0" applyFont="1" applyFill="1" applyBorder="1" applyAlignment="1" applyProtection="1">
      <alignment vertical="top"/>
    </xf>
    <xf numFmtId="0" fontId="152" fillId="11" borderId="0" xfId="0" applyFont="1" applyFill="1" applyBorder="1" applyAlignment="1" applyProtection="1">
      <alignment horizontal="center" vertical="center"/>
    </xf>
    <xf numFmtId="0" fontId="152" fillId="11" borderId="0" xfId="0" applyFont="1" applyFill="1" applyBorder="1" applyAlignment="1" applyProtection="1">
      <alignment vertical="top"/>
    </xf>
    <xf numFmtId="0" fontId="151" fillId="11" borderId="0" xfId="0" applyFont="1" applyFill="1" applyBorder="1" applyAlignment="1" applyProtection="1">
      <alignment horizontal="right" vertical="top"/>
    </xf>
    <xf numFmtId="0" fontId="171" fillId="2" borderId="0" xfId="0" applyFont="1" applyFill="1" applyBorder="1" applyAlignment="1" applyProtection="1">
      <alignment vertical="top"/>
    </xf>
    <xf numFmtId="0" fontId="0" fillId="0" borderId="70" xfId="0" applyFill="1" applyBorder="1" applyAlignment="1" applyProtection="1">
      <alignment vertical="top"/>
    </xf>
    <xf numFmtId="0" fontId="146" fillId="0" borderId="63" xfId="2" applyFont="1" applyFill="1" applyBorder="1" applyAlignment="1" applyProtection="1">
      <alignment horizontal="left" vertical="center" wrapText="1"/>
    </xf>
    <xf numFmtId="0" fontId="146" fillId="0" borderId="19" xfId="2" applyFont="1" applyFill="1" applyBorder="1" applyAlignment="1" applyProtection="1">
      <alignment horizontal="left" vertical="center" wrapText="1"/>
    </xf>
    <xf numFmtId="0" fontId="139" fillId="2" borderId="0" xfId="0" quotePrefix="1" applyFont="1" applyFill="1" applyBorder="1" applyAlignment="1" applyProtection="1">
      <alignment vertical="center"/>
    </xf>
    <xf numFmtId="0" fontId="140" fillId="2" borderId="0" xfId="0" applyFont="1" applyFill="1" applyBorder="1" applyAlignment="1" applyProtection="1">
      <alignment vertical="top"/>
    </xf>
    <xf numFmtId="0" fontId="44" fillId="3" borderId="70" xfId="0" applyFont="1" applyFill="1" applyBorder="1" applyAlignment="1" applyProtection="1">
      <alignment vertical="top"/>
    </xf>
    <xf numFmtId="0" fontId="133" fillId="2" borderId="18" xfId="0" applyFont="1" applyFill="1" applyBorder="1" applyAlignment="1" applyProtection="1">
      <alignment vertical="top"/>
    </xf>
    <xf numFmtId="0" fontId="140" fillId="2" borderId="18" xfId="0" applyFont="1" applyFill="1" applyBorder="1" applyAlignment="1" applyProtection="1">
      <alignment horizontal="center" vertical="center"/>
    </xf>
    <xf numFmtId="0" fontId="153" fillId="2" borderId="0" xfId="0" applyFont="1" applyFill="1" applyBorder="1" applyAlignment="1" applyProtection="1">
      <alignment vertical="top"/>
    </xf>
    <xf numFmtId="0" fontId="152" fillId="2" borderId="0" xfId="0" applyFont="1" applyFill="1" applyBorder="1" applyAlignment="1" applyProtection="1">
      <alignment horizontal="center" vertical="center"/>
    </xf>
    <xf numFmtId="0" fontId="152" fillId="2" borderId="0" xfId="0" applyFont="1" applyFill="1" applyBorder="1" applyAlignment="1" applyProtection="1">
      <alignment vertical="top"/>
    </xf>
    <xf numFmtId="0" fontId="151" fillId="2" borderId="0" xfId="0" applyFont="1" applyFill="1" applyBorder="1" applyAlignment="1" applyProtection="1">
      <alignment horizontal="right" vertical="top"/>
    </xf>
    <xf numFmtId="0" fontId="173" fillId="2" borderId="0" xfId="0" applyFont="1" applyFill="1" applyBorder="1" applyAlignment="1" applyProtection="1">
      <alignment horizontal="center" vertical="center" wrapText="1"/>
    </xf>
    <xf numFmtId="164" fontId="138" fillId="7" borderId="19" xfId="0" applyNumberFormat="1" applyFont="1" applyFill="1" applyBorder="1" applyAlignment="1" applyProtection="1">
      <alignment horizontal="center" vertical="center"/>
    </xf>
    <xf numFmtId="0" fontId="47" fillId="3" borderId="70" xfId="0" applyFont="1" applyFill="1" applyBorder="1" applyAlignment="1" applyProtection="1">
      <alignment vertical="top"/>
    </xf>
    <xf numFmtId="0" fontId="162" fillId="0" borderId="19" xfId="2" applyFont="1" applyFill="1" applyBorder="1" applyAlignment="1" applyProtection="1">
      <alignment horizontal="left" vertical="center" wrapText="1"/>
    </xf>
    <xf numFmtId="0" fontId="7" fillId="2" borderId="0" xfId="0" applyFont="1" applyFill="1" applyBorder="1" applyAlignment="1" applyProtection="1">
      <alignment vertical="top"/>
    </xf>
    <xf numFmtId="0" fontId="150" fillId="2" borderId="0" xfId="0" applyFont="1" applyFill="1" applyBorder="1" applyAlignment="1" applyProtection="1">
      <alignment horizontal="center" vertical="center"/>
    </xf>
    <xf numFmtId="0" fontId="150" fillId="2" borderId="0" xfId="0" applyFont="1" applyFill="1" applyBorder="1" applyAlignment="1" applyProtection="1">
      <alignment vertical="top"/>
    </xf>
    <xf numFmtId="0" fontId="133" fillId="0" borderId="63" xfId="2" applyFont="1" applyFill="1" applyBorder="1" applyAlignment="1" applyProtection="1">
      <alignment horizontal="left" vertical="center" wrapText="1"/>
    </xf>
    <xf numFmtId="0" fontId="168" fillId="0" borderId="19" xfId="2" applyFont="1" applyFill="1" applyBorder="1" applyAlignment="1" applyProtection="1">
      <alignment vertical="center" wrapText="1"/>
    </xf>
    <xf numFmtId="0" fontId="162" fillId="0" borderId="63" xfId="2" applyFont="1" applyFill="1" applyBorder="1" applyAlignment="1" applyProtection="1">
      <alignment horizontal="left" vertical="center" wrapText="1"/>
    </xf>
    <xf numFmtId="0" fontId="172" fillId="2" borderId="0" xfId="0" applyFont="1" applyFill="1" applyBorder="1" applyAlignment="1" applyProtection="1">
      <alignment horizontal="right" vertical="top"/>
    </xf>
    <xf numFmtId="0" fontId="170" fillId="2" borderId="0" xfId="0" applyFont="1" applyFill="1" applyBorder="1" applyAlignment="1" applyProtection="1">
      <alignment horizontal="center" vertical="center" wrapText="1"/>
    </xf>
    <xf numFmtId="0" fontId="132" fillId="2" borderId="0" xfId="0" applyFont="1" applyFill="1" applyBorder="1" applyAlignment="1" applyProtection="1">
      <alignment horizontal="center" vertical="center" wrapText="1"/>
    </xf>
    <xf numFmtId="0" fontId="17" fillId="3" borderId="70" xfId="0" applyFont="1" applyFill="1" applyBorder="1" applyAlignment="1" applyProtection="1">
      <alignment vertical="center"/>
    </xf>
    <xf numFmtId="0" fontId="17" fillId="3" borderId="70" xfId="0" applyFont="1" applyFill="1" applyBorder="1" applyAlignment="1" applyProtection="1">
      <alignment vertical="top"/>
    </xf>
    <xf numFmtId="0" fontId="4" fillId="3" borderId="70" xfId="0" applyFont="1" applyFill="1" applyBorder="1" applyAlignment="1" applyProtection="1">
      <alignment vertical="top"/>
    </xf>
    <xf numFmtId="0" fontId="7" fillId="3" borderId="70" xfId="0" applyFont="1" applyFill="1" applyBorder="1" applyAlignment="1" applyProtection="1">
      <alignment vertical="top"/>
    </xf>
    <xf numFmtId="0" fontId="0" fillId="3" borderId="70" xfId="0" applyFill="1" applyBorder="1" applyAlignment="1" applyProtection="1">
      <alignment vertical="center"/>
    </xf>
    <xf numFmtId="0" fontId="1" fillId="11" borderId="0" xfId="0" applyFont="1" applyFill="1" applyAlignment="1" applyProtection="1">
      <alignment horizontal="right" vertical="center"/>
    </xf>
    <xf numFmtId="164" fontId="8" fillId="11" borderId="6" xfId="0" applyNumberFormat="1" applyFont="1" applyFill="1" applyBorder="1" applyAlignment="1" applyProtection="1">
      <alignment horizontal="center" vertical="center"/>
    </xf>
    <xf numFmtId="164" fontId="83" fillId="11" borderId="0" xfId="0" applyNumberFormat="1" applyFont="1" applyFill="1" applyAlignment="1" applyProtection="1">
      <alignment horizontal="left" vertical="center"/>
    </xf>
    <xf numFmtId="0" fontId="83" fillId="11" borderId="0" xfId="3" applyNumberFormat="1" applyFont="1" applyFill="1" applyAlignment="1" applyProtection="1">
      <alignment horizontal="left" vertical="center"/>
    </xf>
    <xf numFmtId="0" fontId="67" fillId="2" borderId="0" xfId="0" quotePrefix="1" applyFont="1" applyFill="1" applyBorder="1" applyAlignment="1" applyProtection="1">
      <alignment vertical="center"/>
    </xf>
    <xf numFmtId="164" fontId="83" fillId="11" borderId="0" xfId="0" applyNumberFormat="1" applyFont="1" applyFill="1" applyAlignment="1" applyProtection="1">
      <alignment vertical="center"/>
    </xf>
    <xf numFmtId="0" fontId="101" fillId="2" borderId="6" xfId="0" quotePrefix="1" applyFont="1" applyFill="1" applyBorder="1" applyAlignment="1" applyProtection="1">
      <alignment vertical="center"/>
    </xf>
    <xf numFmtId="0" fontId="101" fillId="0" borderId="6" xfId="0" quotePrefix="1" applyFont="1" applyFill="1" applyBorder="1" applyAlignment="1" applyProtection="1">
      <alignment vertical="center"/>
    </xf>
    <xf numFmtId="0" fontId="90" fillId="11" borderId="0" xfId="0" applyFont="1" applyFill="1" applyAlignment="1" applyProtection="1">
      <alignment vertical="top"/>
    </xf>
    <xf numFmtId="0" fontId="0" fillId="3" borderId="72" xfId="0" applyFill="1" applyBorder="1" applyAlignment="1" applyProtection="1">
      <alignment vertical="top"/>
    </xf>
    <xf numFmtId="0" fontId="131" fillId="2" borderId="59" xfId="2" applyFont="1" applyFill="1" applyBorder="1" applyAlignment="1" applyProtection="1">
      <alignment horizontal="center" vertical="center"/>
      <protection locked="0"/>
    </xf>
    <xf numFmtId="0" fontId="131" fillId="2" borderId="19" xfId="0" applyFont="1" applyFill="1" applyBorder="1" applyAlignment="1" applyProtection="1">
      <alignment horizontal="center" vertical="center"/>
      <protection locked="0"/>
    </xf>
    <xf numFmtId="0" fontId="131" fillId="4" borderId="60" xfId="2" applyFont="1" applyFill="1" applyBorder="1" applyAlignment="1" applyProtection="1">
      <alignment horizontal="center" vertical="center" wrapText="1"/>
      <protection locked="0"/>
    </xf>
    <xf numFmtId="0" fontId="131" fillId="4" borderId="19" xfId="0" applyFont="1" applyFill="1" applyBorder="1" applyAlignment="1" applyProtection="1">
      <alignment horizontal="center" vertical="center"/>
      <protection locked="0"/>
    </xf>
    <xf numFmtId="0" fontId="131" fillId="2" borderId="19" xfId="2" applyFont="1" applyFill="1" applyBorder="1" applyAlignment="1" applyProtection="1">
      <alignment horizontal="center" vertical="center"/>
      <protection locked="0"/>
    </xf>
    <xf numFmtId="0" fontId="131" fillId="0" borderId="19" xfId="2" applyFont="1" applyFill="1" applyBorder="1" applyAlignment="1" applyProtection="1">
      <alignment horizontal="center" vertical="center"/>
      <protection locked="0"/>
    </xf>
    <xf numFmtId="0" fontId="131" fillId="2" borderId="77" xfId="2" applyFont="1" applyFill="1" applyBorder="1" applyAlignment="1" applyProtection="1">
      <alignment horizontal="center" vertical="center"/>
      <protection locked="0"/>
    </xf>
    <xf numFmtId="0" fontId="131" fillId="4" borderId="60" xfId="2" applyFont="1" applyFill="1" applyBorder="1" applyAlignment="1" applyProtection="1">
      <alignment horizontal="center" vertical="center"/>
      <protection locked="0"/>
    </xf>
    <xf numFmtId="0" fontId="131" fillId="4" borderId="19" xfId="2" applyFont="1" applyFill="1" applyBorder="1" applyAlignment="1" applyProtection="1">
      <alignment horizontal="center" vertical="center"/>
      <protection locked="0"/>
    </xf>
    <xf numFmtId="0" fontId="131" fillId="0" borderId="59" xfId="2" applyFont="1" applyFill="1" applyBorder="1" applyAlignment="1" applyProtection="1">
      <alignment horizontal="center" vertical="center" wrapText="1"/>
      <protection locked="0"/>
    </xf>
    <xf numFmtId="0" fontId="131" fillId="0" borderId="77" xfId="2" applyFont="1" applyFill="1" applyBorder="1" applyAlignment="1" applyProtection="1">
      <alignment horizontal="center" vertical="center" wrapText="1"/>
      <protection locked="0"/>
    </xf>
    <xf numFmtId="0" fontId="131" fillId="2" borderId="60" xfId="2" applyFont="1" applyFill="1" applyBorder="1" applyAlignment="1" applyProtection="1">
      <alignment horizontal="center" vertical="center"/>
      <protection locked="0"/>
    </xf>
    <xf numFmtId="0" fontId="131" fillId="0" borderId="60" xfId="2" applyFont="1" applyFill="1" applyBorder="1" applyAlignment="1" applyProtection="1">
      <alignment horizontal="center" vertical="center" wrapText="1"/>
      <protection locked="0"/>
    </xf>
    <xf numFmtId="0" fontId="131" fillId="0" borderId="19" xfId="0" applyFont="1" applyFill="1" applyBorder="1" applyAlignment="1" applyProtection="1">
      <alignment horizontal="center" vertical="center"/>
      <protection locked="0"/>
    </xf>
    <xf numFmtId="0" fontId="131" fillId="0" borderId="77" xfId="2" applyFont="1" applyFill="1" applyBorder="1" applyAlignment="1" applyProtection="1">
      <alignment horizontal="center" vertical="center"/>
      <protection locked="0"/>
    </xf>
    <xf numFmtId="0" fontId="131" fillId="6" borderId="19" xfId="2"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7" fillId="2" borderId="35" xfId="0" applyFont="1" applyFill="1" applyBorder="1" applyAlignment="1" applyProtection="1">
      <alignment vertical="center" wrapText="1"/>
      <protection locked="0"/>
    </xf>
    <xf numFmtId="0" fontId="1" fillId="0" borderId="6" xfId="0" applyFont="1" applyBorder="1" applyAlignment="1">
      <alignment horizontal="center"/>
    </xf>
    <xf numFmtId="0" fontId="134" fillId="2" borderId="0" xfId="0" applyFont="1" applyFill="1" applyBorder="1" applyAlignment="1" applyProtection="1">
      <alignment vertical="center"/>
    </xf>
    <xf numFmtId="0" fontId="176" fillId="8" borderId="0" xfId="0" applyFont="1" applyFill="1" applyBorder="1" applyAlignment="1" applyProtection="1">
      <alignment horizontal="center" vertical="center"/>
    </xf>
    <xf numFmtId="0" fontId="177" fillId="2" borderId="67" xfId="0" applyFont="1" applyFill="1" applyBorder="1" applyAlignment="1" applyProtection="1">
      <alignment vertical="top"/>
    </xf>
    <xf numFmtId="0" fontId="177" fillId="2" borderId="0" xfId="0" applyFont="1" applyFill="1" applyBorder="1" applyAlignment="1" applyProtection="1">
      <alignment vertical="top"/>
    </xf>
    <xf numFmtId="0" fontId="178" fillId="11" borderId="0" xfId="0" applyFont="1" applyFill="1" applyBorder="1" applyAlignment="1" applyProtection="1">
      <alignment vertical="top"/>
    </xf>
    <xf numFmtId="0" fontId="177" fillId="11" borderId="0" xfId="0" applyFont="1" applyFill="1" applyBorder="1" applyAlignment="1" applyProtection="1">
      <alignment vertical="top"/>
    </xf>
    <xf numFmtId="0" fontId="178" fillId="2" borderId="0" xfId="0" applyFont="1" applyFill="1" applyBorder="1" applyAlignment="1" applyProtection="1">
      <alignment vertical="top"/>
    </xf>
    <xf numFmtId="0" fontId="179" fillId="2" borderId="0" xfId="0" applyFont="1" applyFill="1" applyBorder="1" applyAlignment="1" applyProtection="1">
      <alignment vertical="top"/>
    </xf>
    <xf numFmtId="0" fontId="177" fillId="5" borderId="0" xfId="0" applyFont="1" applyFill="1" applyBorder="1" applyAlignment="1" applyProtection="1">
      <alignment vertical="center"/>
    </xf>
    <xf numFmtId="0" fontId="177" fillId="5" borderId="0" xfId="0" applyFont="1" applyFill="1" applyBorder="1" applyAlignment="1" applyProtection="1">
      <alignment vertical="top"/>
    </xf>
    <xf numFmtId="0" fontId="180" fillId="5" borderId="0" xfId="0" applyFont="1" applyFill="1" applyBorder="1" applyAlignment="1" applyProtection="1">
      <alignment vertical="top"/>
    </xf>
    <xf numFmtId="0" fontId="180" fillId="2" borderId="0" xfId="0" applyFont="1" applyFill="1" applyBorder="1" applyAlignment="1" applyProtection="1">
      <alignment vertical="top"/>
    </xf>
    <xf numFmtId="0" fontId="180" fillId="2" borderId="0" xfId="0" applyFont="1" applyFill="1" applyBorder="1" applyAlignment="1" applyProtection="1">
      <alignment horizontal="center" vertical="center" textRotation="90" wrapText="1"/>
    </xf>
    <xf numFmtId="164" fontId="181" fillId="2" borderId="0" xfId="0" applyNumberFormat="1" applyFont="1" applyFill="1" applyBorder="1" applyAlignment="1" applyProtection="1">
      <alignment horizontal="center" vertical="center"/>
    </xf>
    <xf numFmtId="0" fontId="180" fillId="2" borderId="73" xfId="0" applyFont="1" applyFill="1" applyBorder="1" applyAlignment="1" applyProtection="1">
      <alignment vertical="top"/>
    </xf>
    <xf numFmtId="0" fontId="180" fillId="2" borderId="0" xfId="0" applyFont="1" applyFill="1" applyAlignment="1" applyProtection="1">
      <alignment vertical="top"/>
    </xf>
    <xf numFmtId="0" fontId="180" fillId="3" borderId="0" xfId="0" applyFont="1" applyFill="1" applyAlignment="1" applyProtection="1">
      <alignment vertical="top"/>
    </xf>
    <xf numFmtId="0" fontId="180" fillId="0" borderId="0" xfId="0" applyFont="1" applyFill="1" applyAlignment="1" applyProtection="1">
      <alignment vertical="top"/>
    </xf>
    <xf numFmtId="0" fontId="182" fillId="3" borderId="70" xfId="0" applyFont="1" applyFill="1" applyBorder="1" applyAlignment="1" applyProtection="1">
      <alignment vertical="top"/>
    </xf>
    <xf numFmtId="0" fontId="183" fillId="2" borderId="0" xfId="0" applyFont="1" applyFill="1" applyBorder="1" applyAlignment="1" applyProtection="1">
      <alignment vertical="top"/>
    </xf>
    <xf numFmtId="0" fontId="183" fillId="2" borderId="71" xfId="0" applyFont="1" applyFill="1" applyBorder="1" applyAlignment="1" applyProtection="1">
      <alignment vertical="top"/>
    </xf>
    <xf numFmtId="0" fontId="162" fillId="3" borderId="0" xfId="0" applyFont="1" applyFill="1" applyAlignment="1" applyProtection="1">
      <alignment horizontal="center" vertical="center"/>
    </xf>
    <xf numFmtId="0" fontId="184" fillId="12" borderId="0" xfId="0" applyFont="1" applyFill="1" applyBorder="1" applyAlignment="1" applyProtection="1">
      <alignment horizontal="center" vertical="center"/>
    </xf>
    <xf numFmtId="0" fontId="185" fillId="12" borderId="0" xfId="0" applyFont="1" applyFill="1" applyBorder="1" applyAlignment="1" applyProtection="1">
      <alignment horizontal="left" vertical="center"/>
    </xf>
    <xf numFmtId="0" fontId="183" fillId="3" borderId="0" xfId="0" applyFont="1" applyFill="1" applyAlignment="1" applyProtection="1">
      <alignment vertical="top"/>
    </xf>
    <xf numFmtId="0" fontId="183" fillId="11" borderId="0" xfId="0" applyFont="1" applyFill="1" applyAlignment="1" applyProtection="1">
      <alignment vertical="top"/>
    </xf>
    <xf numFmtId="0" fontId="182" fillId="11" borderId="0" xfId="0" applyFont="1" applyFill="1" applyAlignment="1" applyProtection="1">
      <alignment horizontal="left" vertical="top"/>
    </xf>
    <xf numFmtId="0" fontId="182" fillId="11" borderId="0" xfId="0" applyFont="1" applyFill="1" applyAlignment="1" applyProtection="1">
      <alignment vertical="top"/>
    </xf>
    <xf numFmtId="0" fontId="182" fillId="0" borderId="0" xfId="0" applyFont="1" applyFill="1" applyAlignment="1" applyProtection="1">
      <alignment vertical="top"/>
    </xf>
    <xf numFmtId="0" fontId="140" fillId="2" borderId="0" xfId="0" applyFont="1" applyFill="1" applyBorder="1" applyAlignment="1" applyProtection="1">
      <alignment horizontal="center" vertical="center"/>
    </xf>
    <xf numFmtId="0" fontId="158" fillId="11" borderId="6" xfId="0" applyFont="1" applyFill="1" applyBorder="1" applyAlignment="1" applyProtection="1">
      <alignment horizontal="center" vertical="center"/>
    </xf>
    <xf numFmtId="0" fontId="10" fillId="0" borderId="19" xfId="0" applyFont="1" applyFill="1" applyBorder="1" applyAlignment="1" applyProtection="1">
      <alignment vertical="top"/>
    </xf>
    <xf numFmtId="0" fontId="1" fillId="3" borderId="70" xfId="0" applyFont="1" applyFill="1" applyBorder="1" applyAlignment="1" applyProtection="1">
      <alignment vertical="top"/>
    </xf>
    <xf numFmtId="0" fontId="133" fillId="0" borderId="19" xfId="2" applyFont="1" applyFill="1" applyBorder="1" applyAlignment="1" applyProtection="1">
      <alignment horizontal="left" vertical="center" wrapText="1"/>
    </xf>
    <xf numFmtId="0" fontId="8" fillId="2" borderId="71" xfId="0" applyFont="1" applyFill="1" applyBorder="1" applyAlignment="1" applyProtection="1">
      <alignment vertical="top"/>
    </xf>
    <xf numFmtId="0" fontId="133" fillId="3" borderId="0" xfId="0" applyFont="1" applyFill="1" applyAlignment="1" applyProtection="1">
      <alignment horizontal="center" vertical="center"/>
    </xf>
    <xf numFmtId="0" fontId="140" fillId="12" borderId="0" xfId="0" applyFont="1" applyFill="1" applyBorder="1" applyAlignment="1" applyProtection="1">
      <alignment horizontal="center" vertical="center"/>
    </xf>
    <xf numFmtId="0" fontId="8" fillId="11" borderId="0" xfId="0" applyFont="1" applyFill="1" applyAlignment="1" applyProtection="1">
      <alignment horizontal="left" vertical="top"/>
    </xf>
    <xf numFmtId="0" fontId="1" fillId="0" borderId="0" xfId="0" applyFont="1" applyFill="1" applyAlignment="1" applyProtection="1">
      <alignment vertical="top"/>
    </xf>
    <xf numFmtId="0" fontId="8" fillId="11" borderId="0" xfId="0" applyFont="1" applyFill="1" applyBorder="1" applyAlignment="1" applyProtection="1">
      <alignment vertical="top"/>
    </xf>
    <xf numFmtId="0" fontId="137" fillId="11" borderId="37" xfId="0" applyFont="1" applyFill="1" applyBorder="1" applyAlignment="1" applyProtection="1">
      <alignment horizontal="center" vertical="top"/>
    </xf>
    <xf numFmtId="0" fontId="137" fillId="11" borderId="0" xfId="0" applyFont="1" applyFill="1" applyBorder="1" applyAlignment="1" applyProtection="1">
      <alignment vertical="top" wrapText="1"/>
    </xf>
    <xf numFmtId="0" fontId="140" fillId="2" borderId="0" xfId="0" applyFont="1" applyFill="1" applyBorder="1" applyAlignment="1" applyProtection="1">
      <alignment horizontal="center" vertical="top"/>
    </xf>
    <xf numFmtId="0" fontId="133" fillId="11" borderId="15" xfId="0" applyFont="1" applyFill="1" applyBorder="1" applyAlignment="1" applyProtection="1">
      <alignment vertical="top"/>
    </xf>
    <xf numFmtId="0" fontId="180" fillId="11" borderId="0" xfId="0" applyFont="1" applyFill="1" applyBorder="1" applyAlignment="1" applyProtection="1">
      <alignment vertical="top"/>
    </xf>
    <xf numFmtId="0" fontId="8" fillId="11" borderId="71" xfId="0" applyFont="1" applyFill="1" applyBorder="1" applyAlignment="1" applyProtection="1">
      <alignment vertical="top"/>
    </xf>
    <xf numFmtId="164" fontId="130" fillId="7" borderId="19" xfId="0" applyNumberFormat="1" applyFont="1" applyFill="1" applyBorder="1" applyAlignment="1" applyProtection="1">
      <alignment horizontal="center" vertical="center"/>
    </xf>
    <xf numFmtId="0" fontId="44" fillId="11" borderId="0" xfId="0" applyFont="1" applyFill="1" applyAlignment="1" applyProtection="1">
      <alignment horizontal="left" vertical="top"/>
    </xf>
    <xf numFmtId="0" fontId="1" fillId="11" borderId="70" xfId="0" applyFont="1" applyFill="1" applyBorder="1" applyAlignment="1" applyProtection="1">
      <alignment vertical="top"/>
    </xf>
    <xf numFmtId="0" fontId="1" fillId="11" borderId="0" xfId="0" applyFont="1" applyFill="1" applyAlignment="1" applyProtection="1">
      <alignment vertical="top"/>
    </xf>
    <xf numFmtId="0" fontId="140" fillId="2" borderId="0" xfId="0" applyFont="1" applyFill="1" applyBorder="1" applyAlignment="1" applyProtection="1">
      <alignment horizontal="center" vertical="center" wrapText="1"/>
    </xf>
    <xf numFmtId="0" fontId="146" fillId="0" borderId="63" xfId="2" applyFont="1" applyFill="1" applyBorder="1" applyAlignment="1" applyProtection="1">
      <alignment vertical="center" wrapText="1"/>
    </xf>
    <xf numFmtId="0" fontId="146" fillId="0" borderId="19" xfId="2" applyFont="1" applyFill="1" applyBorder="1" applyAlignment="1" applyProtection="1">
      <alignment vertical="center" wrapText="1"/>
    </xf>
    <xf numFmtId="0" fontId="146" fillId="2" borderId="0" xfId="0" applyFont="1" applyFill="1" applyBorder="1" applyAlignment="1" applyProtection="1">
      <alignment vertical="top"/>
    </xf>
    <xf numFmtId="0" fontId="146" fillId="0" borderId="103" xfId="2" applyFont="1" applyFill="1" applyBorder="1" applyAlignment="1" applyProtection="1">
      <alignment horizontal="left" vertical="center" wrapText="1"/>
    </xf>
    <xf numFmtId="0" fontId="146" fillId="0" borderId="104" xfId="2" applyFont="1" applyFill="1" applyBorder="1" applyAlignment="1" applyProtection="1">
      <alignment horizontal="left" vertical="center" wrapText="1"/>
    </xf>
    <xf numFmtId="0" fontId="142" fillId="0" borderId="19" xfId="2" applyFont="1" applyFill="1" applyBorder="1" applyAlignment="1" applyProtection="1">
      <alignment vertical="center" wrapText="1"/>
    </xf>
    <xf numFmtId="0" fontId="142" fillId="0" borderId="63" xfId="2" applyFont="1" applyFill="1" applyBorder="1" applyAlignment="1" applyProtection="1">
      <alignment vertical="center" wrapText="1"/>
    </xf>
    <xf numFmtId="0" fontId="190" fillId="2" borderId="19" xfId="2" applyFont="1" applyFill="1" applyBorder="1" applyAlignment="1" applyProtection="1">
      <alignment horizontal="left" vertical="top" wrapText="1"/>
    </xf>
    <xf numFmtId="0" fontId="191" fillId="11" borderId="19" xfId="2" applyFont="1" applyFill="1" applyBorder="1" applyAlignment="1" applyProtection="1">
      <alignment horizontal="left" vertical="top" wrapText="1"/>
    </xf>
    <xf numFmtId="0" fontId="191" fillId="11" borderId="93" xfId="0" applyFont="1" applyFill="1" applyBorder="1" applyAlignment="1">
      <alignment vertical="top" wrapText="1"/>
    </xf>
    <xf numFmtId="0" fontId="191" fillId="11" borderId="19" xfId="0" applyFont="1" applyFill="1" applyBorder="1" applyAlignment="1">
      <alignment vertical="top" wrapText="1"/>
    </xf>
    <xf numFmtId="0" fontId="190" fillId="11" borderId="93" xfId="2" applyFont="1" applyFill="1" applyBorder="1" applyAlignment="1" applyProtection="1">
      <alignment horizontal="left" vertical="top" wrapText="1"/>
    </xf>
    <xf numFmtId="0" fontId="190" fillId="11" borderId="19" xfId="2" applyFont="1" applyFill="1" applyBorder="1" applyAlignment="1" applyProtection="1">
      <alignment horizontal="left" vertical="top" wrapText="1"/>
    </xf>
    <xf numFmtId="0" fontId="7" fillId="12" borderId="6" xfId="0" applyFont="1" applyFill="1" applyBorder="1" applyAlignment="1" applyProtection="1">
      <alignment horizontal="center" vertical="center"/>
    </xf>
    <xf numFmtId="164" fontId="129" fillId="12" borderId="6" xfId="0" applyNumberFormat="1" applyFont="1" applyFill="1" applyBorder="1" applyAlignment="1" applyProtection="1">
      <alignment horizontal="center" vertical="center"/>
      <protection hidden="1"/>
    </xf>
    <xf numFmtId="0" fontId="175" fillId="12" borderId="21" xfId="0" applyFont="1" applyFill="1" applyBorder="1" applyAlignment="1" applyProtection="1">
      <alignment horizontal="left" vertical="center"/>
      <protection hidden="1"/>
    </xf>
    <xf numFmtId="0" fontId="175" fillId="12" borderId="22" xfId="0" applyFont="1" applyFill="1" applyBorder="1" applyAlignment="1" applyProtection="1">
      <alignment horizontal="left" vertical="center"/>
      <protection hidden="1"/>
    </xf>
    <xf numFmtId="0" fontId="175" fillId="12" borderId="23" xfId="0" applyFont="1" applyFill="1" applyBorder="1" applyAlignment="1" applyProtection="1">
      <alignment horizontal="left" vertical="center"/>
      <protection hidden="1"/>
    </xf>
    <xf numFmtId="0" fontId="47" fillId="0" borderId="63" xfId="0" applyFont="1" applyFill="1" applyBorder="1" applyAlignment="1" applyProtection="1">
      <alignment vertical="top"/>
    </xf>
    <xf numFmtId="0" fontId="131" fillId="0" borderId="63" xfId="2" applyFont="1" applyFill="1" applyBorder="1" applyAlignment="1" applyProtection="1">
      <alignment horizontal="center" vertical="center"/>
      <protection locked="0"/>
    </xf>
    <xf numFmtId="43" fontId="170" fillId="2" borderId="0" xfId="4" applyFont="1" applyFill="1" applyBorder="1" applyAlignment="1" applyProtection="1">
      <alignment horizontal="center" vertical="center"/>
    </xf>
    <xf numFmtId="0" fontId="197" fillId="2" borderId="0" xfId="0" quotePrefix="1" applyFont="1" applyFill="1" applyBorder="1" applyAlignment="1" applyProtection="1">
      <alignment vertical="center"/>
    </xf>
    <xf numFmtId="0" fontId="199" fillId="7" borderId="29" xfId="0" applyFont="1" applyFill="1" applyBorder="1" applyAlignment="1" applyProtection="1">
      <alignment vertical="center"/>
    </xf>
    <xf numFmtId="0" fontId="120" fillId="7" borderId="29" xfId="0" applyFont="1" applyFill="1" applyBorder="1" applyAlignment="1" applyProtection="1">
      <alignment vertical="top"/>
    </xf>
    <xf numFmtId="0" fontId="120" fillId="7" borderId="29" xfId="0" applyFont="1" applyFill="1" applyBorder="1" applyAlignment="1" applyProtection="1">
      <alignment horizontal="center" vertical="top"/>
    </xf>
    <xf numFmtId="0" fontId="120" fillId="7" borderId="29" xfId="0" applyFont="1" applyFill="1" applyBorder="1" applyAlignment="1" applyProtection="1">
      <alignment horizontal="center" vertical="center"/>
    </xf>
    <xf numFmtId="0" fontId="120" fillId="7" borderId="31" xfId="0" quotePrefix="1" applyFont="1" applyFill="1" applyBorder="1" applyAlignment="1" applyProtection="1">
      <alignment horizontal="center" vertical="center"/>
    </xf>
    <xf numFmtId="0" fontId="113" fillId="0" borderId="0" xfId="0" applyFont="1" applyAlignment="1" applyProtection="1">
      <alignment vertical="top"/>
    </xf>
    <xf numFmtId="0" fontId="8" fillId="2" borderId="21" xfId="0" applyFont="1" applyFill="1" applyBorder="1" applyAlignment="1" applyProtection="1">
      <alignment horizontal="center" vertical="center" wrapText="1"/>
    </xf>
    <xf numFmtId="0" fontId="60" fillId="2" borderId="107" xfId="0" applyFont="1" applyFill="1" applyBorder="1" applyAlignment="1" applyProtection="1">
      <alignment horizontal="left" vertical="center"/>
    </xf>
    <xf numFmtId="0" fontId="2" fillId="2" borderId="108" xfId="0" applyFont="1" applyFill="1" applyBorder="1" applyAlignment="1" applyProtection="1">
      <alignment horizontal="left" vertical="center"/>
    </xf>
    <xf numFmtId="0" fontId="2" fillId="2" borderId="108" xfId="0" applyFont="1" applyFill="1" applyBorder="1" applyAlignment="1" applyProtection="1">
      <alignment horizontal="left" vertical="top"/>
    </xf>
    <xf numFmtId="0" fontId="2" fillId="2" borderId="109" xfId="0" applyFont="1" applyFill="1" applyBorder="1" applyAlignment="1" applyProtection="1">
      <alignment horizontal="left"/>
    </xf>
    <xf numFmtId="0" fontId="1" fillId="6" borderId="6" xfId="0" applyFont="1" applyFill="1" applyBorder="1" applyAlignment="1" applyProtection="1">
      <alignment horizontal="center" vertical="top"/>
    </xf>
    <xf numFmtId="0" fontId="3" fillId="11" borderId="6" xfId="0" applyFont="1" applyFill="1" applyBorder="1" applyAlignment="1" applyProtection="1">
      <alignment horizontal="center" vertical="top"/>
    </xf>
    <xf numFmtId="0" fontId="29" fillId="4" borderId="6" xfId="0" applyFont="1" applyFill="1" applyBorder="1" applyAlignment="1" applyProtection="1">
      <alignment horizontal="center" vertical="center"/>
    </xf>
    <xf numFmtId="0" fontId="190" fillId="2" borderId="93" xfId="2" applyFont="1" applyFill="1" applyBorder="1" applyAlignment="1" applyProtection="1">
      <alignment horizontal="left" vertical="top" wrapText="1"/>
    </xf>
    <xf numFmtId="0" fontId="191" fillId="2" borderId="19" xfId="2" applyFont="1" applyFill="1" applyBorder="1" applyAlignment="1" applyProtection="1">
      <alignment horizontal="left" vertical="top" wrapText="1"/>
    </xf>
    <xf numFmtId="0" fontId="180" fillId="11" borderId="19" xfId="2" applyFont="1" applyFill="1" applyBorder="1" applyAlignment="1" applyProtection="1">
      <alignment horizontal="left" vertical="top" wrapText="1"/>
    </xf>
    <xf numFmtId="0" fontId="190" fillId="2" borderId="100" xfId="2" applyFont="1" applyFill="1" applyBorder="1" applyAlignment="1" applyProtection="1">
      <alignment horizontal="left" vertical="top" wrapText="1"/>
    </xf>
    <xf numFmtId="0" fontId="190" fillId="2" borderId="102" xfId="2" applyFont="1" applyFill="1" applyBorder="1" applyAlignment="1" applyProtection="1">
      <alignment horizontal="left" vertical="top" wrapText="1"/>
    </xf>
    <xf numFmtId="0" fontId="190" fillId="2" borderId="103" xfId="2" applyFont="1" applyFill="1" applyBorder="1" applyAlignment="1" applyProtection="1">
      <alignment horizontal="left" vertical="top" wrapText="1"/>
    </xf>
    <xf numFmtId="0" fontId="191" fillId="2" borderId="102" xfId="2" applyFont="1" applyFill="1" applyBorder="1" applyAlignment="1" applyProtection="1">
      <alignment horizontal="left" vertical="top" wrapText="1"/>
    </xf>
    <xf numFmtId="0" fontId="191" fillId="2" borderId="93" xfId="2" applyFont="1" applyFill="1" applyBorder="1" applyAlignment="1" applyProtection="1">
      <alignment horizontal="left" vertical="top" wrapText="1"/>
    </xf>
    <xf numFmtId="0" fontId="23" fillId="2" borderId="97" xfId="0" applyFont="1" applyFill="1" applyBorder="1" applyAlignment="1" applyProtection="1">
      <protection locked="0"/>
    </xf>
    <xf numFmtId="0" fontId="205" fillId="3" borderId="21" xfId="0" applyFont="1" applyFill="1" applyBorder="1" applyAlignment="1" applyProtection="1">
      <alignment horizontal="left" vertical="center" indent="1"/>
    </xf>
    <xf numFmtId="0" fontId="205" fillId="3" borderId="22" xfId="0" applyFont="1" applyFill="1" applyBorder="1" applyAlignment="1" applyProtection="1">
      <alignment horizontal="left" vertical="center" indent="1"/>
    </xf>
    <xf numFmtId="0" fontId="205" fillId="3" borderId="23" xfId="0" applyFont="1" applyFill="1" applyBorder="1" applyAlignment="1" applyProtection="1">
      <alignment horizontal="left" vertical="center" indent="1"/>
    </xf>
    <xf numFmtId="0" fontId="205" fillId="0" borderId="21" xfId="0" applyFont="1" applyFill="1" applyBorder="1" applyAlignment="1" applyProtection="1">
      <alignment horizontal="left" vertical="center" indent="1"/>
    </xf>
    <xf numFmtId="0" fontId="205" fillId="0" borderId="22" xfId="0" applyFont="1" applyFill="1" applyBorder="1" applyAlignment="1" applyProtection="1">
      <alignment horizontal="left" vertical="center" indent="1"/>
    </xf>
    <xf numFmtId="0" fontId="205" fillId="0" borderId="23" xfId="0" applyFont="1" applyFill="1" applyBorder="1" applyAlignment="1" applyProtection="1">
      <alignment horizontal="left" vertical="center" indent="1"/>
    </xf>
    <xf numFmtId="0" fontId="205" fillId="12" borderId="21" xfId="0" applyFont="1" applyFill="1" applyBorder="1" applyAlignment="1" applyProtection="1">
      <alignment horizontal="left" vertical="center" indent="1"/>
    </xf>
    <xf numFmtId="0" fontId="205" fillId="12" borderId="22" xfId="0" applyFont="1" applyFill="1" applyBorder="1" applyAlignment="1" applyProtection="1">
      <alignment horizontal="left" vertical="center" indent="1"/>
    </xf>
    <xf numFmtId="0" fontId="205" fillId="12" borderId="23" xfId="0" applyFont="1" applyFill="1" applyBorder="1" applyAlignment="1" applyProtection="1">
      <alignment horizontal="left" vertical="center" indent="1"/>
    </xf>
    <xf numFmtId="0" fontId="31" fillId="11" borderId="21" xfId="0" applyFont="1" applyFill="1" applyBorder="1" applyAlignment="1" applyProtection="1">
      <alignment vertical="center"/>
    </xf>
    <xf numFmtId="0" fontId="58" fillId="11" borderId="22" xfId="0" applyFont="1" applyFill="1" applyBorder="1" applyAlignment="1" applyProtection="1">
      <alignment vertical="center"/>
    </xf>
    <xf numFmtId="0" fontId="2" fillId="11" borderId="22" xfId="0" applyFont="1" applyFill="1" applyBorder="1" applyAlignment="1" applyProtection="1">
      <alignment horizontal="left" vertical="center"/>
    </xf>
    <xf numFmtId="0" fontId="2" fillId="11" borderId="23" xfId="0" applyFont="1" applyFill="1" applyBorder="1" applyAlignment="1" applyProtection="1">
      <alignment horizontal="left" vertical="center"/>
    </xf>
    <xf numFmtId="0" fontId="109" fillId="4" borderId="6" xfId="0" applyFont="1" applyFill="1" applyBorder="1" applyAlignment="1" applyProtection="1">
      <alignment horizontal="center" vertical="center"/>
    </xf>
    <xf numFmtId="0" fontId="2" fillId="0" borderId="0" xfId="0" applyFont="1" applyFill="1" applyBorder="1" applyAlignment="1" applyProtection="1">
      <alignment horizontal="center" wrapText="1"/>
      <protection locked="0"/>
    </xf>
    <xf numFmtId="0" fontId="2" fillId="0" borderId="15" xfId="0" applyFont="1" applyFill="1" applyBorder="1" applyAlignment="1" applyProtection="1">
      <alignment horizontal="center"/>
      <protection locked="0"/>
    </xf>
    <xf numFmtId="0" fontId="23" fillId="0" borderId="37" xfId="0" applyFont="1" applyFill="1" applyBorder="1" applyAlignment="1" applyProtection="1">
      <alignment horizontal="center"/>
      <protection locked="0"/>
    </xf>
    <xf numFmtId="0" fontId="59" fillId="2" borderId="21" xfId="0" applyFont="1" applyFill="1" applyBorder="1" applyAlignment="1" applyProtection="1"/>
    <xf numFmtId="0" fontId="2" fillId="2" borderId="22" xfId="0" applyFont="1" applyFill="1" applyBorder="1" applyAlignment="1" applyProtection="1">
      <alignment horizontal="center" wrapText="1"/>
      <protection locked="0"/>
    </xf>
    <xf numFmtId="0" fontId="2" fillId="2" borderId="23" xfId="0" applyFont="1" applyFill="1" applyBorder="1" applyAlignment="1" applyProtection="1">
      <alignment horizontal="center"/>
      <protection locked="0"/>
    </xf>
    <xf numFmtId="0" fontId="58" fillId="2" borderId="22" xfId="0" applyFont="1" applyFill="1" applyBorder="1" applyAlignment="1" applyProtection="1"/>
    <xf numFmtId="0" fontId="136" fillId="11" borderId="111" xfId="0" applyFont="1" applyFill="1" applyBorder="1" applyAlignment="1" applyProtection="1">
      <alignment horizontal="center" vertical="top"/>
    </xf>
    <xf numFmtId="0" fontId="133" fillId="11" borderId="112" xfId="0" applyFont="1" applyFill="1" applyBorder="1" applyAlignment="1" applyProtection="1">
      <alignment vertical="top"/>
    </xf>
    <xf numFmtId="0" fontId="134" fillId="2" borderId="113" xfId="0" applyFont="1" applyFill="1" applyBorder="1" applyAlignment="1" applyProtection="1">
      <alignment vertical="top"/>
    </xf>
    <xf numFmtId="0" fontId="173" fillId="2" borderId="0" xfId="0" applyFont="1" applyFill="1" applyBorder="1" applyAlignment="1" applyProtection="1">
      <alignment horizontal="center" vertical="center"/>
    </xf>
    <xf numFmtId="0" fontId="99" fillId="5" borderId="62" xfId="0" applyFont="1" applyFill="1" applyBorder="1" applyAlignment="1" applyProtection="1">
      <alignment vertical="top"/>
    </xf>
    <xf numFmtId="0" fontId="206" fillId="14" borderId="62" xfId="0" applyFont="1" applyFill="1" applyBorder="1" applyAlignment="1" applyProtection="1">
      <alignment horizontal="center" vertical="top"/>
    </xf>
    <xf numFmtId="0" fontId="7" fillId="2" borderId="91" xfId="0" applyFont="1" applyFill="1" applyBorder="1" applyAlignment="1" applyProtection="1">
      <alignment horizontal="left" vertical="top" wrapText="1"/>
    </xf>
    <xf numFmtId="0" fontId="23" fillId="2" borderId="14" xfId="0" applyFont="1" applyFill="1" applyBorder="1" applyAlignment="1" applyProtection="1">
      <protection locked="0"/>
    </xf>
    <xf numFmtId="0" fontId="59" fillId="2" borderId="21" xfId="0" applyFont="1" applyFill="1" applyBorder="1" applyAlignment="1" applyProtection="1">
      <alignment horizontal="left"/>
    </xf>
    <xf numFmtId="0" fontId="58" fillId="2" borderId="22" xfId="0" applyFont="1" applyFill="1" applyBorder="1" applyAlignment="1" applyProtection="1">
      <alignment horizontal="left"/>
    </xf>
    <xf numFmtId="0" fontId="2" fillId="2" borderId="22" xfId="0" applyFont="1" applyFill="1" applyBorder="1" applyAlignment="1" applyProtection="1">
      <alignment horizontal="left"/>
    </xf>
    <xf numFmtId="0" fontId="2" fillId="2" borderId="23" xfId="0" applyFont="1" applyFill="1" applyBorder="1" applyAlignment="1" applyProtection="1">
      <alignment horizontal="left"/>
    </xf>
    <xf numFmtId="0" fontId="203" fillId="6" borderId="114" xfId="0" applyFont="1" applyFill="1" applyBorder="1" applyAlignment="1" applyProtection="1">
      <alignment horizontal="center" vertical="center"/>
    </xf>
    <xf numFmtId="0" fontId="103" fillId="0" borderId="0" xfId="1" applyFont="1" applyFill="1" applyAlignment="1" applyProtection="1">
      <alignment horizontal="center" vertical="center"/>
    </xf>
    <xf numFmtId="0" fontId="107" fillId="2" borderId="0" xfId="1" applyFont="1" applyFill="1" applyAlignment="1" applyProtection="1">
      <alignment horizontal="right" vertical="center" indent="2"/>
    </xf>
    <xf numFmtId="0" fontId="75" fillId="2" borderId="36" xfId="0" applyFont="1" applyFill="1" applyBorder="1" applyAlignment="1">
      <alignment vertical="top" wrapText="1"/>
    </xf>
    <xf numFmtId="0" fontId="75" fillId="2" borderId="25" xfId="0" applyFont="1" applyFill="1" applyBorder="1" applyAlignment="1">
      <alignment vertical="top" wrapText="1"/>
    </xf>
    <xf numFmtId="0" fontId="73" fillId="2" borderId="36" xfId="0" applyFont="1" applyFill="1" applyBorder="1" applyAlignment="1">
      <alignment horizontal="right" vertical="top"/>
    </xf>
    <xf numFmtId="0" fontId="73" fillId="2" borderId="0" xfId="0" applyFont="1" applyFill="1" applyBorder="1" applyAlignment="1">
      <alignment horizontal="right" vertical="top"/>
    </xf>
    <xf numFmtId="0" fontId="56" fillId="2" borderId="36" xfId="0" applyFont="1" applyFill="1" applyBorder="1" applyAlignment="1">
      <alignment horizontal="right" vertical="top"/>
    </xf>
    <xf numFmtId="0" fontId="56" fillId="2" borderId="25" xfId="0" applyFont="1" applyFill="1" applyBorder="1" applyAlignment="1">
      <alignment horizontal="right" vertical="top"/>
    </xf>
    <xf numFmtId="0" fontId="73" fillId="2" borderId="0" xfId="0" applyFont="1" applyFill="1" applyAlignment="1">
      <alignment horizontal="right" vertical="top"/>
    </xf>
    <xf numFmtId="0" fontId="75" fillId="2" borderId="0" xfId="0" applyFont="1" applyFill="1" applyAlignment="1">
      <alignment vertical="top" wrapText="1"/>
    </xf>
    <xf numFmtId="0" fontId="39" fillId="2" borderId="0" xfId="0" applyFont="1" applyFill="1" applyAlignment="1">
      <alignment horizontal="left" vertical="top" wrapText="1"/>
    </xf>
    <xf numFmtId="0" fontId="56" fillId="2" borderId="0" xfId="0" applyFont="1" applyFill="1" applyAlignment="1">
      <alignment horizontal="right" vertical="top"/>
    </xf>
    <xf numFmtId="0" fontId="15" fillId="5" borderId="0" xfId="0" applyFont="1" applyFill="1" applyAlignment="1">
      <alignment horizontal="center" vertical="top"/>
    </xf>
    <xf numFmtId="0" fontId="39" fillId="2" borderId="25" xfId="0" applyFont="1" applyFill="1" applyBorder="1" applyAlignment="1">
      <alignment horizontal="left" vertical="top" wrapText="1"/>
    </xf>
    <xf numFmtId="0" fontId="39" fillId="2" borderId="26" xfId="0" applyFont="1" applyFill="1" applyBorder="1" applyAlignment="1">
      <alignment horizontal="left" vertical="top" wrapText="1"/>
    </xf>
    <xf numFmtId="0" fontId="73" fillId="2" borderId="25" xfId="0" applyFont="1" applyFill="1" applyBorder="1" applyAlignment="1">
      <alignment horizontal="right" vertical="top"/>
    </xf>
    <xf numFmtId="0" fontId="39" fillId="2" borderId="36" xfId="0" applyFont="1" applyFill="1" applyBorder="1" applyAlignment="1">
      <alignment horizontal="left" vertical="top" wrapText="1"/>
    </xf>
    <xf numFmtId="0" fontId="39" fillId="2" borderId="0" xfId="0" applyFont="1" applyFill="1" applyBorder="1" applyAlignment="1">
      <alignment horizontal="left" vertical="top" wrapText="1"/>
    </xf>
    <xf numFmtId="0" fontId="109" fillId="3" borderId="0" xfId="0" applyFont="1" applyFill="1" applyBorder="1" applyAlignment="1">
      <alignment horizontal="center"/>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2" borderId="3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3" fillId="0" borderId="2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6" xfId="0" applyFont="1" applyBorder="1" applyAlignment="1">
      <alignment horizontal="center"/>
    </xf>
    <xf numFmtId="0" fontId="1"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1" fillId="0" borderId="16" xfId="0" applyFont="1" applyBorder="1" applyAlignment="1">
      <alignment horizontal="left"/>
    </xf>
    <xf numFmtId="0" fontId="1" fillId="0" borderId="27" xfId="0" applyFont="1" applyBorder="1" applyAlignment="1">
      <alignment horizontal="left"/>
    </xf>
    <xf numFmtId="0" fontId="1" fillId="0" borderId="17" xfId="0" applyFont="1" applyBorder="1" applyAlignment="1">
      <alignment horizontal="left"/>
    </xf>
    <xf numFmtId="0" fontId="1" fillId="0" borderId="6" xfId="0" applyFont="1" applyBorder="1" applyAlignment="1">
      <alignment horizontal="center"/>
    </xf>
    <xf numFmtId="0" fontId="103" fillId="0" borderId="0" xfId="1" applyFont="1" applyFill="1" applyBorder="1" applyAlignment="1" applyProtection="1">
      <alignment horizontal="center" vertical="center"/>
    </xf>
    <xf numFmtId="0" fontId="27" fillId="2" borderId="21" xfId="0" quotePrefix="1" applyFont="1" applyFill="1" applyBorder="1" applyAlignment="1">
      <alignment horizontal="center" vertical="center"/>
    </xf>
    <xf numFmtId="0" fontId="27" fillId="2" borderId="23" xfId="0" applyFont="1" applyFill="1" applyBorder="1" applyAlignment="1">
      <alignment horizontal="center" vertical="center"/>
    </xf>
    <xf numFmtId="14" fontId="27" fillId="2" borderId="21" xfId="0" applyNumberFormat="1" applyFont="1" applyFill="1" applyBorder="1" applyAlignment="1">
      <alignment horizontal="center" vertical="center"/>
    </xf>
    <xf numFmtId="14" fontId="27" fillId="2" borderId="23" xfId="0" applyNumberFormat="1" applyFont="1" applyFill="1" applyBorder="1" applyAlignment="1">
      <alignment horizontal="center" vertical="center"/>
    </xf>
    <xf numFmtId="14" fontId="1" fillId="2" borderId="21" xfId="0" applyNumberFormat="1" applyFont="1" applyFill="1" applyBorder="1" applyAlignment="1">
      <alignment horizontal="center" vertical="center"/>
    </xf>
    <xf numFmtId="0" fontId="15" fillId="3" borderId="0" xfId="0" applyFont="1" applyFill="1" applyAlignment="1">
      <alignment horizontal="center" vertical="top"/>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2" borderId="21" xfId="1" applyFill="1" applyBorder="1" applyAlignment="1" applyProtection="1">
      <alignment horizontal="center" vertical="center"/>
    </xf>
    <xf numFmtId="0" fontId="34" fillId="0" borderId="0" xfId="0" applyFont="1" applyFill="1" applyAlignment="1">
      <alignment horizontal="center"/>
    </xf>
    <xf numFmtId="0" fontId="113" fillId="2" borderId="33" xfId="0" applyNumberFormat="1" applyFont="1" applyFill="1" applyBorder="1" applyAlignment="1">
      <alignment horizontal="center" vertical="center" wrapText="1"/>
    </xf>
    <xf numFmtId="0" fontId="113" fillId="2" borderId="37" xfId="0" applyNumberFormat="1" applyFont="1" applyFill="1" applyBorder="1" applyAlignment="1">
      <alignment horizontal="center" vertical="center" wrapText="1"/>
    </xf>
    <xf numFmtId="0" fontId="113" fillId="2" borderId="28" xfId="0" applyNumberFormat="1" applyFont="1" applyFill="1" applyBorder="1" applyAlignment="1">
      <alignment horizontal="center" vertical="center" wrapText="1"/>
    </xf>
    <xf numFmtId="0" fontId="113" fillId="2" borderId="16" xfId="0" applyNumberFormat="1" applyFont="1" applyFill="1" applyBorder="1" applyAlignment="1">
      <alignment horizontal="center" vertical="center" wrapText="1"/>
    </xf>
    <xf numFmtId="0" fontId="113" fillId="2" borderId="27" xfId="0" applyNumberFormat="1" applyFont="1" applyFill="1" applyBorder="1" applyAlignment="1">
      <alignment horizontal="center" vertical="center" wrapText="1"/>
    </xf>
    <xf numFmtId="0" fontId="113" fillId="2" borderId="17" xfId="0" applyNumberFormat="1" applyFont="1" applyFill="1" applyBorder="1" applyAlignment="1">
      <alignment horizontal="center" vertical="center" wrapText="1"/>
    </xf>
    <xf numFmtId="0" fontId="130" fillId="5" borderId="39" xfId="0" quotePrefix="1" applyFont="1" applyFill="1" applyBorder="1" applyAlignment="1" applyProtection="1">
      <alignment horizontal="center" vertical="center"/>
    </xf>
    <xf numFmtId="0" fontId="130" fillId="5" borderId="40" xfId="0" quotePrefix="1" applyFont="1" applyFill="1" applyBorder="1" applyAlignment="1" applyProtection="1">
      <alignment horizontal="center" vertical="center"/>
    </xf>
    <xf numFmtId="0" fontId="168" fillId="11" borderId="6" xfId="0" applyFont="1" applyFill="1" applyBorder="1" applyAlignment="1" applyProtection="1">
      <alignment horizontal="left" vertical="center" wrapText="1" indent="1"/>
    </xf>
    <xf numFmtId="0" fontId="186" fillId="11" borderId="6" xfId="0" applyFont="1" applyFill="1" applyBorder="1" applyAlignment="1" applyProtection="1">
      <alignment horizontal="left" vertical="center" wrapText="1" indent="1"/>
    </xf>
    <xf numFmtId="0" fontId="186" fillId="11" borderId="21" xfId="0" applyFont="1" applyFill="1" applyBorder="1" applyAlignment="1" applyProtection="1">
      <alignment horizontal="left" vertical="center" wrapText="1" indent="1"/>
    </xf>
    <xf numFmtId="0" fontId="135" fillId="10" borderId="64" xfId="0" applyFont="1" applyFill="1" applyBorder="1" applyAlignment="1" applyProtection="1">
      <alignment horizontal="center" vertical="top"/>
    </xf>
    <xf numFmtId="0" fontId="135" fillId="10" borderId="65" xfId="0" applyFont="1" applyFill="1" applyBorder="1" applyAlignment="1" applyProtection="1">
      <alignment horizontal="center" vertical="top"/>
    </xf>
    <xf numFmtId="0" fontId="168" fillId="11" borderId="21" xfId="0" applyFont="1" applyFill="1" applyBorder="1" applyAlignment="1" applyProtection="1">
      <alignment horizontal="left" vertical="center" wrapText="1" indent="1"/>
    </xf>
    <xf numFmtId="0" fontId="48" fillId="2" borderId="0" xfId="0" applyFont="1" applyFill="1" applyBorder="1" applyAlignment="1" applyProtection="1">
      <alignment horizontal="right" vertical="center" wrapText="1"/>
    </xf>
    <xf numFmtId="0" fontId="168" fillId="2" borderId="6" xfId="0" applyFont="1" applyFill="1" applyBorder="1" applyAlignment="1" applyProtection="1">
      <alignment horizontal="left" vertical="center" wrapText="1" indent="1"/>
    </xf>
    <xf numFmtId="0" fontId="186" fillId="2" borderId="6" xfId="0" applyFont="1" applyFill="1" applyBorder="1" applyAlignment="1" applyProtection="1">
      <alignment horizontal="left" vertical="center" wrapText="1" indent="1"/>
    </xf>
    <xf numFmtId="0" fontId="186" fillId="2" borderId="21" xfId="0" applyFont="1" applyFill="1" applyBorder="1" applyAlignment="1" applyProtection="1">
      <alignment horizontal="left" vertical="center" wrapText="1" indent="1"/>
    </xf>
    <xf numFmtId="0" fontId="135" fillId="10" borderId="105" xfId="0" applyFont="1" applyFill="1" applyBorder="1" applyAlignment="1" applyProtection="1">
      <alignment horizontal="center" vertical="top"/>
    </xf>
    <xf numFmtId="0" fontId="135" fillId="10" borderId="106" xfId="0" applyFont="1" applyFill="1" applyBorder="1" applyAlignment="1" applyProtection="1">
      <alignment horizontal="center" vertical="top"/>
    </xf>
    <xf numFmtId="0" fontId="143" fillId="4" borderId="21" xfId="0" applyFont="1" applyFill="1" applyBorder="1" applyAlignment="1" applyProtection="1">
      <alignment horizontal="center" vertical="center" wrapText="1"/>
    </xf>
    <xf numFmtId="0" fontId="143" fillId="4" borderId="22" xfId="0" applyFont="1" applyFill="1" applyBorder="1" applyAlignment="1" applyProtection="1">
      <alignment horizontal="center" vertical="center" wrapText="1"/>
    </xf>
    <xf numFmtId="0" fontId="143" fillId="4" borderId="55" xfId="0" applyFont="1" applyFill="1" applyBorder="1" applyAlignment="1" applyProtection="1">
      <alignment horizontal="center" vertical="center" wrapText="1"/>
    </xf>
    <xf numFmtId="0" fontId="48" fillId="11" borderId="0" xfId="0" applyFont="1" applyFill="1" applyBorder="1" applyAlignment="1" applyProtection="1">
      <alignment horizontal="right" vertical="center" wrapText="1"/>
    </xf>
    <xf numFmtId="0" fontId="168" fillId="11" borderId="21" xfId="0" applyFont="1" applyFill="1" applyBorder="1" applyAlignment="1" applyProtection="1">
      <alignment horizontal="left" vertical="center" wrapText="1"/>
    </xf>
    <xf numFmtId="0" fontId="168" fillId="11" borderId="22" xfId="0" applyFont="1" applyFill="1" applyBorder="1" applyAlignment="1" applyProtection="1">
      <alignment horizontal="left" vertical="center" wrapText="1"/>
    </xf>
    <xf numFmtId="0" fontId="168" fillId="11" borderId="78" xfId="0" applyFont="1" applyFill="1" applyBorder="1" applyAlignment="1" applyProtection="1">
      <alignment horizontal="left" vertical="center" wrapText="1"/>
    </xf>
    <xf numFmtId="0" fontId="144" fillId="4" borderId="22" xfId="0" applyFont="1" applyFill="1" applyBorder="1" applyAlignment="1" applyProtection="1">
      <alignment horizontal="center"/>
    </xf>
    <xf numFmtId="0" fontId="144" fillId="4" borderId="55" xfId="0" applyFont="1" applyFill="1" applyBorder="1" applyAlignment="1" applyProtection="1">
      <alignment horizontal="center"/>
    </xf>
    <xf numFmtId="0" fontId="135" fillId="10" borderId="101" xfId="0" applyFont="1" applyFill="1" applyBorder="1" applyAlignment="1" applyProtection="1">
      <alignment horizontal="center" vertical="top"/>
    </xf>
    <xf numFmtId="0" fontId="174" fillId="5" borderId="79" xfId="0" applyFont="1" applyFill="1" applyBorder="1" applyAlignment="1" applyProtection="1">
      <alignment vertical="center" wrapText="1"/>
    </xf>
    <xf numFmtId="0" fontId="174" fillId="5" borderId="80" xfId="0" applyFont="1" applyFill="1" applyBorder="1" applyAlignment="1" applyProtection="1">
      <alignment vertical="center" wrapText="1"/>
    </xf>
    <xf numFmtId="0" fontId="119" fillId="7" borderId="81" xfId="0" applyFont="1" applyFill="1" applyBorder="1" applyAlignment="1" applyProtection="1">
      <alignment horizontal="left" vertical="center" wrapText="1" indent="1"/>
    </xf>
    <xf numFmtId="0" fontId="119" fillId="7" borderId="82" xfId="0" applyFont="1" applyFill="1" applyBorder="1" applyAlignment="1" applyProtection="1">
      <alignment horizontal="left" vertical="center" wrapText="1" indent="1"/>
    </xf>
    <xf numFmtId="0" fontId="119" fillId="7" borderId="83" xfId="0" applyFont="1" applyFill="1" applyBorder="1" applyAlignment="1" applyProtection="1">
      <alignment horizontal="left" vertical="center" wrapText="1" indent="1"/>
    </xf>
    <xf numFmtId="0" fontId="119" fillId="2" borderId="81" xfId="0" applyFont="1" applyFill="1" applyBorder="1" applyAlignment="1" applyProtection="1">
      <alignment horizontal="left" vertical="center" wrapText="1" indent="1"/>
    </xf>
    <xf numFmtId="0" fontId="119" fillId="2" borderId="82" xfId="0" applyFont="1" applyFill="1" applyBorder="1" applyAlignment="1" applyProtection="1">
      <alignment horizontal="left" vertical="center" wrapText="1" indent="1"/>
    </xf>
    <xf numFmtId="0" fontId="119" fillId="2" borderId="83" xfId="0" applyFont="1" applyFill="1" applyBorder="1" applyAlignment="1" applyProtection="1">
      <alignment horizontal="left" vertical="center" wrapText="1" indent="1"/>
    </xf>
    <xf numFmtId="0" fontId="119" fillId="4" borderId="81" xfId="0" applyFont="1" applyFill="1" applyBorder="1" applyAlignment="1" applyProtection="1">
      <alignment horizontal="left" vertical="center" wrapText="1" indent="1"/>
    </xf>
    <xf numFmtId="0" fontId="119" fillId="4" borderId="82" xfId="0" applyFont="1" applyFill="1" applyBorder="1" applyAlignment="1" applyProtection="1">
      <alignment horizontal="left" vertical="center" wrapText="1" indent="1"/>
    </xf>
    <xf numFmtId="0" fontId="119" fillId="4" borderId="83" xfId="0" applyFont="1" applyFill="1" applyBorder="1" applyAlignment="1" applyProtection="1">
      <alignment horizontal="left" vertical="center" wrapText="1" indent="1"/>
    </xf>
    <xf numFmtId="0" fontId="119" fillId="9" borderId="81" xfId="0" applyFont="1" applyFill="1" applyBorder="1" applyAlignment="1" applyProtection="1">
      <alignment horizontal="left" vertical="center" wrapText="1" indent="1"/>
    </xf>
    <xf numFmtId="0" fontId="119" fillId="9" borderId="82" xfId="0" applyFont="1" applyFill="1" applyBorder="1" applyAlignment="1" applyProtection="1">
      <alignment horizontal="left" vertical="center" wrapText="1" indent="1"/>
    </xf>
    <xf numFmtId="0" fontId="119" fillId="9" borderId="83" xfId="0" applyFont="1" applyFill="1" applyBorder="1" applyAlignment="1" applyProtection="1">
      <alignment horizontal="left" vertical="center" wrapText="1" indent="1"/>
    </xf>
    <xf numFmtId="0" fontId="186" fillId="11" borderId="22" xfId="0" applyFont="1" applyFill="1" applyBorder="1" applyAlignment="1" applyProtection="1">
      <alignment horizontal="left" vertical="center" wrapText="1"/>
    </xf>
    <xf numFmtId="0" fontId="186" fillId="11" borderId="78" xfId="0" applyFont="1" applyFill="1" applyBorder="1" applyAlignment="1" applyProtection="1">
      <alignment horizontal="left" vertical="center" wrapText="1"/>
    </xf>
    <xf numFmtId="0" fontId="125" fillId="11" borderId="88" xfId="0" applyFont="1" applyFill="1" applyBorder="1" applyAlignment="1" applyProtection="1">
      <alignment horizontal="center" vertical="top"/>
    </xf>
    <xf numFmtId="0" fontId="125" fillId="11" borderId="89" xfId="0" applyFont="1" applyFill="1" applyBorder="1" applyAlignment="1" applyProtection="1">
      <alignment horizontal="center" vertical="top"/>
    </xf>
    <xf numFmtId="0" fontId="120" fillId="7" borderId="0" xfId="0" applyFont="1" applyFill="1" applyBorder="1" applyAlignment="1" applyProtection="1">
      <alignment horizontal="left" vertical="center" wrapText="1" indent="5"/>
    </xf>
    <xf numFmtId="0" fontId="120" fillId="7" borderId="61" xfId="0" applyFont="1" applyFill="1" applyBorder="1" applyAlignment="1" applyProtection="1">
      <alignment horizontal="left" vertical="center" wrapText="1" indent="5"/>
    </xf>
    <xf numFmtId="0" fontId="130" fillId="11" borderId="39" xfId="0" quotePrefix="1" applyFont="1" applyFill="1" applyBorder="1" applyAlignment="1" applyProtection="1">
      <alignment horizontal="center" vertical="center"/>
    </xf>
    <xf numFmtId="0" fontId="130" fillId="11" borderId="40" xfId="0" quotePrefix="1" applyFont="1" applyFill="1" applyBorder="1" applyAlignment="1" applyProtection="1">
      <alignment horizontal="center" vertical="center"/>
    </xf>
    <xf numFmtId="0" fontId="190" fillId="11" borderId="19" xfId="2" applyFont="1" applyFill="1" applyBorder="1" applyAlignment="1" applyProtection="1">
      <alignment horizontal="left" vertical="top" wrapText="1"/>
    </xf>
    <xf numFmtId="0" fontId="162" fillId="0" borderId="92" xfId="2" applyFont="1" applyFill="1" applyBorder="1" applyAlignment="1" applyProtection="1">
      <alignment horizontal="center" vertical="center" wrapText="1"/>
    </xf>
    <xf numFmtId="0" fontId="162" fillId="0" borderId="63" xfId="2" applyFont="1" applyFill="1" applyBorder="1" applyAlignment="1" applyProtection="1">
      <alignment horizontal="center" vertical="center" wrapText="1"/>
    </xf>
    <xf numFmtId="0" fontId="8" fillId="11" borderId="0" xfId="0" applyFont="1" applyFill="1" applyBorder="1" applyAlignment="1" applyProtection="1">
      <alignment horizontal="left" textRotation="90"/>
    </xf>
    <xf numFmtId="0" fontId="48" fillId="2" borderId="38" xfId="0" applyFont="1" applyFill="1" applyBorder="1" applyAlignment="1" applyProtection="1">
      <alignment horizontal="right" vertical="center" wrapText="1"/>
    </xf>
    <xf numFmtId="0" fontId="48" fillId="11" borderId="38" xfId="0" applyFont="1" applyFill="1" applyBorder="1" applyAlignment="1" applyProtection="1">
      <alignment horizontal="right" vertical="center" wrapText="1"/>
    </xf>
    <xf numFmtId="0" fontId="207" fillId="13" borderId="62" xfId="0" applyFont="1" applyFill="1" applyBorder="1" applyAlignment="1" applyProtection="1">
      <alignment horizontal="center" vertical="center"/>
    </xf>
    <xf numFmtId="0" fontId="8" fillId="11" borderId="0" xfId="0" applyFont="1" applyFill="1" applyBorder="1" applyAlignment="1" applyProtection="1">
      <alignment horizontal="center" textRotation="90"/>
    </xf>
    <xf numFmtId="0" fontId="208" fillId="6" borderId="0" xfId="0" quotePrefix="1" applyFont="1" applyFill="1" applyBorder="1" applyAlignment="1" applyProtection="1">
      <alignment horizontal="center" vertical="center" wrapText="1"/>
    </xf>
    <xf numFmtId="0" fontId="124" fillId="8" borderId="14" xfId="0" applyFont="1" applyFill="1" applyBorder="1" applyAlignment="1" applyProtection="1">
      <alignment horizontal="center" vertical="center"/>
    </xf>
    <xf numFmtId="0" fontId="124" fillId="8" borderId="0" xfId="0" applyFont="1" applyFill="1" applyBorder="1" applyAlignment="1" applyProtection="1">
      <alignment horizontal="center" vertical="center"/>
    </xf>
    <xf numFmtId="0" fontId="124" fillId="8" borderId="15" xfId="0" applyFont="1" applyFill="1" applyBorder="1" applyAlignment="1" applyProtection="1">
      <alignment horizontal="center" vertical="center"/>
    </xf>
    <xf numFmtId="0" fontId="114" fillId="7" borderId="41" xfId="0" applyFont="1" applyFill="1" applyBorder="1" applyAlignment="1" applyProtection="1">
      <alignment horizontal="center" vertical="center" wrapText="1"/>
    </xf>
    <xf numFmtId="0" fontId="114" fillId="7" borderId="42" xfId="0" applyFont="1" applyFill="1" applyBorder="1" applyAlignment="1" applyProtection="1">
      <alignment horizontal="center" vertical="center" wrapText="1"/>
    </xf>
    <xf numFmtId="0" fontId="114" fillId="7" borderId="43" xfId="0" applyFont="1" applyFill="1" applyBorder="1" applyAlignment="1" applyProtection="1">
      <alignment horizontal="center" vertical="center" wrapText="1"/>
    </xf>
    <xf numFmtId="0" fontId="114" fillId="7" borderId="44" xfId="0" applyFont="1" applyFill="1" applyBorder="1" applyAlignment="1" applyProtection="1">
      <alignment horizontal="center" vertical="center" wrapText="1"/>
    </xf>
    <xf numFmtId="0" fontId="114" fillId="7" borderId="45" xfId="0" applyFont="1" applyFill="1" applyBorder="1" applyAlignment="1" applyProtection="1">
      <alignment horizontal="center" vertical="center" wrapText="1"/>
    </xf>
    <xf numFmtId="0" fontId="114" fillId="7" borderId="46" xfId="0" applyFont="1" applyFill="1" applyBorder="1" applyAlignment="1" applyProtection="1">
      <alignment horizontal="center" vertical="center" wrapText="1"/>
    </xf>
    <xf numFmtId="0" fontId="143" fillId="11" borderId="56" xfId="0" applyFont="1" applyFill="1" applyBorder="1" applyAlignment="1" applyProtection="1">
      <alignment horizontal="center" vertical="center" wrapText="1"/>
    </xf>
    <xf numFmtId="0" fontId="143" fillId="11" borderId="57" xfId="0" applyFont="1" applyFill="1" applyBorder="1" applyAlignment="1" applyProtection="1">
      <alignment horizontal="center" vertical="center" wrapText="1"/>
    </xf>
    <xf numFmtId="0" fontId="143" fillId="11" borderId="58" xfId="0" applyFont="1" applyFill="1" applyBorder="1" applyAlignment="1" applyProtection="1">
      <alignment horizontal="center" vertical="center" wrapText="1"/>
    </xf>
    <xf numFmtId="0" fontId="188" fillId="2" borderId="6" xfId="0" applyFont="1" applyFill="1" applyBorder="1" applyAlignment="1" applyProtection="1">
      <alignment horizontal="left" vertical="center" wrapText="1" indent="1"/>
    </xf>
    <xf numFmtId="0" fontId="188" fillId="2" borderId="21" xfId="0" applyFont="1" applyFill="1" applyBorder="1" applyAlignment="1" applyProtection="1">
      <alignment horizontal="left" vertical="center" wrapText="1" indent="1"/>
    </xf>
    <xf numFmtId="0" fontId="143" fillId="4" borderId="16" xfId="0" applyFont="1" applyFill="1" applyBorder="1" applyAlignment="1" applyProtection="1">
      <alignment horizontal="center" vertical="center" wrapText="1"/>
    </xf>
    <xf numFmtId="0" fontId="143" fillId="4" borderId="27" xfId="0" applyFont="1" applyFill="1" applyBorder="1" applyAlignment="1" applyProtection="1">
      <alignment horizontal="center" vertical="center" wrapText="1"/>
    </xf>
    <xf numFmtId="0" fontId="143" fillId="4" borderId="54" xfId="0" applyFont="1" applyFill="1" applyBorder="1" applyAlignment="1" applyProtection="1">
      <alignment horizontal="center" vertical="center" wrapText="1"/>
    </xf>
    <xf numFmtId="0" fontId="143" fillId="11" borderId="21" xfId="0" applyFont="1" applyFill="1" applyBorder="1" applyAlignment="1" applyProtection="1">
      <alignment horizontal="center" vertical="center" wrapText="1"/>
    </xf>
    <xf numFmtId="0" fontId="143" fillId="11" borderId="22" xfId="0" applyFont="1" applyFill="1" applyBorder="1" applyAlignment="1" applyProtection="1">
      <alignment horizontal="center" vertical="center" wrapText="1"/>
    </xf>
    <xf numFmtId="0" fontId="143" fillId="11" borderId="55" xfId="0" applyFont="1" applyFill="1" applyBorder="1" applyAlignment="1" applyProtection="1">
      <alignment horizontal="center" vertical="center" wrapText="1"/>
    </xf>
    <xf numFmtId="0" fontId="188" fillId="11" borderId="21" xfId="0" applyFont="1" applyFill="1" applyBorder="1" applyAlignment="1" applyProtection="1">
      <alignment horizontal="left" vertical="center" wrapText="1" indent="1"/>
    </xf>
    <xf numFmtId="0" fontId="188" fillId="11" borderId="22" xfId="0" applyFont="1" applyFill="1" applyBorder="1" applyAlignment="1" applyProtection="1">
      <alignment horizontal="left" vertical="center" wrapText="1" indent="1"/>
    </xf>
    <xf numFmtId="0" fontId="188" fillId="11" borderId="78" xfId="0" applyFont="1" applyFill="1" applyBorder="1" applyAlignment="1" applyProtection="1">
      <alignment horizontal="left" vertical="center" wrapText="1" indent="1"/>
    </xf>
    <xf numFmtId="0" fontId="188" fillId="11" borderId="6" xfId="0" applyFont="1" applyFill="1" applyBorder="1" applyAlignment="1" applyProtection="1">
      <alignment horizontal="left" vertical="center" wrapText="1" indent="1"/>
    </xf>
    <xf numFmtId="0" fontId="187" fillId="11" borderId="6" xfId="0" applyFont="1" applyFill="1" applyBorder="1" applyAlignment="1" applyProtection="1">
      <alignment horizontal="left" vertical="center" wrapText="1" indent="1"/>
    </xf>
    <xf numFmtId="0" fontId="187" fillId="11" borderId="21" xfId="0" applyFont="1" applyFill="1" applyBorder="1" applyAlignment="1" applyProtection="1">
      <alignment horizontal="left" vertical="center" wrapText="1" indent="1"/>
    </xf>
    <xf numFmtId="0" fontId="168" fillId="11" borderId="22" xfId="0" applyFont="1" applyFill="1" applyBorder="1" applyAlignment="1" applyProtection="1">
      <alignment horizontal="left" vertical="center" wrapText="1" indent="1"/>
    </xf>
    <xf numFmtId="0" fontId="168" fillId="11" borderId="78" xfId="0" applyFont="1" applyFill="1" applyBorder="1" applyAlignment="1" applyProtection="1">
      <alignment horizontal="left" vertical="center" wrapText="1" indent="1"/>
    </xf>
    <xf numFmtId="0" fontId="168" fillId="11" borderId="84" xfId="0" applyFont="1" applyFill="1" applyBorder="1" applyAlignment="1" applyProtection="1">
      <alignment horizontal="left" vertical="center" wrapText="1"/>
    </xf>
    <xf numFmtId="0" fontId="174" fillId="4" borderId="21" xfId="0" applyFont="1" applyFill="1" applyBorder="1" applyAlignment="1" applyProtection="1">
      <alignment horizontal="center" vertical="center"/>
    </xf>
    <xf numFmtId="0" fontId="174" fillId="4" borderId="22" xfId="0" applyFont="1" applyFill="1" applyBorder="1" applyAlignment="1" applyProtection="1">
      <alignment horizontal="center" vertical="center"/>
    </xf>
    <xf numFmtId="0" fontId="174" fillId="4" borderId="23" xfId="0" applyFont="1" applyFill="1" applyBorder="1" applyAlignment="1" applyProtection="1">
      <alignment horizontal="center" vertical="center"/>
    </xf>
    <xf numFmtId="0" fontId="23" fillId="2" borderId="14" xfId="0" applyFont="1" applyFill="1" applyBorder="1" applyAlignment="1" applyProtection="1">
      <alignment horizontal="center" vertical="top"/>
      <protection locked="0"/>
    </xf>
    <xf numFmtId="0" fontId="23" fillId="2" borderId="16"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2" fillId="2" borderId="15" xfId="0" applyFont="1" applyFill="1" applyBorder="1" applyAlignment="1" applyProtection="1">
      <alignment horizontal="center" vertical="top"/>
      <protection locked="0"/>
    </xf>
    <xf numFmtId="0" fontId="2" fillId="2" borderId="27" xfId="0" applyFont="1" applyFill="1" applyBorder="1" applyAlignment="1" applyProtection="1">
      <alignment horizontal="center" vertical="top"/>
      <protection locked="0"/>
    </xf>
    <xf numFmtId="0" fontId="2" fillId="2" borderId="17" xfId="0" applyFont="1" applyFill="1" applyBorder="1" applyAlignment="1" applyProtection="1">
      <alignment horizontal="center" vertical="top"/>
      <protection locked="0"/>
    </xf>
    <xf numFmtId="0" fontId="2" fillId="3" borderId="0" xfId="0" applyFont="1" applyFill="1" applyBorder="1" applyAlignment="1" applyProtection="1">
      <alignment horizontal="left" vertical="center" indent="1"/>
    </xf>
    <xf numFmtId="0" fontId="175" fillId="0" borderId="21" xfId="0" applyFont="1" applyFill="1" applyBorder="1" applyAlignment="1" applyProtection="1">
      <alignment horizontal="left" vertical="center"/>
      <protection hidden="1"/>
    </xf>
    <xf numFmtId="0" fontId="175" fillId="0" borderId="22" xfId="0" applyFont="1" applyFill="1" applyBorder="1" applyAlignment="1" applyProtection="1">
      <alignment horizontal="left" vertical="center"/>
      <protection hidden="1"/>
    </xf>
    <xf numFmtId="0" fontId="175" fillId="0" borderId="23" xfId="0" applyFont="1" applyFill="1" applyBorder="1" applyAlignment="1" applyProtection="1">
      <alignment horizontal="left" vertical="center"/>
      <protection hidden="1"/>
    </xf>
    <xf numFmtId="0" fontId="59" fillId="2" borderId="34" xfId="0" applyFont="1" applyFill="1" applyBorder="1" applyAlignment="1" applyProtection="1">
      <alignment horizontal="center"/>
    </xf>
    <xf numFmtId="0" fontId="23" fillId="2" borderId="34"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113" fillId="2" borderId="3" xfId="0" applyFont="1" applyFill="1" applyBorder="1" applyAlignment="1" applyProtection="1">
      <alignment horizontal="center" vertical="top" wrapText="1"/>
      <protection locked="0"/>
    </xf>
    <xf numFmtId="0" fontId="113" fillId="2" borderId="4" xfId="0" applyFont="1" applyFill="1" applyBorder="1" applyAlignment="1" applyProtection="1">
      <alignment horizontal="center" vertical="top" wrapText="1"/>
      <protection locked="0"/>
    </xf>
    <xf numFmtId="0" fontId="30" fillId="4" borderId="21" xfId="0" applyFont="1" applyFill="1" applyBorder="1" applyAlignment="1" applyProtection="1">
      <alignment horizontal="center" vertical="center"/>
    </xf>
    <xf numFmtId="0" fontId="30" fillId="4" borderId="22" xfId="0" applyFont="1" applyFill="1" applyBorder="1" applyAlignment="1" applyProtection="1">
      <alignment horizontal="center" vertical="center"/>
    </xf>
    <xf numFmtId="0" fontId="30" fillId="4" borderId="23" xfId="0" applyFont="1" applyFill="1" applyBorder="1" applyAlignment="1" applyProtection="1">
      <alignment horizontal="center" vertical="center"/>
    </xf>
    <xf numFmtId="0" fontId="8"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166" fontId="7" fillId="2" borderId="95" xfId="0" applyNumberFormat="1" applyFont="1" applyFill="1" applyBorder="1" applyAlignment="1" applyProtection="1">
      <alignment horizontal="center" vertical="center"/>
      <protection locked="0"/>
    </xf>
    <xf numFmtId="166" fontId="7" fillId="2" borderId="96" xfId="0" applyNumberFormat="1" applyFont="1" applyFill="1" applyBorder="1" applyAlignment="1" applyProtection="1">
      <alignment horizontal="center" vertical="center"/>
      <protection locked="0"/>
    </xf>
    <xf numFmtId="166" fontId="7" fillId="2" borderId="14" xfId="0" applyNumberFormat="1" applyFont="1" applyFill="1" applyBorder="1" applyAlignment="1" applyProtection="1">
      <alignment horizontal="center" vertical="center"/>
      <protection locked="0"/>
    </xf>
    <xf numFmtId="166" fontId="7" fillId="2" borderId="15" xfId="0" applyNumberFormat="1" applyFont="1" applyFill="1" applyBorder="1" applyAlignment="1" applyProtection="1">
      <alignment horizontal="center" vertical="center"/>
      <protection locked="0"/>
    </xf>
    <xf numFmtId="166" fontId="7" fillId="2" borderId="97" xfId="0" applyNumberFormat="1" applyFont="1" applyFill="1" applyBorder="1" applyAlignment="1" applyProtection="1">
      <alignment horizontal="center" vertical="center"/>
      <protection locked="0"/>
    </xf>
    <xf numFmtId="166" fontId="7" fillId="2" borderId="98" xfId="0" applyNumberFormat="1" applyFont="1" applyFill="1" applyBorder="1" applyAlignment="1" applyProtection="1">
      <alignment horizontal="center" vertical="center"/>
      <protection locked="0"/>
    </xf>
    <xf numFmtId="166" fontId="7" fillId="2" borderId="10" xfId="0" applyNumberFormat="1" applyFont="1" applyFill="1" applyBorder="1" applyAlignment="1" applyProtection="1">
      <alignment horizontal="center" vertical="center"/>
      <protection locked="0"/>
    </xf>
    <xf numFmtId="166" fontId="7" fillId="2" borderId="2" xfId="0" applyNumberFormat="1" applyFont="1" applyFill="1" applyBorder="1" applyAlignment="1" applyProtection="1">
      <alignment horizontal="center" vertical="center"/>
      <protection locked="0"/>
    </xf>
    <xf numFmtId="0" fontId="7" fillId="2" borderId="95"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9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110"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94" xfId="0" applyFont="1" applyFill="1" applyBorder="1" applyAlignment="1" applyProtection="1">
      <alignment horizontal="left" vertical="top" wrapText="1"/>
      <protection locked="0"/>
    </xf>
    <xf numFmtId="0" fontId="7" fillId="2" borderId="95" xfId="0" applyFont="1" applyFill="1" applyBorder="1" applyAlignment="1" applyProtection="1">
      <alignment horizontal="center" vertical="center" wrapText="1"/>
    </xf>
    <xf numFmtId="0" fontId="7" fillId="2" borderId="96"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97" xfId="0" applyFont="1" applyFill="1" applyBorder="1" applyAlignment="1" applyProtection="1">
      <alignment horizontal="center" vertical="center" wrapText="1"/>
    </xf>
    <xf numFmtId="0" fontId="7" fillId="2" borderId="98"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174" fillId="4" borderId="16" xfId="0" applyFont="1" applyFill="1" applyBorder="1" applyAlignment="1" applyProtection="1">
      <alignment horizontal="center" vertical="center" wrapText="1"/>
    </xf>
    <xf numFmtId="0" fontId="174" fillId="4" borderId="27" xfId="0" applyFont="1" applyFill="1" applyBorder="1" applyAlignment="1" applyProtection="1">
      <alignment horizontal="center" vertical="center" wrapText="1"/>
    </xf>
    <xf numFmtId="0" fontId="174" fillId="4" borderId="17" xfId="0" applyFont="1" applyFill="1" applyBorder="1" applyAlignment="1" applyProtection="1">
      <alignment horizontal="center" vertical="center" wrapText="1"/>
    </xf>
    <xf numFmtId="0" fontId="174" fillId="4" borderId="21" xfId="0" applyFont="1" applyFill="1" applyBorder="1" applyAlignment="1" applyProtection="1">
      <alignment horizontal="center" vertical="center" wrapText="1"/>
    </xf>
    <xf numFmtId="0" fontId="174" fillId="4" borderId="22" xfId="0" applyFont="1" applyFill="1" applyBorder="1" applyAlignment="1" applyProtection="1">
      <alignment horizontal="center" vertical="center" wrapText="1"/>
    </xf>
    <xf numFmtId="0" fontId="174" fillId="4" borderId="23"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09" fillId="4" borderId="6" xfId="0"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0" fillId="0" borderId="4" xfId="0" applyBorder="1" applyAlignment="1">
      <alignment horizontal="center" vertical="center" wrapText="1"/>
    </xf>
    <xf numFmtId="0" fontId="7" fillId="2" borderId="91" xfId="0" applyFont="1" applyFill="1" applyBorder="1" applyAlignment="1" applyProtection="1">
      <alignment horizontal="center" vertical="center" wrapText="1"/>
    </xf>
    <xf numFmtId="166" fontId="7" fillId="2" borderId="34" xfId="0" applyNumberFormat="1" applyFont="1" applyFill="1" applyBorder="1" applyAlignment="1" applyProtection="1">
      <alignment horizontal="center" vertical="center"/>
      <protection locked="0"/>
    </xf>
    <xf numFmtId="166" fontId="7" fillId="2" borderId="4" xfId="0" applyNumberFormat="1" applyFont="1" applyFill="1" applyBorder="1" applyAlignment="1" applyProtection="1">
      <alignment horizontal="center" vertical="center"/>
      <protection locked="0"/>
    </xf>
    <xf numFmtId="0" fontId="205" fillId="0" borderId="21" xfId="0" applyFont="1" applyFill="1" applyBorder="1" applyAlignment="1" applyProtection="1">
      <alignment horizontal="left" vertical="center" indent="1"/>
    </xf>
    <xf numFmtId="0" fontId="205" fillId="0" borderId="22" xfId="0" applyFont="1" applyFill="1" applyBorder="1" applyAlignment="1" applyProtection="1">
      <alignment horizontal="left" vertical="center" indent="1"/>
    </xf>
    <xf numFmtId="0" fontId="205" fillId="0" borderId="23" xfId="0" applyFont="1" applyFill="1" applyBorder="1" applyAlignment="1" applyProtection="1">
      <alignment horizontal="left" vertical="center" indent="1"/>
    </xf>
    <xf numFmtId="0" fontId="81" fillId="3" borderId="14" xfId="0" applyFont="1" applyFill="1" applyBorder="1" applyAlignment="1" applyProtection="1">
      <alignment horizontal="left" vertical="center"/>
      <protection hidden="1"/>
    </xf>
    <xf numFmtId="0" fontId="81" fillId="3" borderId="0" xfId="0" applyFont="1" applyFill="1" applyBorder="1" applyAlignment="1" applyProtection="1">
      <alignment horizontal="left" vertical="center"/>
      <protection hidden="1"/>
    </xf>
    <xf numFmtId="0" fontId="81" fillId="3" borderId="15" xfId="0" applyFont="1" applyFill="1" applyBorder="1" applyAlignment="1" applyProtection="1">
      <alignment horizontal="left" vertical="center"/>
      <protection hidden="1"/>
    </xf>
    <xf numFmtId="0" fontId="2" fillId="0" borderId="16" xfId="0" applyFont="1" applyFill="1" applyBorder="1" applyAlignment="1" applyProtection="1">
      <alignment horizontal="left" vertical="center" indent="1"/>
    </xf>
    <xf numFmtId="0" fontId="2" fillId="0" borderId="27" xfId="0" applyFont="1" applyFill="1" applyBorder="1" applyAlignment="1" applyProtection="1">
      <alignment horizontal="left" vertical="center" indent="1"/>
    </xf>
    <xf numFmtId="0" fontId="2" fillId="0" borderId="17" xfId="0" applyFont="1" applyFill="1" applyBorder="1" applyAlignment="1" applyProtection="1">
      <alignment horizontal="left" vertical="center" indent="1"/>
    </xf>
    <xf numFmtId="0" fontId="81" fillId="0" borderId="16" xfId="0" applyFont="1" applyFill="1" applyBorder="1" applyAlignment="1" applyProtection="1">
      <alignment horizontal="left" vertical="center"/>
      <protection hidden="1"/>
    </xf>
    <xf numFmtId="0" fontId="81" fillId="0" borderId="27" xfId="0" applyFont="1" applyFill="1" applyBorder="1" applyAlignment="1" applyProtection="1">
      <alignment horizontal="left" vertical="center"/>
      <protection hidden="1"/>
    </xf>
    <xf numFmtId="0" fontId="81" fillId="0" borderId="17" xfId="0" applyFont="1" applyFill="1" applyBorder="1" applyAlignment="1" applyProtection="1">
      <alignment horizontal="left" vertical="center"/>
      <protection hidden="1"/>
    </xf>
    <xf numFmtId="0" fontId="29" fillId="4" borderId="6" xfId="0" applyFont="1" applyFill="1" applyBorder="1" applyAlignment="1" applyProtection="1">
      <alignment horizontal="center" vertical="center"/>
    </xf>
    <xf numFmtId="0" fontId="7" fillId="2" borderId="8"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94" xfId="0" applyFont="1" applyFill="1" applyBorder="1" applyAlignment="1" applyProtection="1">
      <alignment horizontal="left" vertical="top" wrapText="1"/>
    </xf>
    <xf numFmtId="0" fontId="205" fillId="3" borderId="21" xfId="0" applyFont="1" applyFill="1" applyBorder="1" applyAlignment="1" applyProtection="1">
      <alignment horizontal="left" vertical="center" indent="1"/>
    </xf>
    <xf numFmtId="0" fontId="205" fillId="3" borderId="22" xfId="0" applyFont="1" applyFill="1" applyBorder="1" applyAlignment="1" applyProtection="1">
      <alignment horizontal="left" vertical="center" indent="1"/>
    </xf>
    <xf numFmtId="0" fontId="205" fillId="3" borderId="23" xfId="0" applyFont="1" applyFill="1" applyBorder="1" applyAlignment="1" applyProtection="1">
      <alignment horizontal="left" vertical="center" indent="1"/>
    </xf>
    <xf numFmtId="0" fontId="175" fillId="3" borderId="21" xfId="0" applyFont="1" applyFill="1" applyBorder="1" applyAlignment="1" applyProtection="1">
      <alignment horizontal="left" vertical="center"/>
      <protection hidden="1"/>
    </xf>
    <xf numFmtId="0" fontId="175" fillId="3" borderId="22" xfId="0" applyFont="1" applyFill="1" applyBorder="1" applyAlignment="1" applyProtection="1">
      <alignment horizontal="left" vertical="center"/>
      <protection hidden="1"/>
    </xf>
    <xf numFmtId="0" fontId="175" fillId="3" borderId="23" xfId="0" applyFont="1" applyFill="1" applyBorder="1" applyAlignment="1" applyProtection="1">
      <alignment horizontal="left" vertical="center"/>
      <protection hidden="1"/>
    </xf>
    <xf numFmtId="0" fontId="123" fillId="5" borderId="0" xfId="0" applyFont="1" applyFill="1" applyAlignment="1" applyProtection="1">
      <alignment vertical="top"/>
    </xf>
    <xf numFmtId="164" fontId="113" fillId="3" borderId="33" xfId="0" applyNumberFormat="1" applyFont="1" applyFill="1" applyBorder="1" applyAlignment="1" applyProtection="1">
      <alignment horizontal="center" vertical="center"/>
    </xf>
    <xf numFmtId="164" fontId="113" fillId="3" borderId="37" xfId="0" applyNumberFormat="1" applyFont="1" applyFill="1" applyBorder="1" applyAlignment="1" applyProtection="1">
      <alignment horizontal="center" vertical="center"/>
    </xf>
    <xf numFmtId="0" fontId="204" fillId="6" borderId="107" xfId="0" applyFont="1" applyFill="1" applyBorder="1" applyAlignment="1" applyProtection="1">
      <alignment horizontal="center"/>
      <protection hidden="1"/>
    </xf>
    <xf numFmtId="0" fontId="204" fillId="6" borderId="108" xfId="0" applyFont="1" applyFill="1" applyBorder="1" applyAlignment="1" applyProtection="1">
      <alignment horizontal="center"/>
      <protection hidden="1"/>
    </xf>
    <xf numFmtId="0" fontId="204" fillId="6" borderId="109" xfId="0" applyFont="1" applyFill="1" applyBorder="1" applyAlignment="1" applyProtection="1">
      <alignment horizontal="center"/>
      <protection hidden="1"/>
    </xf>
    <xf numFmtId="0" fontId="82" fillId="6" borderId="30" xfId="0" quotePrefix="1" applyFont="1" applyFill="1" applyBorder="1" applyAlignment="1" applyProtection="1">
      <alignment vertical="center" wrapText="1"/>
      <protection hidden="1"/>
    </xf>
    <xf numFmtId="0" fontId="82" fillId="6" borderId="29" xfId="0" applyFont="1" applyFill="1" applyBorder="1" applyAlignment="1" applyProtection="1">
      <alignment vertical="center" wrapText="1"/>
      <protection hidden="1"/>
    </xf>
    <xf numFmtId="0" fontId="82" fillId="6" borderId="31" xfId="0" applyFont="1" applyFill="1" applyBorder="1" applyAlignment="1" applyProtection="1">
      <alignment vertical="center" wrapText="1"/>
      <protection hidden="1"/>
    </xf>
    <xf numFmtId="0" fontId="82" fillId="6" borderId="85" xfId="0" applyFont="1" applyFill="1" applyBorder="1" applyAlignment="1" applyProtection="1">
      <alignment vertical="center" wrapText="1"/>
      <protection hidden="1"/>
    </xf>
    <xf numFmtId="0" fontId="82" fillId="6" borderId="0" xfId="0" applyFont="1" applyFill="1" applyBorder="1" applyAlignment="1" applyProtection="1">
      <alignment vertical="center" wrapText="1"/>
      <protection hidden="1"/>
    </xf>
    <xf numFmtId="0" fontId="82" fillId="6" borderId="61" xfId="0" applyFont="1" applyFill="1" applyBorder="1" applyAlignment="1" applyProtection="1">
      <alignment vertical="center" wrapText="1"/>
      <protection hidden="1"/>
    </xf>
    <xf numFmtId="0" fontId="82" fillId="6" borderId="32" xfId="0" applyFont="1" applyFill="1" applyBorder="1" applyAlignment="1" applyProtection="1">
      <alignment vertical="center" wrapText="1"/>
      <protection hidden="1"/>
    </xf>
    <xf numFmtId="0" fontId="82" fillId="6" borderId="86" xfId="0" applyFont="1" applyFill="1" applyBorder="1" applyAlignment="1" applyProtection="1">
      <alignment vertical="center" wrapText="1"/>
      <protection hidden="1"/>
    </xf>
    <xf numFmtId="0" fontId="82" fillId="6" borderId="87" xfId="0" applyFont="1" applyFill="1" applyBorder="1" applyAlignment="1" applyProtection="1">
      <alignment vertical="center" wrapText="1"/>
      <protection hidden="1"/>
    </xf>
    <xf numFmtId="49" fontId="202" fillId="2" borderId="0" xfId="0" quotePrefix="1" applyNumberFormat="1" applyFont="1" applyFill="1" applyAlignment="1" applyProtection="1">
      <alignment horizontal="left" vertical="top" wrapText="1"/>
      <protection locked="0"/>
    </xf>
    <xf numFmtId="49" fontId="202" fillId="2" borderId="86" xfId="0" quotePrefix="1" applyNumberFormat="1" applyFont="1" applyFill="1" applyBorder="1" applyAlignment="1" applyProtection="1">
      <alignment horizontal="left" vertical="top" wrapText="1"/>
      <protection locked="0"/>
    </xf>
    <xf numFmtId="0" fontId="48" fillId="16" borderId="107" xfId="0" applyFont="1" applyFill="1" applyBorder="1" applyAlignment="1" applyProtection="1">
      <alignment horizontal="center" vertical="top"/>
    </xf>
    <xf numFmtId="0" fontId="48" fillId="16" borderId="108" xfId="0" applyFont="1" applyFill="1" applyBorder="1" applyAlignment="1" applyProtection="1">
      <alignment horizontal="center" vertical="top"/>
    </xf>
    <xf numFmtId="0" fontId="48" fillId="16" borderId="109" xfId="0" applyFont="1" applyFill="1" applyBorder="1" applyAlignment="1" applyProtection="1">
      <alignment horizontal="center" vertical="top"/>
    </xf>
    <xf numFmtId="164" fontId="113" fillId="3" borderId="28" xfId="0" applyNumberFormat="1" applyFont="1" applyFill="1" applyBorder="1" applyAlignment="1" applyProtection="1">
      <alignment horizontal="center" vertical="center"/>
    </xf>
    <xf numFmtId="0" fontId="23" fillId="2" borderId="95" xfId="0" applyFont="1" applyFill="1" applyBorder="1" applyAlignment="1" applyProtection="1">
      <alignment horizontal="center"/>
      <protection locked="0"/>
    </xf>
    <xf numFmtId="0" fontId="23" fillId="2" borderId="97" xfId="0" applyFont="1" applyFill="1" applyBorder="1" applyAlignment="1" applyProtection="1">
      <alignment horizontal="center"/>
      <protection locked="0"/>
    </xf>
    <xf numFmtId="0" fontId="23" fillId="2" borderId="16" xfId="0" applyFont="1" applyFill="1" applyBorder="1" applyAlignment="1" applyProtection="1">
      <alignment horizontal="center"/>
      <protection locked="0"/>
    </xf>
    <xf numFmtId="0" fontId="113" fillId="2" borderId="0" xfId="0" applyFont="1" applyFill="1" applyBorder="1" applyAlignment="1" applyProtection="1">
      <alignment horizontal="left" vertical="top" wrapText="1"/>
      <protection locked="0"/>
    </xf>
    <xf numFmtId="0" fontId="113" fillId="2" borderId="15" xfId="0" applyFont="1" applyFill="1" applyBorder="1" applyAlignment="1" applyProtection="1">
      <alignment horizontal="left" vertical="top" wrapText="1"/>
      <protection locked="0"/>
    </xf>
    <xf numFmtId="0" fontId="113" fillId="2" borderId="99" xfId="0" applyFont="1" applyFill="1" applyBorder="1" applyAlignment="1" applyProtection="1">
      <alignment horizontal="left" vertical="top" wrapText="1"/>
      <protection locked="0"/>
    </xf>
    <xf numFmtId="0" fontId="113" fillId="2" borderId="98" xfId="0" applyFont="1" applyFill="1" applyBorder="1" applyAlignment="1" applyProtection="1">
      <alignment horizontal="left" vertical="top" wrapText="1"/>
      <protection locked="0"/>
    </xf>
    <xf numFmtId="0" fontId="113" fillId="2" borderId="3" xfId="0" applyFont="1" applyFill="1" applyBorder="1" applyAlignment="1" applyProtection="1">
      <alignment horizontal="left" vertical="top" wrapText="1"/>
      <protection locked="0"/>
    </xf>
    <xf numFmtId="0" fontId="113" fillId="2" borderId="4" xfId="0" applyFont="1" applyFill="1" applyBorder="1" applyAlignment="1" applyProtection="1">
      <alignment horizontal="left" vertical="top" wrapText="1"/>
      <protection locked="0"/>
    </xf>
    <xf numFmtId="0" fontId="113" fillId="2" borderId="47" xfId="0" applyFont="1" applyFill="1" applyBorder="1" applyAlignment="1" applyProtection="1">
      <alignment horizontal="left" vertical="top" wrapText="1"/>
    </xf>
    <xf numFmtId="0" fontId="113" fillId="2" borderId="96" xfId="0" applyFont="1" applyFill="1" applyBorder="1" applyAlignment="1" applyProtection="1">
      <alignment horizontal="left" vertical="top" wrapText="1"/>
    </xf>
    <xf numFmtId="0" fontId="113" fillId="2" borderId="99" xfId="0" applyFont="1" applyFill="1" applyBorder="1" applyAlignment="1" applyProtection="1">
      <alignment horizontal="left" vertical="top" wrapText="1"/>
    </xf>
    <xf numFmtId="0" fontId="113" fillId="2" borderId="98" xfId="0" applyFont="1" applyFill="1" applyBorder="1" applyAlignment="1" applyProtection="1">
      <alignment horizontal="left" vertical="top" wrapText="1"/>
    </xf>
    <xf numFmtId="0" fontId="7" fillId="2" borderId="47" xfId="0" applyFont="1" applyFill="1" applyBorder="1" applyAlignment="1" applyProtection="1">
      <alignment horizontal="left" vertical="top" wrapText="1"/>
      <protection locked="0"/>
    </xf>
    <xf numFmtId="0" fontId="7" fillId="2" borderId="96"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2" fillId="11" borderId="33" xfId="0" applyFont="1" applyFill="1" applyBorder="1" applyAlignment="1" applyProtection="1">
      <alignment horizontal="center" vertical="center"/>
    </xf>
    <xf numFmtId="0" fontId="2" fillId="11" borderId="97" xfId="0" applyFont="1" applyFill="1" applyBorder="1" applyAlignment="1" applyProtection="1">
      <alignment horizontal="center" vertical="center"/>
    </xf>
    <xf numFmtId="0" fontId="7" fillId="2" borderId="37" xfId="0" applyFont="1" applyFill="1" applyBorder="1" applyAlignment="1" applyProtection="1">
      <alignment horizontal="left" vertical="top" wrapText="1"/>
      <protection locked="0"/>
    </xf>
    <xf numFmtId="0" fontId="7" fillId="2" borderId="28"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99" xfId="0" applyFont="1" applyFill="1" applyBorder="1" applyAlignment="1" applyProtection="1">
      <alignment horizontal="left" vertical="top" wrapText="1"/>
      <protection locked="0"/>
    </xf>
    <xf numFmtId="0" fontId="7" fillId="2" borderId="98" xfId="0" applyFont="1" applyFill="1" applyBorder="1" applyAlignment="1" applyProtection="1">
      <alignment horizontal="left" vertical="top" wrapText="1"/>
      <protection locked="0"/>
    </xf>
    <xf numFmtId="165" fontId="119" fillId="2" borderId="48" xfId="0" applyNumberFormat="1" applyFont="1" applyFill="1" applyBorder="1" applyAlignment="1" applyProtection="1">
      <alignment horizontal="center" vertical="center"/>
    </xf>
    <xf numFmtId="165" fontId="119" fillId="2" borderId="49" xfId="0" applyNumberFormat="1" applyFont="1" applyFill="1" applyBorder="1" applyAlignment="1" applyProtection="1">
      <alignment horizontal="center" vertical="center"/>
    </xf>
    <xf numFmtId="165" fontId="119" fillId="2" borderId="50" xfId="0" applyNumberFormat="1" applyFont="1" applyFill="1" applyBorder="1" applyAlignment="1" applyProtection="1">
      <alignment horizontal="center" vertical="center"/>
    </xf>
    <xf numFmtId="165" fontId="119" fillId="2" borderId="51" xfId="0" applyNumberFormat="1" applyFont="1" applyFill="1" applyBorder="1" applyAlignment="1" applyProtection="1">
      <alignment horizontal="center" vertical="center"/>
    </xf>
    <xf numFmtId="0" fontId="7" fillId="2" borderId="3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1" fillId="6" borderId="37" xfId="0" applyFont="1" applyFill="1" applyBorder="1" applyAlignment="1" applyProtection="1">
      <alignment horizontal="center" vertical="center" wrapText="1"/>
    </xf>
    <xf numFmtId="0" fontId="1" fillId="6" borderId="52"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1" fillId="6" borderId="53" xfId="0" applyFont="1" applyFill="1" applyBorder="1" applyAlignment="1" applyProtection="1">
      <alignment horizontal="center" vertical="center" wrapText="1"/>
    </xf>
    <xf numFmtId="0" fontId="1" fillId="6" borderId="33" xfId="0" applyFont="1" applyFill="1" applyBorder="1" applyAlignment="1" applyProtection="1">
      <alignment horizontal="center" vertical="top" wrapText="1"/>
    </xf>
    <xf numFmtId="0" fontId="1" fillId="6" borderId="37" xfId="0" applyFont="1" applyFill="1" applyBorder="1" applyAlignment="1" applyProtection="1">
      <alignment horizontal="center" vertical="top" wrapText="1"/>
    </xf>
    <xf numFmtId="0" fontId="1" fillId="6" borderId="28" xfId="0" applyFont="1" applyFill="1" applyBorder="1" applyAlignment="1" applyProtection="1">
      <alignment horizontal="center" vertical="top" wrapText="1"/>
    </xf>
    <xf numFmtId="0" fontId="3" fillId="11" borderId="6" xfId="0" applyFont="1" applyFill="1" applyBorder="1" applyAlignment="1" applyProtection="1">
      <alignment horizontal="center" vertical="top" wrapText="1"/>
    </xf>
    <xf numFmtId="9" fontId="129" fillId="0" borderId="8" xfId="0" applyNumberFormat="1" applyFont="1" applyFill="1" applyBorder="1" applyAlignment="1" applyProtection="1">
      <alignment horizontal="center" vertical="center"/>
      <protection hidden="1"/>
    </xf>
    <xf numFmtId="9" fontId="7" fillId="0" borderId="7" xfId="0" applyNumberFormat="1" applyFont="1" applyBorder="1" applyAlignment="1">
      <alignment horizontal="center" vertical="center"/>
    </xf>
    <xf numFmtId="9" fontId="7" fillId="0" borderId="9" xfId="0" applyNumberFormat="1" applyFont="1" applyBorder="1" applyAlignment="1">
      <alignment horizontal="center" vertical="center"/>
    </xf>
    <xf numFmtId="9" fontId="129" fillId="3" borderId="8" xfId="0" applyNumberFormat="1" applyFont="1" applyFill="1" applyBorder="1" applyAlignment="1" applyProtection="1">
      <alignment horizontal="center" vertical="center"/>
      <protection hidden="1"/>
    </xf>
    <xf numFmtId="1" fontId="129" fillId="0" borderId="8" xfId="0" applyNumberFormat="1" applyFont="1" applyFill="1" applyBorder="1" applyAlignment="1" applyProtection="1">
      <alignment horizontal="center" vertical="center"/>
      <protection hidden="1"/>
    </xf>
    <xf numFmtId="1" fontId="7" fillId="0" borderId="7" xfId="0" applyNumberFormat="1" applyFont="1" applyBorder="1" applyAlignment="1">
      <alignment horizontal="center" vertical="center"/>
    </xf>
    <xf numFmtId="1" fontId="7" fillId="0" borderId="9" xfId="0" applyNumberFormat="1" applyFont="1" applyBorder="1" applyAlignment="1">
      <alignment horizontal="center" vertical="center"/>
    </xf>
    <xf numFmtId="1" fontId="129" fillId="3" borderId="8" xfId="0" applyNumberFormat="1" applyFont="1" applyFill="1" applyBorder="1" applyAlignment="1" applyProtection="1">
      <alignment horizontal="center" vertical="center"/>
      <protection hidden="1"/>
    </xf>
  </cellXfs>
  <cellStyles count="5">
    <cellStyle name="Comma" xfId="4" builtinId="3"/>
    <cellStyle name="Hyperlink" xfId="1" builtinId="8"/>
    <cellStyle name="Normal" xfId="0" builtinId="0"/>
    <cellStyle name="Normal 2" xfId="2" xr:uid="{00000000-0005-0000-0000-000003000000}"/>
    <cellStyle name="Percent" xfId="3" builtinId="5"/>
  </cellStyles>
  <dxfs count="434">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condense val="0"/>
        <extend val="0"/>
        <color indexed="22"/>
      </font>
      <fill>
        <patternFill>
          <bgColor indexed="9"/>
        </patternFill>
      </fill>
    </dxf>
    <dxf>
      <font>
        <b/>
        <i val="0"/>
        <condense val="0"/>
        <extend val="0"/>
        <color indexed="18"/>
      </font>
      <fill>
        <patternFill>
          <bgColor indexed="45"/>
        </patternFill>
      </fill>
    </dxf>
    <dxf>
      <font>
        <b/>
        <i val="0"/>
        <condense val="0"/>
        <extend val="0"/>
        <color auto="1"/>
      </font>
      <fill>
        <patternFill>
          <bgColor indexed="29"/>
        </patternFill>
      </fill>
    </dxf>
    <dxf>
      <font>
        <b/>
        <i val="0"/>
        <condense val="0"/>
        <extend val="0"/>
        <color indexed="9"/>
      </font>
      <fill>
        <patternFill>
          <bgColor indexed="49"/>
        </patternFill>
      </fill>
    </dxf>
    <dxf>
      <font>
        <b/>
        <i val="0"/>
        <color rgb="FFFF0000"/>
      </font>
    </dxf>
    <dxf>
      <font>
        <b/>
        <i val="0"/>
        <condense val="0"/>
        <extend val="0"/>
        <color auto="1"/>
      </font>
      <fill>
        <patternFill>
          <bgColor indexed="29"/>
        </patternFill>
      </fill>
    </dxf>
    <dxf>
      <font>
        <b/>
        <i val="0"/>
        <condense val="0"/>
        <extend val="0"/>
        <color indexed="9"/>
      </font>
      <fill>
        <patternFill>
          <bgColor indexed="49"/>
        </patternFill>
      </fill>
    </dxf>
    <dxf>
      <fill>
        <patternFill>
          <bgColor rgb="FFFF0000"/>
        </patternFill>
      </fill>
    </dxf>
    <dxf>
      <font>
        <b/>
        <i val="0"/>
        <condense val="0"/>
        <extend val="0"/>
        <color auto="1"/>
      </font>
      <fill>
        <patternFill>
          <bgColor indexed="29"/>
        </patternFill>
      </fill>
    </dxf>
    <dxf>
      <font>
        <b/>
        <i val="0"/>
        <condense val="0"/>
        <extend val="0"/>
        <color indexed="9"/>
      </font>
      <fill>
        <patternFill>
          <bgColor indexed="49"/>
        </patternFill>
      </fill>
    </dxf>
    <dxf>
      <font>
        <b/>
        <i val="0"/>
        <color rgb="FFFF0000"/>
      </font>
    </dxf>
    <dxf>
      <font>
        <b/>
        <i val="0"/>
        <condense val="0"/>
        <extend val="0"/>
        <color auto="1"/>
      </font>
      <fill>
        <patternFill>
          <bgColor indexed="29"/>
        </patternFill>
      </fill>
    </dxf>
    <dxf>
      <font>
        <b/>
        <i val="0"/>
        <condense val="0"/>
        <extend val="0"/>
        <color indexed="9"/>
      </font>
      <fill>
        <patternFill>
          <bgColor indexed="49"/>
        </patternFill>
      </fill>
    </dxf>
    <dxf>
      <fill>
        <patternFill>
          <bgColor rgb="FFFF0000"/>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lor rgb="FFFF0000"/>
      </font>
    </dxf>
    <dxf>
      <font>
        <b/>
        <i val="0"/>
        <condense val="0"/>
        <extend val="0"/>
        <color auto="1"/>
      </font>
      <fill>
        <patternFill>
          <bgColor indexed="29"/>
        </patternFill>
      </fill>
    </dxf>
    <dxf>
      <font>
        <b/>
        <i val="0"/>
        <condense val="0"/>
        <extend val="0"/>
        <color indexed="9"/>
      </font>
      <fill>
        <patternFill>
          <bgColor indexed="49"/>
        </patternFill>
      </fill>
    </dxf>
    <dxf>
      <font>
        <b/>
        <i val="0"/>
        <condense val="0"/>
        <extend val="0"/>
        <color auto="1"/>
      </font>
      <fill>
        <patternFill>
          <bgColor indexed="29"/>
        </patternFill>
      </fill>
    </dxf>
    <dxf>
      <font>
        <b/>
        <i val="0"/>
        <condense val="0"/>
        <extend val="0"/>
        <color indexed="9"/>
      </font>
      <fill>
        <patternFill>
          <bgColor indexed="4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fill>
        <patternFill>
          <bgColor indexed="9"/>
        </patternFill>
      </fill>
    </dxf>
    <dxf>
      <font>
        <b/>
        <i val="0"/>
        <condense val="0"/>
        <extend val="0"/>
        <color indexed="18"/>
      </font>
      <fill>
        <patternFill>
          <bgColor indexed="45"/>
        </patternFill>
      </fill>
    </dxf>
    <dxf>
      <font>
        <b/>
        <i val="0"/>
        <condense val="0"/>
        <extend val="0"/>
        <color auto="1"/>
      </font>
      <fill>
        <patternFill>
          <bgColor indexed="48"/>
        </patternFill>
      </fill>
      <border>
        <left/>
        <right/>
        <top/>
        <bottom/>
      </border>
    </dxf>
    <dxf>
      <font>
        <b/>
        <i val="0"/>
        <condense val="0"/>
        <extend val="0"/>
        <color auto="1"/>
      </font>
      <fill>
        <patternFill>
          <bgColor indexed="48"/>
        </patternFill>
      </fill>
      <border>
        <left/>
        <right/>
        <top/>
        <bottom/>
      </border>
    </dxf>
    <dxf>
      <font>
        <b/>
        <i val="0"/>
        <condense val="0"/>
        <extend val="0"/>
        <color auto="1"/>
      </font>
      <fill>
        <patternFill>
          <bgColor indexed="48"/>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5FB8D"/>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6161"/>
      <rgbColor rgb="00008080"/>
      <rgbColor rgb="000000FF"/>
      <rgbColor rgb="00758CFF"/>
      <rgbColor rgb="0097FFFF"/>
      <rgbColor rgb="00A7FFA9"/>
      <rgbColor rgb="00FFFFC9"/>
      <rgbColor rgb="00A0CDFE"/>
      <rgbColor rgb="00FFCCFF"/>
      <rgbColor rgb="00DA8FFF"/>
      <rgbColor rgb="00FFCC99"/>
      <rgbColor rgb="005D5DFF"/>
      <rgbColor rgb="0033CCCC"/>
      <rgbColor rgb="0099CC00"/>
      <rgbColor rgb="00FFCC00"/>
      <rgbColor rgb="00F77B4F"/>
      <rgbColor rgb="00F34803"/>
      <rgbColor rgb="00666699"/>
      <rgbColor rgb="00969696"/>
      <rgbColor rgb="00003366"/>
      <rgbColor rgb="0047D147"/>
      <rgbColor rgb="00003300"/>
      <rgbColor rgb="00333300"/>
      <rgbColor rgb="00993300"/>
      <rgbColor rgb="00993366"/>
      <rgbColor rgb="00333399"/>
      <rgbColor rgb="00333333"/>
    </indexedColors>
    <mruColors>
      <color rgb="FFFFFFCC"/>
      <color rgb="FFFFFF99"/>
      <color rgb="FFFF00FF"/>
      <color rgb="FFC0C0C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spPr>
            <a:solidFill>
              <a:srgbClr val="FF6161"/>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F9-457F-AABD-B5C7FCB55B50}"/>
            </c:ext>
          </c:extLst>
        </c:ser>
        <c:ser>
          <c:idx val="1"/>
          <c:order val="1"/>
          <c:spPr>
            <a:solidFill>
              <a:srgbClr val="5D5DFF"/>
            </a:solidFill>
            <a:ln w="12700">
              <a:solidFill>
                <a:srgbClr val="000000"/>
              </a:solidFill>
              <a:prstDash val="solid"/>
            </a:ln>
          </c:spPr>
          <c:val>
            <c:numRef>
              <c:f>#REF!</c:f>
              <c:numCache>
                <c:formatCode>General</c:formatCode>
                <c:ptCount val="1"/>
                <c:pt idx="0">
                  <c:v>1</c:v>
                </c:pt>
              </c:numCache>
            </c:numRef>
          </c:val>
          <c:extLst>
            <c:ext xmlns:c16="http://schemas.microsoft.com/office/drawing/2014/chart" uri="{C3380CC4-5D6E-409C-BE32-E72D297353CC}">
              <c16:uniqueId val="{00000001-BDF9-457F-AABD-B5C7FCB55B50}"/>
            </c:ext>
          </c:extLst>
        </c:ser>
        <c:dLbls>
          <c:showLegendKey val="0"/>
          <c:showVal val="0"/>
          <c:showCatName val="0"/>
          <c:showSerName val="0"/>
          <c:showPercent val="0"/>
          <c:showBubbleSize val="0"/>
        </c:dLbls>
        <c:axId val="151740000"/>
        <c:axId val="151740560"/>
      </c:radarChart>
      <c:catAx>
        <c:axId val="151740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51740560"/>
        <c:crosses val="autoZero"/>
        <c:auto val="0"/>
        <c:lblAlgn val="ctr"/>
        <c:lblOffset val="100"/>
        <c:noMultiLvlLbl val="0"/>
      </c:catAx>
      <c:valAx>
        <c:axId val="151740560"/>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en-US"/>
          </a:p>
        </c:txPr>
        <c:crossAx val="1517400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'PHC Questionnaire post contract'!#REF!</c:f>
              <c:numCache>
                <c:formatCode>General</c:formatCode>
                <c:ptCount val="1"/>
                <c:pt idx="0">
                  <c:v>1</c:v>
                </c:pt>
              </c:numCache>
            </c:numRef>
          </c:xVal>
          <c:yVal>
            <c:numRef>
              <c:f>'PHC Questionnaire post contract'!#REF!</c:f>
              <c:numCache>
                <c:formatCode>General</c:formatCode>
                <c:ptCount val="1"/>
                <c:pt idx="0">
                  <c:v>1</c:v>
                </c:pt>
              </c:numCache>
            </c:numRef>
          </c:yVal>
          <c:smooth val="0"/>
          <c:extLst>
            <c:ext xmlns:c16="http://schemas.microsoft.com/office/drawing/2014/chart" uri="{C3380CC4-5D6E-409C-BE32-E72D297353CC}">
              <c16:uniqueId val="{00000000-063D-4D71-8334-49F42E1542AE}"/>
            </c:ext>
          </c:extLst>
        </c:ser>
        <c:dLbls>
          <c:showLegendKey val="0"/>
          <c:showVal val="0"/>
          <c:showCatName val="0"/>
          <c:showSerName val="0"/>
          <c:showPercent val="0"/>
          <c:showBubbleSize val="0"/>
        </c:dLbls>
        <c:axId val="151742800"/>
        <c:axId val="151743360"/>
      </c:scatterChart>
      <c:valAx>
        <c:axId val="15174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51743360"/>
        <c:crosses val="autoZero"/>
        <c:crossBetween val="midCat"/>
      </c:valAx>
      <c:valAx>
        <c:axId val="151743360"/>
        <c:scaling>
          <c:orientation val="minMax"/>
          <c:max val="312"/>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51742800"/>
        <c:crosses val="autoZero"/>
        <c:crossBetween val="midCat"/>
      </c:valAx>
      <c:spPr>
        <a:solidFill>
          <a:srgbClr val="DCDCD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7036462373962E-2"/>
          <c:y val="4.6109510086455308E-2"/>
          <c:w val="0.83425220129080302"/>
          <c:h val="0.75216138328530269"/>
        </c:manualLayout>
      </c:layout>
      <c:areaChart>
        <c:grouping val="standard"/>
        <c:varyColors val="0"/>
        <c:ser>
          <c:idx val="0"/>
          <c:order val="1"/>
          <c:tx>
            <c:strRef>
              <c:f>'Soal Selidik PHC'!$AZ$174:$AZ$176</c:f>
              <c:strCache>
                <c:ptCount val="3"/>
                <c:pt idx="0">
                  <c:v>Excellent</c:v>
                </c:pt>
              </c:strCache>
            </c:strRef>
          </c:tx>
          <c:spPr>
            <a:pattFill prst="pct10">
              <a:fgClr>
                <a:srgbClr val="A0CDFE"/>
              </a:fgClr>
              <a:bgClr>
                <a:srgbClr val="FFFFFF"/>
              </a:bgClr>
            </a:pattFill>
            <a:ln w="12700">
              <a:solidFill>
                <a:srgbClr val="0000FF"/>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PHC'!$AZ$177:$AZ$191</c:f>
              <c:numCache>
                <c:formatCode>0.0</c:formatCode>
                <c:ptCount val="1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numCache>
            </c:numRef>
          </c:val>
          <c:extLst>
            <c:ext xmlns:c16="http://schemas.microsoft.com/office/drawing/2014/chart" uri="{C3380CC4-5D6E-409C-BE32-E72D297353CC}">
              <c16:uniqueId val="{00000000-5CB7-4A68-B029-392DAE4C9E73}"/>
            </c:ext>
          </c:extLst>
        </c:ser>
        <c:ser>
          <c:idx val="5"/>
          <c:order val="2"/>
          <c:tx>
            <c:strRef>
              <c:f>'Soal Selidik PHC'!$BA$174:$BA$176</c:f>
              <c:strCache>
                <c:ptCount val="3"/>
                <c:pt idx="0">
                  <c:v>Good</c:v>
                </c:pt>
              </c:strCache>
            </c:strRef>
          </c:tx>
          <c:spPr>
            <a:pattFill prst="dkUpDiag">
              <a:fgClr>
                <a:srgbClr val="95FB8D"/>
              </a:fgClr>
              <a:bgClr>
                <a:srgbClr val="FFFFFF"/>
              </a:bgClr>
            </a:pattFill>
            <a:ln w="12700">
              <a:solidFill>
                <a:srgbClr val="47D147"/>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PHC'!$BA$177:$BA$191</c:f>
              <c:numCache>
                <c:formatCode>0.0</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1-5CB7-4A68-B029-392DAE4C9E73}"/>
            </c:ext>
          </c:extLst>
        </c:ser>
        <c:ser>
          <c:idx val="2"/>
          <c:order val="3"/>
          <c:tx>
            <c:strRef>
              <c:f>'Soal Selidik PHC'!$BB$174:$BB$176</c:f>
              <c:strCache>
                <c:ptCount val="3"/>
                <c:pt idx="0">
                  <c:v>Satisfactory </c:v>
                </c:pt>
              </c:strCache>
            </c:strRef>
          </c:tx>
          <c:spPr>
            <a:pattFill prst="lgCheck">
              <a:fgClr>
                <a:srgbClr val="47D147"/>
              </a:fgClr>
              <a:bgClr>
                <a:srgbClr val="FFFFFF"/>
              </a:bgClr>
            </a:pattFill>
            <a:ln w="12700">
              <a:solidFill>
                <a:srgbClr val="00000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PHC'!$BB$177:$BB$191</c:f>
              <c:numCache>
                <c:formatCode>0.0</c:formatCode>
                <c:ptCount val="1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numCache>
            </c:numRef>
          </c:val>
          <c:extLst>
            <c:ext xmlns:c16="http://schemas.microsoft.com/office/drawing/2014/chart" uri="{C3380CC4-5D6E-409C-BE32-E72D297353CC}">
              <c16:uniqueId val="{00000002-5CB7-4A68-B029-392DAE4C9E73}"/>
            </c:ext>
          </c:extLst>
        </c:ser>
        <c:ser>
          <c:idx val="3"/>
          <c:order val="4"/>
          <c:tx>
            <c:strRef>
              <c:f>'Soal Selidik PHC'!$BC$174:$BC$176</c:f>
              <c:strCache>
                <c:ptCount val="3"/>
                <c:pt idx="0">
                  <c:v>Require Upgrading</c:v>
                </c:pt>
              </c:strCache>
            </c:strRef>
          </c:tx>
          <c:spPr>
            <a:pattFill prst="lgConfetti">
              <a:fgClr>
                <a:srgbClr val="FF0000"/>
              </a:fgClr>
              <a:bgClr>
                <a:srgbClr val="FFFFFF"/>
              </a:bgClr>
            </a:pattFill>
            <a:ln w="12700">
              <a:solidFill>
                <a:srgbClr val="FF000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PHC'!$BC$177:$BC$191</c:f>
              <c:numCache>
                <c:formatCode>0.0</c:formatCode>
                <c:ptCount val="1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numCache>
            </c:numRef>
          </c:val>
          <c:extLst>
            <c:ext xmlns:c16="http://schemas.microsoft.com/office/drawing/2014/chart" uri="{C3380CC4-5D6E-409C-BE32-E72D297353CC}">
              <c16:uniqueId val="{00000003-5CB7-4A68-B029-392DAE4C9E73}"/>
            </c:ext>
          </c:extLst>
        </c:ser>
        <c:ser>
          <c:idx val="4"/>
          <c:order val="5"/>
          <c:tx>
            <c:strRef>
              <c:f>'Soal Selidik PHC'!$BD$174:$BD$176</c:f>
              <c:strCache>
                <c:ptCount val="3"/>
                <c:pt idx="0">
                  <c:v>Required Condition Doesn't Exist</c:v>
                </c:pt>
              </c:strCache>
            </c:strRef>
          </c:tx>
          <c:spPr>
            <a:solidFill>
              <a:srgbClr val="DA8FFF"/>
            </a:solidFill>
            <a:ln w="12700">
              <a:solidFill>
                <a:srgbClr val="80008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PHC'!$BD$177:$BD$191</c:f>
              <c:numCache>
                <c:formatCode>0.0</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4-5CB7-4A68-B029-392DAE4C9E73}"/>
            </c:ext>
          </c:extLst>
        </c:ser>
        <c:dLbls>
          <c:showLegendKey val="0"/>
          <c:showVal val="0"/>
          <c:showCatName val="0"/>
          <c:showSerName val="0"/>
          <c:showPercent val="0"/>
          <c:showBubbleSize val="0"/>
        </c:dLbls>
        <c:axId val="156302640"/>
        <c:axId val="156303200"/>
      </c:areaChart>
      <c:barChart>
        <c:barDir val="col"/>
        <c:grouping val="clustered"/>
        <c:varyColors val="0"/>
        <c:ser>
          <c:idx val="1"/>
          <c:order val="0"/>
          <c:tx>
            <c:strRef>
              <c:f>'Soal Selidik PHC'!$AY$174:$AY$176</c:f>
              <c:strCache>
                <c:ptCount val="3"/>
                <c:pt idx="0">
                  <c:v>Score</c:v>
                </c:pt>
              </c:strCache>
            </c:strRef>
          </c:tx>
          <c:spPr>
            <a:solidFill>
              <a:srgbClr val="5D5DFF"/>
            </a:solidFill>
            <a:ln w="3175">
              <a:solidFill>
                <a:srgbClr val="800080"/>
              </a:solidFill>
              <a:prstDash val="solid"/>
            </a:ln>
            <a:effectLst>
              <a:outerShdw dist="35921" dir="2700000" algn="br">
                <a:srgbClr val="000000"/>
              </a:outerShdw>
            </a:effectLst>
          </c:spPr>
          <c:invertIfNegative val="0"/>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PHC'!$AY$177:$AY$191</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CB7-4A68-B029-392DAE4C9E73}"/>
            </c:ext>
          </c:extLst>
        </c:ser>
        <c:dLbls>
          <c:showLegendKey val="0"/>
          <c:showVal val="0"/>
          <c:showCatName val="0"/>
          <c:showSerName val="0"/>
          <c:showPercent val="0"/>
          <c:showBubbleSize val="0"/>
        </c:dLbls>
        <c:gapWidth val="150"/>
        <c:axId val="156303760"/>
        <c:axId val="156304320"/>
      </c:barChart>
      <c:catAx>
        <c:axId val="156302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900000" vert="horz"/>
          <a:lstStyle/>
          <a:p>
            <a:pPr>
              <a:defRPr sz="800" b="0" i="0" u="none" strike="noStrike" baseline="0">
                <a:solidFill>
                  <a:srgbClr val="000000"/>
                </a:solidFill>
                <a:latin typeface="Arial"/>
                <a:ea typeface="Arial"/>
                <a:cs typeface="Arial"/>
              </a:defRPr>
            </a:pPr>
            <a:endParaRPr lang="en-US"/>
          </a:p>
        </c:txPr>
        <c:crossAx val="156303200"/>
        <c:crosses val="autoZero"/>
        <c:auto val="0"/>
        <c:lblAlgn val="ctr"/>
        <c:lblOffset val="100"/>
        <c:tickLblSkip val="1"/>
        <c:tickMarkSkip val="1"/>
        <c:noMultiLvlLbl val="0"/>
      </c:catAx>
      <c:valAx>
        <c:axId val="156303200"/>
        <c:scaling>
          <c:orientation val="minMax"/>
          <c:max val="5.5"/>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6302640"/>
        <c:crosses val="autoZero"/>
        <c:crossBetween val="midCat"/>
        <c:majorUnit val="1"/>
        <c:minorUnit val="1"/>
      </c:valAx>
      <c:catAx>
        <c:axId val="156303760"/>
        <c:scaling>
          <c:orientation val="minMax"/>
        </c:scaling>
        <c:delete val="1"/>
        <c:axPos val="b"/>
        <c:numFmt formatCode="General" sourceLinked="1"/>
        <c:majorTickMark val="out"/>
        <c:minorTickMark val="none"/>
        <c:tickLblPos val="none"/>
        <c:crossAx val="156304320"/>
        <c:crosses val="autoZero"/>
        <c:auto val="0"/>
        <c:lblAlgn val="ctr"/>
        <c:lblOffset val="100"/>
        <c:noMultiLvlLbl val="0"/>
      </c:catAx>
      <c:valAx>
        <c:axId val="156304320"/>
        <c:scaling>
          <c:orientation val="minMax"/>
          <c:max val="5.5"/>
          <c:min val="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6303760"/>
        <c:crosses val="max"/>
        <c:crossBetween val="midCat"/>
        <c:majorUnit val="1"/>
        <c:minorUnit val="1"/>
      </c:valAx>
      <c:spPr>
        <a:solidFill>
          <a:srgbClr val="FFFFFF"/>
        </a:solidFill>
        <a:ln w="12700">
          <a:solidFill>
            <a:srgbClr val="808080"/>
          </a:solidFill>
          <a:prstDash val="solid"/>
        </a:ln>
      </c:spPr>
    </c:plotArea>
    <c:legend>
      <c:legendPos val="r"/>
      <c:layout>
        <c:manualLayout>
          <c:xMode val="edge"/>
          <c:yMode val="edge"/>
          <c:x val="0.88828549262994572"/>
          <c:y val="1.7291066282420751E-2"/>
          <c:w val="0.10473235065942589"/>
          <c:h val="0.7665706051873199"/>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14923619271446"/>
          <c:y val="0.12016582689878476"/>
          <c:w val="0.54876615746180968"/>
          <c:h val="0.64502805933025864"/>
        </c:manualLayout>
      </c:layout>
      <c:radarChart>
        <c:radarStyle val="filled"/>
        <c:varyColors val="0"/>
        <c:ser>
          <c:idx val="2"/>
          <c:order val="0"/>
          <c:tx>
            <c:strRef>
              <c:f>'Soal Selidik PHC'!$AZ$174:$AZ$176</c:f>
              <c:strCache>
                <c:ptCount val="3"/>
                <c:pt idx="0">
                  <c:v>Excellent</c:v>
                </c:pt>
              </c:strCache>
            </c:strRef>
          </c:tx>
          <c:spPr>
            <a:pattFill prst="pct20">
              <a:fgClr>
                <a:srgbClr val="0000FF"/>
              </a:fgClr>
              <a:bgClr>
                <a:srgbClr val="FFFFFF"/>
              </a:bgClr>
            </a:pattFill>
            <a:ln w="3175">
              <a:solidFill>
                <a:srgbClr val="00808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PHC'!$AZ$177:$AZ$191</c:f>
              <c:numCache>
                <c:formatCode>0.0</c:formatCode>
                <c:ptCount val="1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numCache>
            </c:numRef>
          </c:val>
          <c:extLst>
            <c:ext xmlns:c16="http://schemas.microsoft.com/office/drawing/2014/chart" uri="{C3380CC4-5D6E-409C-BE32-E72D297353CC}">
              <c16:uniqueId val="{00000000-4430-47FF-A6E4-15CABD41B135}"/>
            </c:ext>
          </c:extLst>
        </c:ser>
        <c:ser>
          <c:idx val="3"/>
          <c:order val="1"/>
          <c:tx>
            <c:strRef>
              <c:f>'Soal Selidik PHC'!$BA$174:$BA$176</c:f>
              <c:strCache>
                <c:ptCount val="3"/>
                <c:pt idx="0">
                  <c:v>Good</c:v>
                </c:pt>
              </c:strCache>
            </c:strRef>
          </c:tx>
          <c:spPr>
            <a:pattFill prst="ltUpDiag">
              <a:fgClr>
                <a:srgbClr val="FFFFFF"/>
              </a:fgClr>
              <a:bgClr>
                <a:srgbClr val="95FB8D"/>
              </a:bgClr>
            </a:pattFill>
            <a:ln w="12700">
              <a:solidFill>
                <a:srgbClr val="00800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PHC'!$BA$177:$BA$191</c:f>
              <c:numCache>
                <c:formatCode>0.0</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1-4430-47FF-A6E4-15CABD41B135}"/>
            </c:ext>
          </c:extLst>
        </c:ser>
        <c:ser>
          <c:idx val="4"/>
          <c:order val="2"/>
          <c:tx>
            <c:strRef>
              <c:f>'Soal Selidik PHC'!$BB$174:$BB$176</c:f>
              <c:strCache>
                <c:ptCount val="3"/>
                <c:pt idx="0">
                  <c:v>Satisfactory </c:v>
                </c:pt>
              </c:strCache>
            </c:strRef>
          </c:tx>
          <c:spPr>
            <a:pattFill prst="lgCheck">
              <a:fgClr>
                <a:srgbClr val="FF00FF"/>
              </a:fgClr>
              <a:bgClr>
                <a:srgbClr val="FFFFFF"/>
              </a:bgClr>
            </a:pattFill>
            <a:ln w="12700">
              <a:solidFill>
                <a:srgbClr val="00000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PHC'!$BB$177:$BB$191</c:f>
              <c:numCache>
                <c:formatCode>0.0</c:formatCode>
                <c:ptCount val="1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numCache>
            </c:numRef>
          </c:val>
          <c:extLst>
            <c:ext xmlns:c16="http://schemas.microsoft.com/office/drawing/2014/chart" uri="{C3380CC4-5D6E-409C-BE32-E72D297353CC}">
              <c16:uniqueId val="{00000002-4430-47FF-A6E4-15CABD41B135}"/>
            </c:ext>
          </c:extLst>
        </c:ser>
        <c:ser>
          <c:idx val="1"/>
          <c:order val="3"/>
          <c:tx>
            <c:strRef>
              <c:f>'Soal Selidik PHC'!$BC$174:$BC$176</c:f>
              <c:strCache>
                <c:ptCount val="3"/>
                <c:pt idx="0">
                  <c:v>Require Upgrading</c:v>
                </c:pt>
              </c:strCache>
            </c:strRef>
          </c:tx>
          <c:spPr>
            <a:pattFill prst="lgConfetti">
              <a:fgClr>
                <a:srgbClr val="FFFFFF"/>
              </a:fgClr>
              <a:bgClr>
                <a:srgbClr val="FF0000"/>
              </a:bgClr>
            </a:pattFill>
            <a:ln w="12700">
              <a:solidFill>
                <a:srgbClr val="00000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PHC'!$BC$177:$BC$191</c:f>
              <c:numCache>
                <c:formatCode>0.0</c:formatCode>
                <c:ptCount val="1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numCache>
            </c:numRef>
          </c:val>
          <c:extLst>
            <c:ext xmlns:c16="http://schemas.microsoft.com/office/drawing/2014/chart" uri="{C3380CC4-5D6E-409C-BE32-E72D297353CC}">
              <c16:uniqueId val="{00000003-4430-47FF-A6E4-15CABD41B135}"/>
            </c:ext>
          </c:extLst>
        </c:ser>
        <c:ser>
          <c:idx val="0"/>
          <c:order val="4"/>
          <c:tx>
            <c:strRef>
              <c:f>'Soal Selidik PHC'!$BD$174:$BD$176</c:f>
              <c:strCache>
                <c:ptCount val="3"/>
                <c:pt idx="0">
                  <c:v>Required Condition Doesn't Exist</c:v>
                </c:pt>
              </c:strCache>
            </c:strRef>
          </c:tx>
          <c:spPr>
            <a:solidFill>
              <a:srgbClr val="993366"/>
            </a:solidFill>
            <a:ln w="12700">
              <a:solidFill>
                <a:srgbClr val="800080"/>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PHC'!$BD$177:$BD$191</c:f>
              <c:numCache>
                <c:formatCode>0.0</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4-4430-47FF-A6E4-15CABD41B135}"/>
            </c:ext>
          </c:extLst>
        </c:ser>
        <c:ser>
          <c:idx val="5"/>
          <c:order val="5"/>
          <c:tx>
            <c:strRef>
              <c:f>'Soal Selidik PHC'!$AY$174:$AY$176</c:f>
              <c:strCache>
                <c:ptCount val="3"/>
                <c:pt idx="0">
                  <c:v>Score</c:v>
                </c:pt>
              </c:strCache>
            </c:strRef>
          </c:tx>
          <c:spPr>
            <a:solidFill>
              <a:srgbClr val="5D5DFF"/>
            </a:solidFill>
            <a:ln w="12700">
              <a:solidFill>
                <a:srgbClr val="0000FF"/>
              </a:solidFill>
              <a:prstDash val="solid"/>
            </a:ln>
          </c:spPr>
          <c:cat>
            <c:strRef>
              <c:f>'Soal Selidik PHC'!$AX$177:$AX$191</c:f>
              <c:strCache>
                <c:ptCount val="15"/>
                <c:pt idx="0">
                  <c:v>SKOP</c:v>
                </c:pt>
                <c:pt idx="1">
                  <c:v>MASA</c:v>
                </c:pt>
                <c:pt idx="2">
                  <c:v>KOS</c:v>
                </c:pt>
                <c:pt idx="3">
                  <c:v>KUALITI</c:v>
                </c:pt>
                <c:pt idx="4">
                  <c:v>SUMBER</c:v>
                </c:pt>
                <c:pt idx="5">
                  <c:v>KOMUNIKASI</c:v>
                </c:pt>
                <c:pt idx="6">
                  <c:v>RISIKO</c:v>
                </c:pt>
                <c:pt idx="7">
                  <c:v>PEROLEHAN</c:v>
                </c:pt>
                <c:pt idx="8">
                  <c:v>INTEGRASI</c:v>
                </c:pt>
                <c:pt idx="9">
                  <c:v>PELAN KESIHATAN DAN KESELAMATAN PEKERJAAN</c:v>
                </c:pt>
                <c:pt idx="10">
                  <c:v>PENGURUSAN ALAM SEKITAR</c:v>
                </c:pt>
                <c:pt idx="11">
                  <c:v>LATIHAN</c:v>
                </c:pt>
                <c:pt idx="12">
                  <c:v>DOKUMENTASI</c:v>
                </c:pt>
                <c:pt idx="13">
                  <c:v>PERANAN DAN TANGGUNGJAWAB</c:v>
                </c:pt>
                <c:pt idx="14">
                  <c:v>PENYERAHAN / PENTAULIAHAN</c:v>
                </c:pt>
              </c:strCache>
            </c:strRef>
          </c:cat>
          <c:val>
            <c:numRef>
              <c:f>'Soal Selidik PHC'!$AY$177:$AY$191</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4430-47FF-A6E4-15CABD41B135}"/>
            </c:ext>
          </c:extLst>
        </c:ser>
        <c:dLbls>
          <c:showLegendKey val="0"/>
          <c:showVal val="0"/>
          <c:showCatName val="0"/>
          <c:showSerName val="0"/>
          <c:showPercent val="0"/>
          <c:showBubbleSize val="0"/>
        </c:dLbls>
        <c:axId val="156309920"/>
        <c:axId val="156491072"/>
      </c:radarChart>
      <c:catAx>
        <c:axId val="156309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156491072"/>
        <c:crosses val="autoZero"/>
        <c:auto val="0"/>
        <c:lblAlgn val="ctr"/>
        <c:lblOffset val="100"/>
        <c:noMultiLvlLbl val="0"/>
      </c:catAx>
      <c:valAx>
        <c:axId val="156491072"/>
        <c:scaling>
          <c:orientation val="minMax"/>
          <c:max val="5.5"/>
          <c:min val="0"/>
        </c:scaling>
        <c:delete val="0"/>
        <c:axPos val="l"/>
        <c:majorGridlines>
          <c:spPr>
            <a:ln w="3175">
              <a:solidFill>
                <a:srgbClr val="969696"/>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6309920"/>
        <c:crosses val="autoZero"/>
        <c:crossBetween val="midCat"/>
        <c:majorUnit val="1"/>
        <c:minorUnit val="0.5"/>
      </c:valAx>
      <c:spPr>
        <a:solidFill>
          <a:srgbClr val="FFFFFF"/>
        </a:solidFill>
        <a:ln w="25400">
          <a:noFill/>
        </a:ln>
      </c:spPr>
    </c:plotArea>
    <c:legend>
      <c:legendPos val="b"/>
      <c:layout>
        <c:manualLayout>
          <c:xMode val="edge"/>
          <c:yMode val="edge"/>
          <c:x val="7.0505384357819481E-3"/>
          <c:y val="0.85773537131388033"/>
          <c:w val="0.98589892312843641"/>
          <c:h val="0.13812161715079727"/>
        </c:manualLayout>
      </c:layout>
      <c:overlay val="0"/>
      <c:spPr>
        <a:noFill/>
        <a:ln w="25400">
          <a:noFill/>
        </a:ln>
      </c:spPr>
      <c:txPr>
        <a:bodyPr/>
        <a:lstStyle/>
        <a:p>
          <a:pPr>
            <a:defRPr sz="101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troduction!A1"/></Relationships>
</file>

<file path=xl/drawings/_rels/drawing2.xml.rels><?xml version="1.0" encoding="UTF-8" standalone="yes"?>
<Relationships xmlns="http://schemas.openxmlformats.org/package/2006/relationships"><Relationship Id="rId3" Type="http://schemas.openxmlformats.org/officeDocument/2006/relationships/hyperlink" Target="#'Project Detail'!A1"/><Relationship Id="rId2" Type="http://schemas.openxmlformats.org/officeDocument/2006/relationships/image" Target="../media/image2.jpeg"/><Relationship Id="rId1" Type="http://schemas.openxmlformats.org/officeDocument/2006/relationships/hyperlink" Target="#'Process Flow'!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troduction!A1"/></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jpg"/><Relationship Id="rId5" Type="http://schemas.openxmlformats.org/officeDocument/2006/relationships/image" Target="../media/image4.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0</xdr:colOff>
      <xdr:row>9</xdr:row>
      <xdr:rowOff>0</xdr:rowOff>
    </xdr:to>
    <xdr:sp macro="" textlink="">
      <xdr:nvSpPr>
        <xdr:cNvPr id="230401" name="Rectangle 1025">
          <a:extLst>
            <a:ext uri="{FF2B5EF4-FFF2-40B4-BE49-F238E27FC236}">
              <a16:creationId xmlns:a16="http://schemas.microsoft.com/office/drawing/2014/main" id="{00000000-0008-0000-0000-000001840300}"/>
            </a:ext>
          </a:extLst>
        </xdr:cNvPr>
        <xdr:cNvSpPr>
          <a:spLocks noChangeArrowheads="1"/>
        </xdr:cNvSpPr>
      </xdr:nvSpPr>
      <xdr:spPr bwMode="auto">
        <a:xfrm>
          <a:off x="1485900" y="847725"/>
          <a:ext cx="1981200" cy="809625"/>
        </a:xfrm>
        <a:prstGeom prst="rect">
          <a:avLst/>
        </a:prstGeom>
        <a:solidFill>
          <a:srgbClr val="FFFFFF"/>
        </a:solidFill>
        <a:ln w="28575">
          <a:solidFill>
            <a:srgbClr val="47D147"/>
          </a:solidFill>
          <a:miter lim="800000"/>
          <a:headEnd/>
          <a:tailEnd/>
        </a:ln>
      </xdr:spPr>
      <xdr:txBody>
        <a:bodyPr vertOverflow="clip" wrap="square" lIns="36576" tIns="22860" rIns="36576" bIns="22860" anchor="ctr" upright="1"/>
        <a:lstStyle/>
        <a:p>
          <a:pPr algn="ctr" rtl="0">
            <a:defRPr sz="1000"/>
          </a:pPr>
          <a:r>
            <a:rPr lang="en-MY" sz="1200" b="0" i="0" u="none" strike="noStrike" baseline="0">
              <a:solidFill>
                <a:srgbClr val="000080"/>
              </a:solidFill>
              <a:latin typeface="Berlin Sans FB Demi"/>
            </a:rPr>
            <a:t>Read the </a:t>
          </a:r>
          <a:r>
            <a:rPr lang="en-MY" sz="1300" b="0" i="0" u="none" strike="noStrike" baseline="0">
              <a:solidFill>
                <a:srgbClr val="000080"/>
              </a:solidFill>
              <a:latin typeface="Imprint MT Shadow"/>
            </a:rPr>
            <a:t>Introduction</a:t>
          </a:r>
          <a:r>
            <a:rPr lang="en-MY" sz="1200" b="0" i="0" u="none" strike="noStrike" baseline="0">
              <a:solidFill>
                <a:srgbClr val="000080"/>
              </a:solidFill>
              <a:latin typeface="Berlin Sans FB Demi"/>
            </a:rPr>
            <a:t> for your understanding of the objective and overview</a:t>
          </a:r>
        </a:p>
      </xdr:txBody>
    </xdr:sp>
    <xdr:clientData/>
  </xdr:twoCellAnchor>
  <xdr:twoCellAnchor>
    <xdr:from>
      <xdr:col>5</xdr:col>
      <xdr:colOff>0</xdr:colOff>
      <xdr:row>9</xdr:row>
      <xdr:rowOff>9525</xdr:rowOff>
    </xdr:from>
    <xdr:to>
      <xdr:col>5</xdr:col>
      <xdr:colOff>0</xdr:colOff>
      <xdr:row>9</xdr:row>
      <xdr:rowOff>152400</xdr:rowOff>
    </xdr:to>
    <xdr:cxnSp macro="">
      <xdr:nvCxnSpPr>
        <xdr:cNvPr id="230750" name="AutoShape 1026">
          <a:extLst>
            <a:ext uri="{FF2B5EF4-FFF2-40B4-BE49-F238E27FC236}">
              <a16:creationId xmlns:a16="http://schemas.microsoft.com/office/drawing/2014/main" id="{00000000-0008-0000-0000-00005E850300}"/>
            </a:ext>
          </a:extLst>
        </xdr:cNvPr>
        <xdr:cNvCxnSpPr>
          <a:cxnSpLocks noChangeShapeType="1"/>
          <a:stCxn id="230401" idx="2"/>
          <a:endCxn id="230403" idx="0"/>
        </xdr:cNvCxnSpPr>
      </xdr:nvCxnSpPr>
      <xdr:spPr bwMode="auto">
        <a:xfrm rot="5400000">
          <a:off x="2405062" y="1738313"/>
          <a:ext cx="142875" cy="0"/>
        </a:xfrm>
        <a:prstGeom prst="straightConnector1">
          <a:avLst/>
        </a:prstGeom>
        <a:noFill/>
        <a:ln w="19050">
          <a:solidFill>
            <a:srgbClr val="0000FF"/>
          </a:solidFill>
          <a:round/>
          <a:headEnd/>
          <a:tailEnd type="triangle" w="med" len="med"/>
        </a:ln>
      </xdr:spPr>
    </xdr:cxnSp>
    <xdr:clientData/>
  </xdr:twoCellAnchor>
  <xdr:twoCellAnchor>
    <xdr:from>
      <xdr:col>3</xdr:col>
      <xdr:colOff>0</xdr:colOff>
      <xdr:row>10</xdr:row>
      <xdr:rowOff>0</xdr:rowOff>
    </xdr:from>
    <xdr:to>
      <xdr:col>7</xdr:col>
      <xdr:colOff>0</xdr:colOff>
      <xdr:row>15</xdr:row>
      <xdr:rowOff>0</xdr:rowOff>
    </xdr:to>
    <xdr:sp macro="" textlink="">
      <xdr:nvSpPr>
        <xdr:cNvPr id="230403" name="Rectangle 1027">
          <a:extLst>
            <a:ext uri="{FF2B5EF4-FFF2-40B4-BE49-F238E27FC236}">
              <a16:creationId xmlns:a16="http://schemas.microsoft.com/office/drawing/2014/main" id="{00000000-0008-0000-0000-000003840300}"/>
            </a:ext>
          </a:extLst>
        </xdr:cNvPr>
        <xdr:cNvSpPr>
          <a:spLocks noChangeArrowheads="1"/>
        </xdr:cNvSpPr>
      </xdr:nvSpPr>
      <xdr:spPr bwMode="auto">
        <a:xfrm>
          <a:off x="1485900" y="1819275"/>
          <a:ext cx="1981200" cy="809625"/>
        </a:xfrm>
        <a:prstGeom prst="rect">
          <a:avLst/>
        </a:prstGeom>
        <a:solidFill>
          <a:srgbClr val="FFFFFF"/>
        </a:solidFill>
        <a:ln w="28575">
          <a:solidFill>
            <a:srgbClr val="47D147"/>
          </a:solidFill>
          <a:miter lim="800000"/>
          <a:headEnd/>
          <a:tailEnd/>
        </a:ln>
      </xdr:spPr>
      <xdr:txBody>
        <a:bodyPr vertOverflow="clip" wrap="square" lIns="36576" tIns="22860" rIns="36576" bIns="22860" anchor="ctr" upright="1"/>
        <a:lstStyle/>
        <a:p>
          <a:pPr algn="ctr" rtl="0">
            <a:defRPr sz="1000"/>
          </a:pPr>
          <a:r>
            <a:rPr lang="en-MY" sz="1200" b="0" i="0" u="none" strike="noStrike" baseline="0">
              <a:solidFill>
                <a:srgbClr val="000080"/>
              </a:solidFill>
              <a:latin typeface="Berlin Sans FB Demi"/>
            </a:rPr>
            <a:t>Open worksheet </a:t>
          </a:r>
        </a:p>
        <a:p>
          <a:pPr algn="ctr" rtl="0">
            <a:defRPr sz="1000"/>
          </a:pPr>
          <a:r>
            <a:rPr lang="en-MY" sz="1300" b="0" i="0" u="none" strike="noStrike" baseline="0">
              <a:solidFill>
                <a:srgbClr val="000080"/>
              </a:solidFill>
              <a:latin typeface="Imprint MT Shadow"/>
            </a:rPr>
            <a:t>Project Detail</a:t>
          </a:r>
          <a:r>
            <a:rPr lang="en-MY" sz="1300" b="0" i="0" u="none" strike="noStrike" baseline="0">
              <a:solidFill>
                <a:srgbClr val="000080"/>
              </a:solidFill>
              <a:latin typeface="Berlin Sans FB Demi"/>
            </a:rPr>
            <a:t> </a:t>
          </a:r>
          <a:r>
            <a:rPr lang="en-MY" sz="1200" b="0" i="0" u="none" strike="noStrike" baseline="0">
              <a:solidFill>
                <a:srgbClr val="000080"/>
              </a:solidFill>
              <a:latin typeface="Berlin Sans FB Demi"/>
            </a:rPr>
            <a:t>and enter the Project Data</a:t>
          </a:r>
        </a:p>
      </xdr:txBody>
    </xdr:sp>
    <xdr:clientData/>
  </xdr:twoCellAnchor>
  <xdr:twoCellAnchor>
    <xdr:from>
      <xdr:col>5</xdr:col>
      <xdr:colOff>0</xdr:colOff>
      <xdr:row>15</xdr:row>
      <xdr:rowOff>9525</xdr:rowOff>
    </xdr:from>
    <xdr:to>
      <xdr:col>5</xdr:col>
      <xdr:colOff>0</xdr:colOff>
      <xdr:row>15</xdr:row>
      <xdr:rowOff>152400</xdr:rowOff>
    </xdr:to>
    <xdr:cxnSp macro="">
      <xdr:nvCxnSpPr>
        <xdr:cNvPr id="230752" name="AutoShape 1028">
          <a:extLst>
            <a:ext uri="{FF2B5EF4-FFF2-40B4-BE49-F238E27FC236}">
              <a16:creationId xmlns:a16="http://schemas.microsoft.com/office/drawing/2014/main" id="{00000000-0008-0000-0000-000060850300}"/>
            </a:ext>
          </a:extLst>
        </xdr:cNvPr>
        <xdr:cNvCxnSpPr>
          <a:cxnSpLocks noChangeShapeType="1"/>
          <a:stCxn id="230403" idx="2"/>
          <a:endCxn id="230405" idx="0"/>
        </xdr:cNvCxnSpPr>
      </xdr:nvCxnSpPr>
      <xdr:spPr bwMode="auto">
        <a:xfrm rot="5400000">
          <a:off x="2405062" y="2709863"/>
          <a:ext cx="142875" cy="0"/>
        </a:xfrm>
        <a:prstGeom prst="straightConnector1">
          <a:avLst/>
        </a:prstGeom>
        <a:noFill/>
        <a:ln w="19050">
          <a:solidFill>
            <a:srgbClr val="0000FF"/>
          </a:solidFill>
          <a:round/>
          <a:headEnd/>
          <a:tailEnd type="triangle" w="med" len="med"/>
        </a:ln>
      </xdr:spPr>
    </xdr:cxnSp>
    <xdr:clientData/>
  </xdr:twoCellAnchor>
  <xdr:twoCellAnchor>
    <xdr:from>
      <xdr:col>2</xdr:col>
      <xdr:colOff>0</xdr:colOff>
      <xdr:row>16</xdr:row>
      <xdr:rowOff>0</xdr:rowOff>
    </xdr:from>
    <xdr:to>
      <xdr:col>8</xdr:col>
      <xdr:colOff>0</xdr:colOff>
      <xdr:row>20</xdr:row>
      <xdr:rowOff>0</xdr:rowOff>
    </xdr:to>
    <xdr:sp macro="" textlink="">
      <xdr:nvSpPr>
        <xdr:cNvPr id="230405" name="Rectangle 1029">
          <a:extLst>
            <a:ext uri="{FF2B5EF4-FFF2-40B4-BE49-F238E27FC236}">
              <a16:creationId xmlns:a16="http://schemas.microsoft.com/office/drawing/2014/main" id="{00000000-0008-0000-0000-000005840300}"/>
            </a:ext>
          </a:extLst>
        </xdr:cNvPr>
        <xdr:cNvSpPr>
          <a:spLocks noChangeArrowheads="1"/>
        </xdr:cNvSpPr>
      </xdr:nvSpPr>
      <xdr:spPr bwMode="auto">
        <a:xfrm>
          <a:off x="990600" y="2790825"/>
          <a:ext cx="2971800" cy="647700"/>
        </a:xfrm>
        <a:prstGeom prst="rect">
          <a:avLst/>
        </a:prstGeom>
        <a:solidFill>
          <a:srgbClr val="FFFFFF"/>
        </a:solidFill>
        <a:ln w="28575">
          <a:solidFill>
            <a:srgbClr val="47D147"/>
          </a:solidFill>
          <a:miter lim="800000"/>
          <a:headEnd/>
          <a:tailEnd/>
        </a:ln>
      </xdr:spPr>
      <xdr:txBody>
        <a:bodyPr vertOverflow="clip" wrap="square" lIns="0" tIns="0" rIns="0" bIns="0" anchor="ctr" upright="1"/>
        <a:lstStyle/>
        <a:p>
          <a:pPr algn="ctr" rtl="0">
            <a:defRPr sz="1000"/>
          </a:pPr>
          <a:r>
            <a:rPr lang="en-MY" sz="1200" b="0" i="0" u="none" strike="noStrike" baseline="0">
              <a:solidFill>
                <a:srgbClr val="000080"/>
              </a:solidFill>
              <a:latin typeface="Berlin Sans FB Demi"/>
            </a:rPr>
            <a:t>Proceed to worsheet</a:t>
          </a:r>
        </a:p>
        <a:p>
          <a:pPr algn="ctr" rtl="0">
            <a:defRPr sz="1000"/>
          </a:pPr>
          <a:r>
            <a:rPr lang="en-MY" sz="1200" b="0" i="0" u="none" strike="noStrike" baseline="0">
              <a:solidFill>
                <a:srgbClr val="000080"/>
              </a:solidFill>
              <a:latin typeface="Berlin Sans FB Demi"/>
            </a:rPr>
            <a:t> </a:t>
          </a:r>
          <a:r>
            <a:rPr lang="en-MY" sz="1300" b="0" i="0" u="none" strike="noStrike" baseline="0">
              <a:solidFill>
                <a:srgbClr val="000080"/>
              </a:solidFill>
              <a:latin typeface="Imprint MT Shadow"/>
            </a:rPr>
            <a:t>Project Health Check Questionnaire </a:t>
          </a:r>
          <a:r>
            <a:rPr lang="en-MY" sz="1200" b="0" i="0" u="none" strike="noStrike" baseline="0">
              <a:solidFill>
                <a:srgbClr val="000080"/>
              </a:solidFill>
              <a:latin typeface="Berlin Sans FB Demi"/>
            </a:rPr>
            <a:t>&amp; confer with the Project Manager</a:t>
          </a:r>
        </a:p>
      </xdr:txBody>
    </xdr:sp>
    <xdr:clientData/>
  </xdr:twoCellAnchor>
  <xdr:twoCellAnchor>
    <xdr:from>
      <xdr:col>5</xdr:col>
      <xdr:colOff>0</xdr:colOff>
      <xdr:row>20</xdr:row>
      <xdr:rowOff>0</xdr:rowOff>
    </xdr:from>
    <xdr:to>
      <xdr:col>5</xdr:col>
      <xdr:colOff>0</xdr:colOff>
      <xdr:row>20</xdr:row>
      <xdr:rowOff>152400</xdr:rowOff>
    </xdr:to>
    <xdr:cxnSp macro="">
      <xdr:nvCxnSpPr>
        <xdr:cNvPr id="230754" name="AutoShape 1030">
          <a:extLst>
            <a:ext uri="{FF2B5EF4-FFF2-40B4-BE49-F238E27FC236}">
              <a16:creationId xmlns:a16="http://schemas.microsoft.com/office/drawing/2014/main" id="{00000000-0008-0000-0000-000062850300}"/>
            </a:ext>
          </a:extLst>
        </xdr:cNvPr>
        <xdr:cNvCxnSpPr>
          <a:cxnSpLocks noChangeShapeType="1"/>
          <a:stCxn id="230405" idx="2"/>
          <a:endCxn id="230407" idx="0"/>
        </xdr:cNvCxnSpPr>
      </xdr:nvCxnSpPr>
      <xdr:spPr bwMode="auto">
        <a:xfrm rot="5400000">
          <a:off x="2400300" y="3514725"/>
          <a:ext cx="152400" cy="0"/>
        </a:xfrm>
        <a:prstGeom prst="straightConnector1">
          <a:avLst/>
        </a:prstGeom>
        <a:noFill/>
        <a:ln w="19050">
          <a:solidFill>
            <a:srgbClr val="0000FF"/>
          </a:solidFill>
          <a:round/>
          <a:headEnd/>
          <a:tailEnd type="triangle" w="med" len="med"/>
        </a:ln>
      </xdr:spPr>
    </xdr:cxnSp>
    <xdr:clientData/>
  </xdr:twoCellAnchor>
  <xdr:twoCellAnchor>
    <xdr:from>
      <xdr:col>3</xdr:col>
      <xdr:colOff>0</xdr:colOff>
      <xdr:row>21</xdr:row>
      <xdr:rowOff>0</xdr:rowOff>
    </xdr:from>
    <xdr:to>
      <xdr:col>7</xdr:col>
      <xdr:colOff>0</xdr:colOff>
      <xdr:row>25</xdr:row>
      <xdr:rowOff>0</xdr:rowOff>
    </xdr:to>
    <xdr:sp macro="" textlink="">
      <xdr:nvSpPr>
        <xdr:cNvPr id="230407" name="Rectangle 1031">
          <a:extLst>
            <a:ext uri="{FF2B5EF4-FFF2-40B4-BE49-F238E27FC236}">
              <a16:creationId xmlns:a16="http://schemas.microsoft.com/office/drawing/2014/main" id="{00000000-0008-0000-0000-000007840300}"/>
            </a:ext>
          </a:extLst>
        </xdr:cNvPr>
        <xdr:cNvSpPr>
          <a:spLocks noChangeArrowheads="1"/>
        </xdr:cNvSpPr>
      </xdr:nvSpPr>
      <xdr:spPr bwMode="auto">
        <a:xfrm>
          <a:off x="1485900" y="3600450"/>
          <a:ext cx="1981200" cy="647700"/>
        </a:xfrm>
        <a:prstGeom prst="rect">
          <a:avLst/>
        </a:prstGeom>
        <a:solidFill>
          <a:srgbClr val="FFFFFF"/>
        </a:solidFill>
        <a:ln w="28575">
          <a:solidFill>
            <a:srgbClr val="47D147"/>
          </a:solidFill>
          <a:miter lim="800000"/>
          <a:headEnd/>
          <a:tailEnd/>
        </a:ln>
      </xdr:spPr>
      <xdr:txBody>
        <a:bodyPr vertOverflow="clip" wrap="square" lIns="36576" tIns="22860" rIns="36576" bIns="22860" anchor="ctr" upright="1"/>
        <a:lstStyle/>
        <a:p>
          <a:pPr algn="ctr" rtl="0">
            <a:defRPr sz="1000"/>
          </a:pPr>
          <a:r>
            <a:rPr lang="en-MY" sz="1200" b="0" i="0" u="none" strike="noStrike" baseline="0">
              <a:solidFill>
                <a:srgbClr val="000080"/>
              </a:solidFill>
              <a:latin typeface="Berlin Sans FB Demi"/>
            </a:rPr>
            <a:t>Having completed the PHC review - use the template for</a:t>
          </a:r>
          <a:r>
            <a:rPr lang="en-MY" sz="1300" b="0" i="0" u="none" strike="noStrike" baseline="0">
              <a:solidFill>
                <a:srgbClr val="000080"/>
              </a:solidFill>
              <a:latin typeface="Imprint MT Shadow"/>
            </a:rPr>
            <a:t> Summary Report</a:t>
          </a:r>
        </a:p>
      </xdr:txBody>
    </xdr:sp>
    <xdr:clientData/>
  </xdr:twoCellAnchor>
  <xdr:twoCellAnchor>
    <xdr:from>
      <xdr:col>5</xdr:col>
      <xdr:colOff>0</xdr:colOff>
      <xdr:row>25</xdr:row>
      <xdr:rowOff>9525</xdr:rowOff>
    </xdr:from>
    <xdr:to>
      <xdr:col>5</xdr:col>
      <xdr:colOff>0</xdr:colOff>
      <xdr:row>25</xdr:row>
      <xdr:rowOff>180975</xdr:rowOff>
    </xdr:to>
    <xdr:cxnSp macro="">
      <xdr:nvCxnSpPr>
        <xdr:cNvPr id="230756" name="AutoShape 1032">
          <a:extLst>
            <a:ext uri="{FF2B5EF4-FFF2-40B4-BE49-F238E27FC236}">
              <a16:creationId xmlns:a16="http://schemas.microsoft.com/office/drawing/2014/main" id="{00000000-0008-0000-0000-000064850300}"/>
            </a:ext>
          </a:extLst>
        </xdr:cNvPr>
        <xdr:cNvCxnSpPr>
          <a:cxnSpLocks noChangeShapeType="1"/>
          <a:stCxn id="230407" idx="2"/>
          <a:endCxn id="230409" idx="0"/>
        </xdr:cNvCxnSpPr>
      </xdr:nvCxnSpPr>
      <xdr:spPr bwMode="auto">
        <a:xfrm rot="5400000">
          <a:off x="2390775" y="4343400"/>
          <a:ext cx="171450" cy="0"/>
        </a:xfrm>
        <a:prstGeom prst="straightConnector1">
          <a:avLst/>
        </a:prstGeom>
        <a:noFill/>
        <a:ln w="19050">
          <a:solidFill>
            <a:srgbClr val="0000FF"/>
          </a:solidFill>
          <a:round/>
          <a:headEnd/>
          <a:tailEnd type="triangle" w="med" len="med"/>
        </a:ln>
      </xdr:spPr>
    </xdr:cxnSp>
    <xdr:clientData/>
  </xdr:twoCellAnchor>
  <xdr:twoCellAnchor>
    <xdr:from>
      <xdr:col>3</xdr:col>
      <xdr:colOff>0</xdr:colOff>
      <xdr:row>26</xdr:row>
      <xdr:rowOff>0</xdr:rowOff>
    </xdr:from>
    <xdr:to>
      <xdr:col>7</xdr:col>
      <xdr:colOff>0</xdr:colOff>
      <xdr:row>31</xdr:row>
      <xdr:rowOff>0</xdr:rowOff>
    </xdr:to>
    <xdr:sp macro="" textlink="">
      <xdr:nvSpPr>
        <xdr:cNvPr id="230409" name="Rectangle 1033">
          <a:extLst>
            <a:ext uri="{FF2B5EF4-FFF2-40B4-BE49-F238E27FC236}">
              <a16:creationId xmlns:a16="http://schemas.microsoft.com/office/drawing/2014/main" id="{00000000-0008-0000-0000-000009840300}"/>
            </a:ext>
          </a:extLst>
        </xdr:cNvPr>
        <xdr:cNvSpPr>
          <a:spLocks noChangeArrowheads="1"/>
        </xdr:cNvSpPr>
      </xdr:nvSpPr>
      <xdr:spPr bwMode="auto">
        <a:xfrm>
          <a:off x="1485900" y="4448175"/>
          <a:ext cx="1981200" cy="809625"/>
        </a:xfrm>
        <a:prstGeom prst="rect">
          <a:avLst/>
        </a:prstGeom>
        <a:solidFill>
          <a:srgbClr val="FFFFFF"/>
        </a:solidFill>
        <a:ln w="28575">
          <a:solidFill>
            <a:srgbClr val="47D147"/>
          </a:solidFill>
          <a:miter lim="800000"/>
          <a:headEnd/>
          <a:tailEnd/>
        </a:ln>
      </xdr:spPr>
      <xdr:txBody>
        <a:bodyPr vertOverflow="clip" wrap="square" lIns="36576" tIns="22860" rIns="36576" bIns="22860" anchor="ctr" upright="1"/>
        <a:lstStyle/>
        <a:p>
          <a:pPr algn="ctr" rtl="0">
            <a:defRPr sz="1000"/>
          </a:pPr>
          <a:r>
            <a:rPr lang="en-MY" sz="1200" b="0" i="0" u="none" strike="noStrike" baseline="0">
              <a:solidFill>
                <a:srgbClr val="000080"/>
              </a:solidFill>
              <a:latin typeface="Berlin Sans FB Demi"/>
            </a:rPr>
            <a:t>Discuss with the PM Team </a:t>
          </a:r>
          <a:r>
            <a:rPr lang="en-MY" sz="1200" b="0" i="0" u="none" strike="noStrike" baseline="0">
              <a:solidFill>
                <a:srgbClr val="000080"/>
              </a:solidFill>
              <a:latin typeface="Imprint MT Shadow"/>
            </a:rPr>
            <a:t>Action Plan</a:t>
          </a:r>
          <a:r>
            <a:rPr lang="en-MY" sz="1200" b="0" i="0" u="none" strike="noStrike" baseline="0">
              <a:solidFill>
                <a:srgbClr val="000080"/>
              </a:solidFill>
              <a:latin typeface="Berlin Sans FB Demi"/>
            </a:rPr>
            <a:t> </a:t>
          </a:r>
        </a:p>
        <a:p>
          <a:pPr algn="ctr" rtl="0">
            <a:defRPr sz="1000"/>
          </a:pPr>
          <a:r>
            <a:rPr lang="en-MY" sz="1200" b="0" i="0" u="none" strike="noStrike" baseline="0">
              <a:solidFill>
                <a:srgbClr val="000080"/>
              </a:solidFill>
              <a:latin typeface="Berlin Sans FB Demi"/>
            </a:rPr>
            <a:t>he/she will take &amp; agree on</a:t>
          </a:r>
          <a:r>
            <a:rPr lang="en-MY" sz="1200" b="0" i="0" u="none" strike="noStrike" baseline="0">
              <a:solidFill>
                <a:srgbClr val="000080"/>
              </a:solidFill>
              <a:latin typeface="Imprint MT Shadow"/>
            </a:rPr>
            <a:t> Follow-up Date.</a:t>
          </a:r>
        </a:p>
      </xdr:txBody>
    </xdr:sp>
    <xdr:clientData/>
  </xdr:twoCellAnchor>
  <xdr:twoCellAnchor>
    <xdr:from>
      <xdr:col>5</xdr:col>
      <xdr:colOff>0</xdr:colOff>
      <xdr:row>31</xdr:row>
      <xdr:rowOff>9525</xdr:rowOff>
    </xdr:from>
    <xdr:to>
      <xdr:col>5</xdr:col>
      <xdr:colOff>0</xdr:colOff>
      <xdr:row>31</xdr:row>
      <xdr:rowOff>152400</xdr:rowOff>
    </xdr:to>
    <xdr:cxnSp macro="">
      <xdr:nvCxnSpPr>
        <xdr:cNvPr id="230758" name="AutoShape 1034">
          <a:extLst>
            <a:ext uri="{FF2B5EF4-FFF2-40B4-BE49-F238E27FC236}">
              <a16:creationId xmlns:a16="http://schemas.microsoft.com/office/drawing/2014/main" id="{00000000-0008-0000-0000-000066850300}"/>
            </a:ext>
          </a:extLst>
        </xdr:cNvPr>
        <xdr:cNvCxnSpPr>
          <a:cxnSpLocks noChangeShapeType="1"/>
          <a:stCxn id="230409" idx="2"/>
          <a:endCxn id="230411" idx="0"/>
        </xdr:cNvCxnSpPr>
      </xdr:nvCxnSpPr>
      <xdr:spPr bwMode="auto">
        <a:xfrm rot="5400000">
          <a:off x="2405062" y="5338763"/>
          <a:ext cx="142875" cy="0"/>
        </a:xfrm>
        <a:prstGeom prst="straightConnector1">
          <a:avLst/>
        </a:prstGeom>
        <a:noFill/>
        <a:ln w="19050">
          <a:solidFill>
            <a:srgbClr val="0000FF"/>
          </a:solidFill>
          <a:round/>
          <a:headEnd/>
          <a:tailEnd type="triangle" w="med" len="med"/>
        </a:ln>
      </xdr:spPr>
    </xdr:cxnSp>
    <xdr:clientData/>
  </xdr:twoCellAnchor>
  <xdr:twoCellAnchor>
    <xdr:from>
      <xdr:col>2</xdr:col>
      <xdr:colOff>0</xdr:colOff>
      <xdr:row>32</xdr:row>
      <xdr:rowOff>0</xdr:rowOff>
    </xdr:from>
    <xdr:to>
      <xdr:col>8</xdr:col>
      <xdr:colOff>0</xdr:colOff>
      <xdr:row>39</xdr:row>
      <xdr:rowOff>38100</xdr:rowOff>
    </xdr:to>
    <xdr:sp macro="" textlink="">
      <xdr:nvSpPr>
        <xdr:cNvPr id="230411" name="Rectangle 1035">
          <a:extLst>
            <a:ext uri="{FF2B5EF4-FFF2-40B4-BE49-F238E27FC236}">
              <a16:creationId xmlns:a16="http://schemas.microsoft.com/office/drawing/2014/main" id="{00000000-0008-0000-0000-00000B840300}"/>
            </a:ext>
          </a:extLst>
        </xdr:cNvPr>
        <xdr:cNvSpPr>
          <a:spLocks noChangeArrowheads="1"/>
        </xdr:cNvSpPr>
      </xdr:nvSpPr>
      <xdr:spPr bwMode="auto">
        <a:xfrm>
          <a:off x="990600" y="5419725"/>
          <a:ext cx="2971800" cy="1171575"/>
        </a:xfrm>
        <a:prstGeom prst="rect">
          <a:avLst/>
        </a:prstGeom>
        <a:solidFill>
          <a:srgbClr val="FFFFFF"/>
        </a:solidFill>
        <a:ln w="28575">
          <a:solidFill>
            <a:srgbClr val="47D147"/>
          </a:solidFill>
          <a:miter lim="800000"/>
          <a:headEnd/>
          <a:tailEnd/>
        </a:ln>
      </xdr:spPr>
      <xdr:txBody>
        <a:bodyPr vertOverflow="clip" wrap="square" lIns="0" tIns="0" rIns="0" bIns="0" anchor="ctr" upright="1"/>
        <a:lstStyle/>
        <a:p>
          <a:pPr algn="ctr" rtl="0">
            <a:defRPr sz="1000"/>
          </a:pPr>
          <a:r>
            <a:rPr lang="en-MY" sz="1100" b="0" i="0" u="none" strike="noStrike" baseline="0">
              <a:solidFill>
                <a:srgbClr val="000080"/>
              </a:solidFill>
              <a:latin typeface="Berlin Sans FB Demi"/>
            </a:rPr>
            <a:t>Project Dr's recommendations</a:t>
          </a:r>
          <a:endParaRPr lang="en-MY" sz="1200" b="0" i="0" u="none" strike="noStrike" baseline="0">
            <a:solidFill>
              <a:srgbClr val="000080"/>
            </a:solidFill>
            <a:latin typeface="Berlin Sans FB Demi"/>
          </a:endParaRPr>
        </a:p>
        <a:p>
          <a:pPr algn="ctr" rtl="0">
            <a:defRPr sz="1000"/>
          </a:pPr>
          <a:r>
            <a:rPr lang="en-MY" sz="1200" b="0" i="0" u="none" strike="noStrike" baseline="0">
              <a:solidFill>
                <a:srgbClr val="000080"/>
              </a:solidFill>
              <a:latin typeface="Berlin Sans FB"/>
            </a:rPr>
            <a:t>HEALTHY/</a:t>
          </a:r>
          <a:r>
            <a:rPr lang="en-MY" sz="1100" b="0" i="0" u="none" strike="noStrike" baseline="0">
              <a:solidFill>
                <a:srgbClr val="000080"/>
              </a:solidFill>
              <a:latin typeface="Berlin Sans FB"/>
            </a:rPr>
            <a:t>Good - Lesson learnt, </a:t>
          </a:r>
        </a:p>
        <a:p>
          <a:pPr algn="ctr" rtl="0">
            <a:defRPr sz="1000"/>
          </a:pPr>
          <a:r>
            <a:rPr lang="en-MY" sz="1100" b="0" i="0" u="none" strike="noStrike" baseline="0">
              <a:solidFill>
                <a:srgbClr val="000080"/>
              </a:solidFill>
              <a:latin typeface="Berlin Sans FB"/>
            </a:rPr>
            <a:t>OBSERVATION /Room for Improvement</a:t>
          </a:r>
        </a:p>
        <a:p>
          <a:pPr algn="ctr" rtl="0">
            <a:defRPr sz="1000"/>
          </a:pPr>
          <a:r>
            <a:rPr lang="en-MY" sz="1100" b="0" i="0" u="none" strike="noStrike" baseline="0">
              <a:solidFill>
                <a:srgbClr val="000080"/>
              </a:solidFill>
              <a:latin typeface="Berlin Sans FB"/>
            </a:rPr>
            <a:t>ILL/Can Improve - Green Team Coaching</a:t>
          </a:r>
        </a:p>
        <a:p>
          <a:pPr algn="ctr" rtl="0">
            <a:defRPr sz="1000"/>
          </a:pPr>
          <a:r>
            <a:rPr lang="en-MY" sz="1100" b="0" i="0" u="none" strike="noStrike" baseline="0">
              <a:solidFill>
                <a:srgbClr val="000080"/>
              </a:solidFill>
              <a:latin typeface="Berlin Sans FB"/>
            </a:rPr>
            <a:t>CRITICAL/Poor - Red Team Intervention needed</a:t>
          </a:r>
        </a:p>
        <a:p>
          <a:pPr algn="ctr" rtl="0">
            <a:defRPr sz="1000"/>
          </a:pPr>
          <a:r>
            <a:rPr lang="en-MY" sz="1100" b="1" i="0" u="none" strike="noStrike" baseline="0">
              <a:solidFill>
                <a:srgbClr val="000080"/>
              </a:solidFill>
              <a:latin typeface="Berlin Sans FB"/>
            </a:rPr>
            <a:t>3 copies of report - originator, PMT, ProKom</a:t>
          </a:r>
        </a:p>
      </xdr:txBody>
    </xdr:sp>
    <xdr:clientData/>
  </xdr:twoCellAnchor>
  <xdr:twoCellAnchor editAs="absolute">
    <xdr:from>
      <xdr:col>10</xdr:col>
      <xdr:colOff>47625</xdr:colOff>
      <xdr:row>29</xdr:row>
      <xdr:rowOff>0</xdr:rowOff>
    </xdr:from>
    <xdr:to>
      <xdr:col>11</xdr:col>
      <xdr:colOff>114300</xdr:colOff>
      <xdr:row>32</xdr:row>
      <xdr:rowOff>152400</xdr:rowOff>
    </xdr:to>
    <xdr:sp macro="" textlink="">
      <xdr:nvSpPr>
        <xdr:cNvPr id="230412" name="AutoShape 1036" descr="Oak">
          <a:hlinkClick xmlns:r="http://schemas.openxmlformats.org/officeDocument/2006/relationships" r:id="rId1"/>
          <a:extLst>
            <a:ext uri="{FF2B5EF4-FFF2-40B4-BE49-F238E27FC236}">
              <a16:creationId xmlns:a16="http://schemas.microsoft.com/office/drawing/2014/main" id="{00000000-0008-0000-0000-00000C840300}"/>
            </a:ext>
          </a:extLst>
        </xdr:cNvPr>
        <xdr:cNvSpPr>
          <a:spLocks noChangeArrowheads="1"/>
        </xdr:cNvSpPr>
      </xdr:nvSpPr>
      <xdr:spPr bwMode="auto">
        <a:xfrm>
          <a:off x="5000625" y="4933950"/>
          <a:ext cx="1895475" cy="638175"/>
        </a:xfrm>
        <a:prstGeom prst="plaque">
          <a:avLst>
            <a:gd name="adj" fmla="val 16667"/>
          </a:avLst>
        </a:prstGeom>
        <a:blipFill dpi="0" rotWithShape="1">
          <a:blip xmlns:r="http://schemas.openxmlformats.org/officeDocument/2006/relationships" r:embed="rId2" cstate="print">
            <a:alphaModFix amt="90000"/>
          </a:blip>
          <a:srcRect/>
          <a:tile tx="0" ty="0" sx="100000" sy="100000" flip="none" algn="tl"/>
        </a:blipFill>
        <a:ln w="57150" cmpd="thickThin" algn="ctr">
          <a:solidFill>
            <a:srgbClr val="003300"/>
          </a:solidFill>
          <a:miter lim="800000"/>
          <a:headEnd/>
          <a:tailEnd/>
        </a:ln>
        <a:effectLst/>
        <a:extLst/>
      </xdr:spPr>
      <xdr:txBody>
        <a:bodyPr vertOverflow="clip" wrap="square" lIns="36576" tIns="22860" rIns="36576" bIns="22860" anchor="ctr" upright="1"/>
        <a:lstStyle/>
        <a:p>
          <a:pPr algn="ctr" rtl="0">
            <a:defRPr sz="1000"/>
          </a:pPr>
          <a:r>
            <a:rPr lang="en-MY" sz="1200" b="1" i="0" u="none" strike="noStrike" baseline="0">
              <a:solidFill>
                <a:srgbClr val="000000"/>
              </a:solidFill>
              <a:latin typeface="Arial Rounded MT Bold"/>
            </a:rPr>
            <a:t>GO TO </a:t>
          </a:r>
        </a:p>
        <a:p>
          <a:pPr algn="ctr" rtl="0">
            <a:defRPr sz="1000"/>
          </a:pPr>
          <a:r>
            <a:rPr lang="en-MY" sz="1200" b="1" i="0" u="none" strike="noStrike" baseline="0">
              <a:solidFill>
                <a:srgbClr val="000000"/>
              </a:solidFill>
              <a:latin typeface="Arial Rounded MT Bold"/>
            </a:rPr>
            <a:t>INTRODUCTION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22</xdr:row>
      <xdr:rowOff>57150</xdr:rowOff>
    </xdr:from>
    <xdr:to>
      <xdr:col>5</xdr:col>
      <xdr:colOff>3981450</xdr:colOff>
      <xdr:row>27</xdr:row>
      <xdr:rowOff>0</xdr:rowOff>
    </xdr:to>
    <xdr:grpSp>
      <xdr:nvGrpSpPr>
        <xdr:cNvPr id="6548" name="Group 36">
          <a:extLst>
            <a:ext uri="{FF2B5EF4-FFF2-40B4-BE49-F238E27FC236}">
              <a16:creationId xmlns:a16="http://schemas.microsoft.com/office/drawing/2014/main" id="{00000000-0008-0000-0100-000094190000}"/>
            </a:ext>
          </a:extLst>
        </xdr:cNvPr>
        <xdr:cNvGrpSpPr>
          <a:grpSpLocks/>
        </xdr:cNvGrpSpPr>
      </xdr:nvGrpSpPr>
      <xdr:grpSpPr bwMode="auto">
        <a:xfrm>
          <a:off x="7267575" y="7258050"/>
          <a:ext cx="4248150" cy="1600200"/>
          <a:chOff x="763" y="746"/>
          <a:chExt cx="446" cy="174"/>
        </a:xfrm>
      </xdr:grpSpPr>
      <xdr:sp macro="" textlink="">
        <xdr:nvSpPr>
          <xdr:cNvPr id="6164" name="AutoShape 20">
            <a:extLst>
              <a:ext uri="{FF2B5EF4-FFF2-40B4-BE49-F238E27FC236}">
                <a16:creationId xmlns:a16="http://schemas.microsoft.com/office/drawing/2014/main" id="{00000000-0008-0000-0100-000014180000}"/>
              </a:ext>
            </a:extLst>
          </xdr:cNvPr>
          <xdr:cNvSpPr>
            <a:spLocks noChangeArrowheads="1"/>
          </xdr:cNvSpPr>
        </xdr:nvSpPr>
        <xdr:spPr bwMode="auto">
          <a:xfrm>
            <a:off x="763" y="746"/>
            <a:ext cx="46" cy="35"/>
          </a:xfrm>
          <a:prstGeom prst="flowChartProcess">
            <a:avLst/>
          </a:prstGeom>
          <a:solidFill>
            <a:srgbClr val="758CFF"/>
          </a:solidFill>
          <a:ln w="6350">
            <a:solidFill>
              <a:srgbClr val="000000"/>
            </a:solidFill>
            <a:miter lim="800000"/>
            <a:headEnd/>
            <a:tailEnd/>
          </a:ln>
        </xdr:spPr>
        <xdr:txBody>
          <a:bodyPr vertOverflow="clip" wrap="square" lIns="27432" tIns="22860" rIns="27432" bIns="22860" anchor="ctr" upright="1"/>
          <a:lstStyle/>
          <a:p>
            <a:pPr algn="ctr" rtl="0">
              <a:defRPr sz="1000"/>
            </a:pPr>
            <a:r>
              <a:rPr lang="en-MY" sz="1200" b="1" i="0" u="none" strike="noStrike" baseline="0">
                <a:solidFill>
                  <a:srgbClr val="000000"/>
                </a:solidFill>
                <a:latin typeface="Arial Rounded MT Bold"/>
              </a:rPr>
              <a:t>1</a:t>
            </a:r>
          </a:p>
        </xdr:txBody>
      </xdr:sp>
      <xdr:sp macro="" textlink="">
        <xdr:nvSpPr>
          <xdr:cNvPr id="6165" name="AutoShape 21">
            <a:extLst>
              <a:ext uri="{FF2B5EF4-FFF2-40B4-BE49-F238E27FC236}">
                <a16:creationId xmlns:a16="http://schemas.microsoft.com/office/drawing/2014/main" id="{00000000-0008-0000-0100-000015180000}"/>
              </a:ext>
            </a:extLst>
          </xdr:cNvPr>
          <xdr:cNvSpPr>
            <a:spLocks noChangeArrowheads="1"/>
          </xdr:cNvSpPr>
        </xdr:nvSpPr>
        <xdr:spPr bwMode="auto">
          <a:xfrm>
            <a:off x="809" y="746"/>
            <a:ext cx="400" cy="35"/>
          </a:xfrm>
          <a:prstGeom prst="flowChartProcess">
            <a:avLst/>
          </a:prstGeom>
          <a:solidFill>
            <a:srgbClr val="758CFF"/>
          </a:solidFill>
          <a:ln w="6350">
            <a:solidFill>
              <a:srgbClr val="000000"/>
            </a:solidFill>
            <a:miter lim="800000"/>
            <a:headEnd/>
            <a:tailEnd/>
          </a:ln>
        </xdr:spPr>
        <xdr:txBody>
          <a:bodyPr vertOverflow="clip" wrap="square" lIns="182880" tIns="0" rIns="91440" bIns="0" anchor="ctr" upright="1"/>
          <a:lstStyle/>
          <a:p>
            <a:pPr algn="l" rtl="0">
              <a:defRPr sz="1000"/>
            </a:pPr>
            <a:r>
              <a:rPr lang="en-MY" sz="1200" b="1" i="0" u="none" strike="noStrike" baseline="0">
                <a:solidFill>
                  <a:srgbClr val="000000"/>
                </a:solidFill>
                <a:latin typeface="Arial Rounded MT Bold"/>
              </a:rPr>
              <a:t>Required Condition Doesn't Exist</a:t>
            </a:r>
          </a:p>
        </xdr:txBody>
      </xdr:sp>
      <xdr:sp macro="" textlink="">
        <xdr:nvSpPr>
          <xdr:cNvPr id="6166" name="AutoShape 22">
            <a:extLst>
              <a:ext uri="{FF2B5EF4-FFF2-40B4-BE49-F238E27FC236}">
                <a16:creationId xmlns:a16="http://schemas.microsoft.com/office/drawing/2014/main" id="{00000000-0008-0000-0100-000016180000}"/>
              </a:ext>
            </a:extLst>
          </xdr:cNvPr>
          <xdr:cNvSpPr>
            <a:spLocks noChangeArrowheads="1"/>
          </xdr:cNvSpPr>
        </xdr:nvSpPr>
        <xdr:spPr bwMode="auto">
          <a:xfrm>
            <a:off x="763" y="781"/>
            <a:ext cx="46" cy="35"/>
          </a:xfrm>
          <a:prstGeom prst="flowChartProcess">
            <a:avLst/>
          </a:prstGeom>
          <a:solidFill>
            <a:srgbClr val="758CFF"/>
          </a:solidFill>
          <a:ln w="6350">
            <a:solidFill>
              <a:srgbClr val="000000"/>
            </a:solidFill>
            <a:miter lim="800000"/>
            <a:headEnd/>
            <a:tailEnd/>
          </a:ln>
        </xdr:spPr>
        <xdr:txBody>
          <a:bodyPr vertOverflow="clip" wrap="square" lIns="27432" tIns="22860" rIns="27432" bIns="22860" anchor="ctr" upright="1"/>
          <a:lstStyle/>
          <a:p>
            <a:pPr algn="ctr" rtl="0">
              <a:defRPr sz="1000"/>
            </a:pPr>
            <a:r>
              <a:rPr lang="en-MY" sz="1200" b="1" i="0" u="none" strike="noStrike" baseline="0">
                <a:solidFill>
                  <a:srgbClr val="000000"/>
                </a:solidFill>
                <a:latin typeface="Arial Rounded MT Bold"/>
              </a:rPr>
              <a:t>2</a:t>
            </a:r>
          </a:p>
        </xdr:txBody>
      </xdr:sp>
      <xdr:sp macro="" textlink="">
        <xdr:nvSpPr>
          <xdr:cNvPr id="6167" name="AutoShape 23">
            <a:extLst>
              <a:ext uri="{FF2B5EF4-FFF2-40B4-BE49-F238E27FC236}">
                <a16:creationId xmlns:a16="http://schemas.microsoft.com/office/drawing/2014/main" id="{00000000-0008-0000-0100-000017180000}"/>
              </a:ext>
            </a:extLst>
          </xdr:cNvPr>
          <xdr:cNvSpPr>
            <a:spLocks noChangeArrowheads="1"/>
          </xdr:cNvSpPr>
        </xdr:nvSpPr>
        <xdr:spPr bwMode="auto">
          <a:xfrm>
            <a:off x="809" y="781"/>
            <a:ext cx="400" cy="35"/>
          </a:xfrm>
          <a:prstGeom prst="flowChartProcess">
            <a:avLst/>
          </a:prstGeom>
          <a:solidFill>
            <a:srgbClr val="758CFF"/>
          </a:solidFill>
          <a:ln w="6350">
            <a:solidFill>
              <a:srgbClr val="000000"/>
            </a:solidFill>
            <a:miter lim="800000"/>
            <a:headEnd/>
            <a:tailEnd/>
          </a:ln>
        </xdr:spPr>
        <xdr:txBody>
          <a:bodyPr vertOverflow="clip" wrap="square" lIns="182880" tIns="0" rIns="91440" bIns="0" anchor="ctr" upright="1"/>
          <a:lstStyle/>
          <a:p>
            <a:pPr algn="l" rtl="0">
              <a:defRPr sz="1000"/>
            </a:pPr>
            <a:r>
              <a:rPr lang="en-MY" sz="1200" b="1" i="0" u="none" strike="noStrike" baseline="0">
                <a:solidFill>
                  <a:srgbClr val="000000"/>
                </a:solidFill>
                <a:latin typeface="Arial Rounded MT Bold"/>
              </a:rPr>
              <a:t>Requires Upgrading</a:t>
            </a:r>
          </a:p>
        </xdr:txBody>
      </xdr:sp>
      <xdr:sp macro="" textlink="">
        <xdr:nvSpPr>
          <xdr:cNvPr id="6168" name="AutoShape 24">
            <a:extLst>
              <a:ext uri="{FF2B5EF4-FFF2-40B4-BE49-F238E27FC236}">
                <a16:creationId xmlns:a16="http://schemas.microsoft.com/office/drawing/2014/main" id="{00000000-0008-0000-0100-000018180000}"/>
              </a:ext>
            </a:extLst>
          </xdr:cNvPr>
          <xdr:cNvSpPr>
            <a:spLocks noChangeArrowheads="1"/>
          </xdr:cNvSpPr>
        </xdr:nvSpPr>
        <xdr:spPr bwMode="auto">
          <a:xfrm>
            <a:off x="763" y="816"/>
            <a:ext cx="46" cy="31"/>
          </a:xfrm>
          <a:prstGeom prst="flowChartProcess">
            <a:avLst/>
          </a:prstGeom>
          <a:solidFill>
            <a:srgbClr val="758CFF"/>
          </a:solidFill>
          <a:ln w="6350">
            <a:solidFill>
              <a:srgbClr val="000000"/>
            </a:solidFill>
            <a:miter lim="800000"/>
            <a:headEnd/>
            <a:tailEnd/>
          </a:ln>
        </xdr:spPr>
        <xdr:txBody>
          <a:bodyPr vertOverflow="clip" wrap="square" lIns="27432" tIns="22860" rIns="27432" bIns="22860" anchor="ctr" upright="1"/>
          <a:lstStyle/>
          <a:p>
            <a:pPr algn="ctr" rtl="0">
              <a:defRPr sz="1000"/>
            </a:pPr>
            <a:r>
              <a:rPr lang="en-MY" sz="1200" b="1" i="0" u="none" strike="noStrike" baseline="0">
                <a:solidFill>
                  <a:srgbClr val="000000"/>
                </a:solidFill>
                <a:latin typeface="Arial Rounded MT Bold"/>
              </a:rPr>
              <a:t>3</a:t>
            </a:r>
          </a:p>
        </xdr:txBody>
      </xdr:sp>
      <xdr:sp macro="" textlink="">
        <xdr:nvSpPr>
          <xdr:cNvPr id="6169" name="AutoShape 25">
            <a:extLst>
              <a:ext uri="{FF2B5EF4-FFF2-40B4-BE49-F238E27FC236}">
                <a16:creationId xmlns:a16="http://schemas.microsoft.com/office/drawing/2014/main" id="{00000000-0008-0000-0100-000019180000}"/>
              </a:ext>
            </a:extLst>
          </xdr:cNvPr>
          <xdr:cNvSpPr>
            <a:spLocks noChangeArrowheads="1"/>
          </xdr:cNvSpPr>
        </xdr:nvSpPr>
        <xdr:spPr bwMode="auto">
          <a:xfrm>
            <a:off x="809" y="816"/>
            <a:ext cx="400" cy="31"/>
          </a:xfrm>
          <a:prstGeom prst="flowChartProcess">
            <a:avLst/>
          </a:prstGeom>
          <a:solidFill>
            <a:srgbClr val="758CFF"/>
          </a:solidFill>
          <a:ln w="6350">
            <a:solidFill>
              <a:srgbClr val="000000"/>
            </a:solidFill>
            <a:miter lim="800000"/>
            <a:headEnd/>
            <a:tailEnd/>
          </a:ln>
        </xdr:spPr>
        <xdr:txBody>
          <a:bodyPr vertOverflow="clip" wrap="square" lIns="182880" tIns="0" rIns="91440" bIns="0" anchor="ctr" upright="1"/>
          <a:lstStyle/>
          <a:p>
            <a:pPr algn="l" rtl="0">
              <a:defRPr sz="1000"/>
            </a:pPr>
            <a:r>
              <a:rPr lang="en-MY" sz="1200" b="1" i="0" u="none" strike="noStrike" baseline="0">
                <a:solidFill>
                  <a:srgbClr val="000000"/>
                </a:solidFill>
                <a:latin typeface="Arial Rounded MT Bold"/>
              </a:rPr>
              <a:t>Satisfactory / process not applicable</a:t>
            </a:r>
          </a:p>
        </xdr:txBody>
      </xdr:sp>
      <xdr:sp macro="" textlink="">
        <xdr:nvSpPr>
          <xdr:cNvPr id="6170" name="AutoShape 26">
            <a:extLst>
              <a:ext uri="{FF2B5EF4-FFF2-40B4-BE49-F238E27FC236}">
                <a16:creationId xmlns:a16="http://schemas.microsoft.com/office/drawing/2014/main" id="{00000000-0008-0000-0100-00001A180000}"/>
              </a:ext>
            </a:extLst>
          </xdr:cNvPr>
          <xdr:cNvSpPr>
            <a:spLocks noChangeArrowheads="1"/>
          </xdr:cNvSpPr>
        </xdr:nvSpPr>
        <xdr:spPr bwMode="auto">
          <a:xfrm>
            <a:off x="763" y="850"/>
            <a:ext cx="46" cy="35"/>
          </a:xfrm>
          <a:prstGeom prst="flowChartProcess">
            <a:avLst/>
          </a:prstGeom>
          <a:solidFill>
            <a:srgbClr val="758CFF"/>
          </a:solidFill>
          <a:ln w="6350">
            <a:solidFill>
              <a:srgbClr val="000000"/>
            </a:solidFill>
            <a:miter lim="800000"/>
            <a:headEnd/>
            <a:tailEnd/>
          </a:ln>
        </xdr:spPr>
        <xdr:txBody>
          <a:bodyPr vertOverflow="clip" wrap="square" lIns="27432" tIns="22860" rIns="27432" bIns="22860" anchor="ctr" upright="1"/>
          <a:lstStyle/>
          <a:p>
            <a:pPr algn="ctr" rtl="0">
              <a:defRPr sz="1000"/>
            </a:pPr>
            <a:r>
              <a:rPr lang="en-MY" sz="1200" b="1" i="0" u="none" strike="noStrike" baseline="0">
                <a:solidFill>
                  <a:srgbClr val="000000"/>
                </a:solidFill>
                <a:latin typeface="Arial Rounded MT Bold"/>
              </a:rPr>
              <a:t>4</a:t>
            </a:r>
          </a:p>
        </xdr:txBody>
      </xdr:sp>
      <xdr:sp macro="" textlink="">
        <xdr:nvSpPr>
          <xdr:cNvPr id="6171" name="AutoShape 27">
            <a:extLst>
              <a:ext uri="{FF2B5EF4-FFF2-40B4-BE49-F238E27FC236}">
                <a16:creationId xmlns:a16="http://schemas.microsoft.com/office/drawing/2014/main" id="{00000000-0008-0000-0100-00001B180000}"/>
              </a:ext>
            </a:extLst>
          </xdr:cNvPr>
          <xdr:cNvSpPr>
            <a:spLocks noChangeArrowheads="1"/>
          </xdr:cNvSpPr>
        </xdr:nvSpPr>
        <xdr:spPr bwMode="auto">
          <a:xfrm>
            <a:off x="809" y="850"/>
            <a:ext cx="400" cy="35"/>
          </a:xfrm>
          <a:prstGeom prst="flowChartProcess">
            <a:avLst/>
          </a:prstGeom>
          <a:solidFill>
            <a:srgbClr val="758CFF"/>
          </a:solidFill>
          <a:ln w="6350">
            <a:solidFill>
              <a:srgbClr val="000000"/>
            </a:solidFill>
            <a:miter lim="800000"/>
            <a:headEnd/>
            <a:tailEnd/>
          </a:ln>
        </xdr:spPr>
        <xdr:txBody>
          <a:bodyPr vertOverflow="clip" wrap="square" lIns="182880" tIns="0" rIns="91440" bIns="0" anchor="ctr" upright="1"/>
          <a:lstStyle/>
          <a:p>
            <a:pPr algn="l" rtl="0">
              <a:defRPr sz="1000"/>
            </a:pPr>
            <a:r>
              <a:rPr lang="en-MY" sz="1200" b="1" i="0" u="none" strike="noStrike" baseline="0">
                <a:solidFill>
                  <a:srgbClr val="000000"/>
                </a:solidFill>
                <a:latin typeface="Arial Rounded MT Bold"/>
              </a:rPr>
              <a:t>Good</a:t>
            </a:r>
          </a:p>
        </xdr:txBody>
      </xdr:sp>
      <xdr:sp macro="" textlink="">
        <xdr:nvSpPr>
          <xdr:cNvPr id="6172" name="AutoShape 28">
            <a:extLst>
              <a:ext uri="{FF2B5EF4-FFF2-40B4-BE49-F238E27FC236}">
                <a16:creationId xmlns:a16="http://schemas.microsoft.com/office/drawing/2014/main" id="{00000000-0008-0000-0100-00001C180000}"/>
              </a:ext>
            </a:extLst>
          </xdr:cNvPr>
          <xdr:cNvSpPr>
            <a:spLocks noChangeArrowheads="1"/>
          </xdr:cNvSpPr>
        </xdr:nvSpPr>
        <xdr:spPr bwMode="auto">
          <a:xfrm>
            <a:off x="763" y="885"/>
            <a:ext cx="46" cy="35"/>
          </a:xfrm>
          <a:prstGeom prst="flowChartProcess">
            <a:avLst/>
          </a:prstGeom>
          <a:solidFill>
            <a:srgbClr val="758CFF"/>
          </a:solidFill>
          <a:ln w="6350">
            <a:solidFill>
              <a:srgbClr val="000000"/>
            </a:solidFill>
            <a:miter lim="800000"/>
            <a:headEnd/>
            <a:tailEnd/>
          </a:ln>
        </xdr:spPr>
        <xdr:txBody>
          <a:bodyPr vertOverflow="clip" wrap="square" lIns="27432" tIns="22860" rIns="27432" bIns="22860" anchor="ctr" upright="1"/>
          <a:lstStyle/>
          <a:p>
            <a:pPr algn="ctr" rtl="0">
              <a:defRPr sz="1000"/>
            </a:pPr>
            <a:r>
              <a:rPr lang="en-MY" sz="1200" b="1" i="0" u="none" strike="noStrike" baseline="0">
                <a:solidFill>
                  <a:srgbClr val="000000"/>
                </a:solidFill>
                <a:latin typeface="Arial Rounded MT Bold"/>
              </a:rPr>
              <a:t>5</a:t>
            </a:r>
          </a:p>
        </xdr:txBody>
      </xdr:sp>
      <xdr:sp macro="" textlink="">
        <xdr:nvSpPr>
          <xdr:cNvPr id="6173" name="AutoShape 29">
            <a:extLst>
              <a:ext uri="{FF2B5EF4-FFF2-40B4-BE49-F238E27FC236}">
                <a16:creationId xmlns:a16="http://schemas.microsoft.com/office/drawing/2014/main" id="{00000000-0008-0000-0100-00001D180000}"/>
              </a:ext>
            </a:extLst>
          </xdr:cNvPr>
          <xdr:cNvSpPr>
            <a:spLocks noChangeArrowheads="1"/>
          </xdr:cNvSpPr>
        </xdr:nvSpPr>
        <xdr:spPr bwMode="auto">
          <a:xfrm>
            <a:off x="809" y="885"/>
            <a:ext cx="400" cy="35"/>
          </a:xfrm>
          <a:prstGeom prst="flowChartProcess">
            <a:avLst/>
          </a:prstGeom>
          <a:solidFill>
            <a:srgbClr val="758CFF"/>
          </a:solidFill>
          <a:ln w="6350">
            <a:solidFill>
              <a:srgbClr val="000000"/>
            </a:solidFill>
            <a:miter lim="800000"/>
            <a:headEnd/>
            <a:tailEnd/>
          </a:ln>
        </xdr:spPr>
        <xdr:txBody>
          <a:bodyPr vertOverflow="clip" wrap="square" lIns="182880" tIns="0" rIns="91440" bIns="0" anchor="ctr" upright="1"/>
          <a:lstStyle/>
          <a:p>
            <a:pPr algn="l" rtl="0">
              <a:defRPr sz="1000"/>
            </a:pPr>
            <a:r>
              <a:rPr lang="en-MY" sz="1200" b="1" i="0" u="none" strike="noStrike" baseline="0">
                <a:solidFill>
                  <a:srgbClr val="000000"/>
                </a:solidFill>
                <a:latin typeface="Arial Rounded MT Bold"/>
              </a:rPr>
              <a:t>Excellent</a:t>
            </a:r>
          </a:p>
        </xdr:txBody>
      </xdr:sp>
    </xdr:grpSp>
    <xdr:clientData/>
  </xdr:twoCellAnchor>
  <xdr:twoCellAnchor editAs="absolute">
    <xdr:from>
      <xdr:col>2</xdr:col>
      <xdr:colOff>1676400</xdr:colOff>
      <xdr:row>11</xdr:row>
      <xdr:rowOff>247650</xdr:rowOff>
    </xdr:from>
    <xdr:to>
      <xdr:col>2</xdr:col>
      <xdr:colOff>4181475</xdr:colOff>
      <xdr:row>13</xdr:row>
      <xdr:rowOff>0</xdr:rowOff>
    </xdr:to>
    <xdr:sp macro="" textlink="">
      <xdr:nvSpPr>
        <xdr:cNvPr id="6181" name="AutoShape 37" descr="Oak">
          <a:hlinkClick xmlns:r="http://schemas.openxmlformats.org/officeDocument/2006/relationships" r:id="rId1"/>
          <a:extLst>
            <a:ext uri="{FF2B5EF4-FFF2-40B4-BE49-F238E27FC236}">
              <a16:creationId xmlns:a16="http://schemas.microsoft.com/office/drawing/2014/main" id="{00000000-0008-0000-0100-000025180000}"/>
            </a:ext>
          </a:extLst>
        </xdr:cNvPr>
        <xdr:cNvSpPr>
          <a:spLocks noChangeArrowheads="1"/>
        </xdr:cNvSpPr>
      </xdr:nvSpPr>
      <xdr:spPr bwMode="auto">
        <a:xfrm>
          <a:off x="2200275" y="4124325"/>
          <a:ext cx="2505075" cy="323850"/>
        </a:xfrm>
        <a:prstGeom prst="plaque">
          <a:avLst>
            <a:gd name="adj" fmla="val 16667"/>
          </a:avLst>
        </a:prstGeom>
        <a:blipFill dpi="0" rotWithShape="1">
          <a:blip xmlns:r="http://schemas.openxmlformats.org/officeDocument/2006/relationships" r:embed="rId2" cstate="print">
            <a:alphaModFix amt="90000"/>
          </a:blip>
          <a:srcRect/>
          <a:tile tx="0" ty="0" sx="100000" sy="100000" flip="none" algn="tl"/>
        </a:blipFill>
        <a:ln w="57150" cmpd="thickThin" algn="ctr">
          <a:solidFill>
            <a:srgbClr val="003300"/>
          </a:solidFill>
          <a:miter lim="800000"/>
          <a:headEnd/>
          <a:tailEnd/>
        </a:ln>
        <a:effectLst/>
        <a:extLst/>
      </xdr:spPr>
      <xdr:txBody>
        <a:bodyPr vertOverflow="clip" wrap="square" lIns="36576" tIns="22860" rIns="36576" bIns="22860" anchor="ctr" upright="1"/>
        <a:lstStyle/>
        <a:p>
          <a:pPr algn="ctr" rtl="0">
            <a:defRPr sz="1000"/>
          </a:pPr>
          <a:r>
            <a:rPr lang="en-MY" sz="1200" b="1" i="0" u="none" strike="noStrike" baseline="0">
              <a:solidFill>
                <a:srgbClr val="000000"/>
              </a:solidFill>
              <a:latin typeface="Arial Rounded MT Bold"/>
            </a:rPr>
            <a:t>GO TO PROCESS FLOW</a:t>
          </a:r>
        </a:p>
      </xdr:txBody>
    </xdr:sp>
    <xdr:clientData/>
  </xdr:twoCellAnchor>
  <xdr:twoCellAnchor editAs="absolute">
    <xdr:from>
      <xdr:col>5</xdr:col>
      <xdr:colOff>4343400</xdr:colOff>
      <xdr:row>21</xdr:row>
      <xdr:rowOff>381000</xdr:rowOff>
    </xdr:from>
    <xdr:to>
      <xdr:col>5</xdr:col>
      <xdr:colOff>6238875</xdr:colOff>
      <xdr:row>24</xdr:row>
      <xdr:rowOff>161925</xdr:rowOff>
    </xdr:to>
    <xdr:sp macro="" textlink="">
      <xdr:nvSpPr>
        <xdr:cNvPr id="6182" name="AutoShape 38" descr="Oak">
          <a:hlinkClick xmlns:r="http://schemas.openxmlformats.org/officeDocument/2006/relationships" r:id="rId3"/>
          <a:extLst>
            <a:ext uri="{FF2B5EF4-FFF2-40B4-BE49-F238E27FC236}">
              <a16:creationId xmlns:a16="http://schemas.microsoft.com/office/drawing/2014/main" id="{00000000-0008-0000-0100-000026180000}"/>
            </a:ext>
          </a:extLst>
        </xdr:cNvPr>
        <xdr:cNvSpPr>
          <a:spLocks noChangeArrowheads="1"/>
        </xdr:cNvSpPr>
      </xdr:nvSpPr>
      <xdr:spPr bwMode="auto">
        <a:xfrm>
          <a:off x="11877675" y="7181850"/>
          <a:ext cx="1895475" cy="638175"/>
        </a:xfrm>
        <a:prstGeom prst="plaque">
          <a:avLst>
            <a:gd name="adj" fmla="val 16667"/>
          </a:avLst>
        </a:prstGeom>
        <a:blipFill dpi="0" rotWithShape="1">
          <a:blip xmlns:r="http://schemas.openxmlformats.org/officeDocument/2006/relationships" r:embed="rId2" cstate="print">
            <a:alphaModFix amt="90000"/>
          </a:blip>
          <a:srcRect/>
          <a:tile tx="0" ty="0" sx="100000" sy="100000" flip="none" algn="tl"/>
        </a:blipFill>
        <a:ln w="57150" cmpd="thickThin" algn="ctr">
          <a:solidFill>
            <a:srgbClr val="003300"/>
          </a:solidFill>
          <a:miter lim="800000"/>
          <a:headEnd/>
          <a:tailEnd/>
        </a:ln>
        <a:effectLst/>
        <a:extLst/>
      </xdr:spPr>
      <xdr:txBody>
        <a:bodyPr vertOverflow="clip" wrap="square" lIns="36576" tIns="22860" rIns="36576" bIns="22860" anchor="ctr" upright="1"/>
        <a:lstStyle/>
        <a:p>
          <a:pPr algn="ctr" rtl="0">
            <a:defRPr sz="1000"/>
          </a:pPr>
          <a:r>
            <a:rPr lang="en-MY" sz="1200" b="1" i="0" u="none" strike="noStrike" baseline="0">
              <a:solidFill>
                <a:srgbClr val="000000"/>
              </a:solidFill>
              <a:latin typeface="Arial Rounded MT Bold"/>
            </a:rPr>
            <a:t>GO TO </a:t>
          </a:r>
        </a:p>
        <a:p>
          <a:pPr algn="ctr" rtl="0">
            <a:defRPr sz="1000"/>
          </a:pPr>
          <a:r>
            <a:rPr lang="en-MY" sz="1200" b="1" i="0" u="none" strike="noStrike" baseline="0">
              <a:solidFill>
                <a:srgbClr val="000000"/>
              </a:solidFill>
              <a:latin typeface="Arial Rounded MT Bold"/>
            </a:rPr>
            <a:t>PROJECT DETAIL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36</xdr:row>
      <xdr:rowOff>0</xdr:rowOff>
    </xdr:from>
    <xdr:to>
      <xdr:col>18</xdr:col>
      <xdr:colOff>0</xdr:colOff>
      <xdr:row>38</xdr:row>
      <xdr:rowOff>0</xdr:rowOff>
    </xdr:to>
    <xdr:sp macro="" textlink="">
      <xdr:nvSpPr>
        <xdr:cNvPr id="236545" name="AutoShape 1">
          <a:extLst>
            <a:ext uri="{FF2B5EF4-FFF2-40B4-BE49-F238E27FC236}">
              <a16:creationId xmlns:a16="http://schemas.microsoft.com/office/drawing/2014/main" id="{00000000-0008-0000-0200-0000019C0300}"/>
            </a:ext>
          </a:extLst>
        </xdr:cNvPr>
        <xdr:cNvSpPr>
          <a:spLocks noChangeArrowheads="1"/>
        </xdr:cNvSpPr>
      </xdr:nvSpPr>
      <xdr:spPr bwMode="auto">
        <a:xfrm>
          <a:off x="6429375" y="6515100"/>
          <a:ext cx="1285875" cy="361950"/>
        </a:xfrm>
        <a:prstGeom prst="flowChartProcess">
          <a:avLst/>
        </a:prstGeom>
        <a:solidFill>
          <a:srgbClr val="97FFFF"/>
        </a:solidFill>
        <a:ln w="12700">
          <a:solidFill>
            <a:srgbClr val="0000FF"/>
          </a:solidFill>
          <a:miter lim="800000"/>
          <a:headEnd/>
          <a:tailEnd/>
        </a:ln>
      </xdr:spPr>
      <xdr:txBody>
        <a:bodyPr vertOverflow="clip" wrap="square" lIns="36576" tIns="22860" rIns="36576" bIns="22860" anchor="ctr" upright="1"/>
        <a:lstStyle/>
        <a:p>
          <a:pPr algn="ctr" rtl="0">
            <a:defRPr sz="1000"/>
          </a:pPr>
          <a:r>
            <a:rPr lang="en-MY" sz="1100" b="1" i="0" u="none" strike="noStrike" baseline="0">
              <a:solidFill>
                <a:srgbClr val="000000"/>
              </a:solidFill>
              <a:latin typeface="Arial Rounded MT Bold"/>
            </a:rPr>
            <a:t>OBSERVATION</a:t>
          </a:r>
        </a:p>
      </xdr:txBody>
    </xdr:sp>
    <xdr:clientData/>
  </xdr:twoCellAnchor>
  <xdr:twoCellAnchor>
    <xdr:from>
      <xdr:col>22</xdr:col>
      <xdr:colOff>0</xdr:colOff>
      <xdr:row>36</xdr:row>
      <xdr:rowOff>0</xdr:rowOff>
    </xdr:from>
    <xdr:to>
      <xdr:col>25</xdr:col>
      <xdr:colOff>0</xdr:colOff>
      <xdr:row>38</xdr:row>
      <xdr:rowOff>0</xdr:rowOff>
    </xdr:to>
    <xdr:sp macro="" textlink="">
      <xdr:nvSpPr>
        <xdr:cNvPr id="236546" name="AutoShape 2">
          <a:extLst>
            <a:ext uri="{FF2B5EF4-FFF2-40B4-BE49-F238E27FC236}">
              <a16:creationId xmlns:a16="http://schemas.microsoft.com/office/drawing/2014/main" id="{00000000-0008-0000-0200-0000029C0300}"/>
            </a:ext>
          </a:extLst>
        </xdr:cNvPr>
        <xdr:cNvSpPr>
          <a:spLocks noChangeArrowheads="1"/>
        </xdr:cNvSpPr>
      </xdr:nvSpPr>
      <xdr:spPr bwMode="auto">
        <a:xfrm>
          <a:off x="9429750" y="6515100"/>
          <a:ext cx="1285875" cy="361950"/>
        </a:xfrm>
        <a:prstGeom prst="flowChartProcess">
          <a:avLst/>
        </a:prstGeom>
        <a:solidFill>
          <a:srgbClr val="FFFFC9"/>
        </a:solidFill>
        <a:ln w="12700">
          <a:solidFill>
            <a:srgbClr val="0000FF"/>
          </a:solidFill>
          <a:miter lim="800000"/>
          <a:headEnd/>
          <a:tailEnd/>
        </a:ln>
      </xdr:spPr>
      <xdr:txBody>
        <a:bodyPr vertOverflow="clip" wrap="square" lIns="36576" tIns="22860" rIns="36576" bIns="22860" anchor="ctr" upright="1"/>
        <a:lstStyle/>
        <a:p>
          <a:pPr algn="ctr" rtl="0">
            <a:defRPr sz="1000"/>
          </a:pPr>
          <a:r>
            <a:rPr lang="en-MY" sz="1100" b="1" i="0" u="none" strike="noStrike" baseline="0">
              <a:solidFill>
                <a:srgbClr val="000000"/>
              </a:solidFill>
              <a:latin typeface="Arial Rounded MT Bold"/>
            </a:rPr>
            <a:t>ILL</a:t>
          </a:r>
        </a:p>
      </xdr:txBody>
    </xdr:sp>
    <xdr:clientData/>
  </xdr:twoCellAnchor>
  <xdr:twoCellAnchor>
    <xdr:from>
      <xdr:col>29</xdr:col>
      <xdr:colOff>0</xdr:colOff>
      <xdr:row>36</xdr:row>
      <xdr:rowOff>0</xdr:rowOff>
    </xdr:from>
    <xdr:to>
      <xdr:col>32</xdr:col>
      <xdr:colOff>0</xdr:colOff>
      <xdr:row>38</xdr:row>
      <xdr:rowOff>0</xdr:rowOff>
    </xdr:to>
    <xdr:sp macro="" textlink="">
      <xdr:nvSpPr>
        <xdr:cNvPr id="236547" name="AutoShape 3">
          <a:extLst>
            <a:ext uri="{FF2B5EF4-FFF2-40B4-BE49-F238E27FC236}">
              <a16:creationId xmlns:a16="http://schemas.microsoft.com/office/drawing/2014/main" id="{00000000-0008-0000-0200-0000039C0300}"/>
            </a:ext>
          </a:extLst>
        </xdr:cNvPr>
        <xdr:cNvSpPr>
          <a:spLocks noChangeArrowheads="1"/>
        </xdr:cNvSpPr>
      </xdr:nvSpPr>
      <xdr:spPr bwMode="auto">
        <a:xfrm>
          <a:off x="12430125" y="6515100"/>
          <a:ext cx="1285875" cy="361950"/>
        </a:xfrm>
        <a:prstGeom prst="flowChartProcess">
          <a:avLst/>
        </a:prstGeom>
        <a:solidFill>
          <a:srgbClr val="FFCC99"/>
        </a:solidFill>
        <a:ln w="12700">
          <a:solidFill>
            <a:srgbClr val="0000FF"/>
          </a:solidFill>
          <a:miter lim="800000"/>
          <a:headEnd/>
          <a:tailEnd/>
        </a:ln>
      </xdr:spPr>
      <xdr:txBody>
        <a:bodyPr vertOverflow="clip" wrap="square" lIns="36576" tIns="22860" rIns="36576" bIns="22860" anchor="ctr" upright="1"/>
        <a:lstStyle/>
        <a:p>
          <a:pPr algn="ctr" rtl="0">
            <a:defRPr sz="1000"/>
          </a:pPr>
          <a:r>
            <a:rPr lang="en-MY" sz="1100" b="1" i="0" u="none" strike="noStrike" baseline="0">
              <a:solidFill>
                <a:srgbClr val="000000"/>
              </a:solidFill>
              <a:latin typeface="Arial Rounded MT Bold"/>
            </a:rPr>
            <a:t>CRITICAL</a:t>
          </a:r>
        </a:p>
      </xdr:txBody>
    </xdr:sp>
    <xdr:clientData/>
  </xdr:twoCellAnchor>
  <xdr:twoCellAnchor>
    <xdr:from>
      <xdr:col>9</xdr:col>
      <xdr:colOff>0</xdr:colOff>
      <xdr:row>36</xdr:row>
      <xdr:rowOff>0</xdr:rowOff>
    </xdr:from>
    <xdr:to>
      <xdr:col>12</xdr:col>
      <xdr:colOff>0</xdr:colOff>
      <xdr:row>38</xdr:row>
      <xdr:rowOff>0</xdr:rowOff>
    </xdr:to>
    <xdr:sp macro="" textlink="">
      <xdr:nvSpPr>
        <xdr:cNvPr id="236548" name="AutoShape 4">
          <a:extLst>
            <a:ext uri="{FF2B5EF4-FFF2-40B4-BE49-F238E27FC236}">
              <a16:creationId xmlns:a16="http://schemas.microsoft.com/office/drawing/2014/main" id="{00000000-0008-0000-0200-0000049C0300}"/>
            </a:ext>
          </a:extLst>
        </xdr:cNvPr>
        <xdr:cNvSpPr>
          <a:spLocks noChangeArrowheads="1"/>
        </xdr:cNvSpPr>
      </xdr:nvSpPr>
      <xdr:spPr bwMode="auto">
        <a:xfrm>
          <a:off x="3857625" y="6515100"/>
          <a:ext cx="1285875" cy="361950"/>
        </a:xfrm>
        <a:prstGeom prst="flowChartProcess">
          <a:avLst/>
        </a:prstGeom>
        <a:solidFill>
          <a:srgbClr val="FFCCFF"/>
        </a:solidFill>
        <a:ln w="12700">
          <a:solidFill>
            <a:srgbClr val="0000FF"/>
          </a:solidFill>
          <a:miter lim="800000"/>
          <a:headEnd/>
          <a:tailEnd/>
        </a:ln>
      </xdr:spPr>
      <xdr:txBody>
        <a:bodyPr vertOverflow="clip" wrap="square" lIns="36576" tIns="22860" rIns="36576" bIns="22860" anchor="ctr" upright="1"/>
        <a:lstStyle/>
        <a:p>
          <a:pPr algn="ctr" rtl="0">
            <a:defRPr sz="1000"/>
          </a:pPr>
          <a:r>
            <a:rPr lang="en-MY" sz="1100" b="1" i="0" u="none" strike="noStrike" baseline="0">
              <a:solidFill>
                <a:srgbClr val="000000"/>
              </a:solidFill>
              <a:latin typeface="Arial Rounded MT Bold"/>
            </a:rPr>
            <a:t>HEALTHY</a:t>
          </a:r>
        </a:p>
      </xdr:txBody>
    </xdr:sp>
    <xdr:clientData/>
  </xdr:twoCellAnchor>
  <xdr:twoCellAnchor>
    <xdr:from>
      <xdr:col>15</xdr:col>
      <xdr:colOff>0</xdr:colOff>
      <xdr:row>9</xdr:row>
      <xdr:rowOff>0</xdr:rowOff>
    </xdr:from>
    <xdr:to>
      <xdr:col>21</xdr:col>
      <xdr:colOff>0</xdr:colOff>
      <xdr:row>11</xdr:row>
      <xdr:rowOff>0</xdr:rowOff>
    </xdr:to>
    <xdr:sp macro="" textlink="">
      <xdr:nvSpPr>
        <xdr:cNvPr id="236549" name="AutoShape 5">
          <a:extLst>
            <a:ext uri="{FF2B5EF4-FFF2-40B4-BE49-F238E27FC236}">
              <a16:creationId xmlns:a16="http://schemas.microsoft.com/office/drawing/2014/main" id="{00000000-0008-0000-0200-0000059C0300}"/>
            </a:ext>
          </a:extLst>
        </xdr:cNvPr>
        <xdr:cNvSpPr>
          <a:spLocks noChangeArrowheads="1"/>
        </xdr:cNvSpPr>
      </xdr:nvSpPr>
      <xdr:spPr bwMode="auto">
        <a:xfrm>
          <a:off x="6429375" y="1628775"/>
          <a:ext cx="2571750" cy="361950"/>
        </a:xfrm>
        <a:prstGeom prst="flowChartProcess">
          <a:avLst/>
        </a:prstGeom>
        <a:solidFill>
          <a:srgbClr val="FFFFC9"/>
        </a:solidFill>
        <a:ln w="19050">
          <a:solidFill>
            <a:srgbClr val="800000"/>
          </a:solidFill>
          <a:miter lim="800000"/>
          <a:headEnd/>
          <a:tailEnd/>
        </a:ln>
      </xdr:spPr>
      <xdr:txBody>
        <a:bodyPr vertOverflow="clip" wrap="square" lIns="27432" tIns="27432" rIns="27432" bIns="27432" anchor="ctr" upright="1"/>
        <a:lstStyle/>
        <a:p>
          <a:pPr algn="ctr" rtl="0">
            <a:defRPr sz="1000"/>
          </a:pPr>
          <a:r>
            <a:rPr lang="en-MY" sz="1100" b="1" i="0" u="none" strike="noStrike" baseline="0">
              <a:solidFill>
                <a:srgbClr val="000000"/>
              </a:solidFill>
              <a:latin typeface="Arial"/>
              <a:cs typeface="Arial"/>
            </a:rPr>
            <a:t>PROJECT HEALTH CHECK</a:t>
          </a:r>
        </a:p>
      </xdr:txBody>
    </xdr:sp>
    <xdr:clientData/>
  </xdr:twoCellAnchor>
  <xdr:twoCellAnchor>
    <xdr:from>
      <xdr:col>14</xdr:col>
      <xdr:colOff>0</xdr:colOff>
      <xdr:row>20</xdr:row>
      <xdr:rowOff>0</xdr:rowOff>
    </xdr:from>
    <xdr:to>
      <xdr:col>22</xdr:col>
      <xdr:colOff>0</xdr:colOff>
      <xdr:row>23</xdr:row>
      <xdr:rowOff>0</xdr:rowOff>
    </xdr:to>
    <xdr:sp macro="" textlink="">
      <xdr:nvSpPr>
        <xdr:cNvPr id="236550" name="AutoShape 6">
          <a:extLst>
            <a:ext uri="{FF2B5EF4-FFF2-40B4-BE49-F238E27FC236}">
              <a16:creationId xmlns:a16="http://schemas.microsoft.com/office/drawing/2014/main" id="{00000000-0008-0000-0200-0000069C0300}"/>
            </a:ext>
          </a:extLst>
        </xdr:cNvPr>
        <xdr:cNvSpPr>
          <a:spLocks noChangeArrowheads="1"/>
        </xdr:cNvSpPr>
      </xdr:nvSpPr>
      <xdr:spPr bwMode="auto">
        <a:xfrm>
          <a:off x="6000750" y="3619500"/>
          <a:ext cx="3429000" cy="542925"/>
        </a:xfrm>
        <a:prstGeom prst="flowChartProcess">
          <a:avLst/>
        </a:prstGeom>
        <a:solidFill>
          <a:srgbClr val="97FFFF"/>
        </a:solidFill>
        <a:ln w="19050">
          <a:solidFill>
            <a:srgbClr val="000080"/>
          </a:solidFill>
          <a:miter lim="800000"/>
          <a:headEnd/>
          <a:tailEnd/>
        </a:ln>
      </xdr:spPr>
      <xdr:txBody>
        <a:bodyPr vertOverflow="clip" wrap="square" lIns="27432" tIns="27432" rIns="27432" bIns="27432" anchor="ctr" upright="1"/>
        <a:lstStyle/>
        <a:p>
          <a:pPr algn="ctr" rtl="0">
            <a:defRPr sz="1000"/>
          </a:pPr>
          <a:r>
            <a:rPr lang="en-MY" sz="1100" b="1" i="0" u="none" strike="noStrike" baseline="0">
              <a:solidFill>
                <a:srgbClr val="000000"/>
              </a:solidFill>
              <a:latin typeface="Arial"/>
              <a:cs typeface="Arial"/>
            </a:rPr>
            <a:t>PROJECT DIRECTORS / BRANCH DIRECTORS / PROJECT MANAGERS</a:t>
          </a:r>
        </a:p>
      </xdr:txBody>
    </xdr:sp>
    <xdr:clientData/>
  </xdr:twoCellAnchor>
  <xdr:twoCellAnchor>
    <xdr:from>
      <xdr:col>22</xdr:col>
      <xdr:colOff>0</xdr:colOff>
      <xdr:row>39</xdr:row>
      <xdr:rowOff>0</xdr:rowOff>
    </xdr:from>
    <xdr:to>
      <xdr:col>25</xdr:col>
      <xdr:colOff>0</xdr:colOff>
      <xdr:row>41</xdr:row>
      <xdr:rowOff>0</xdr:rowOff>
    </xdr:to>
    <xdr:sp macro="" textlink="">
      <xdr:nvSpPr>
        <xdr:cNvPr id="236551" name="AutoShape 7">
          <a:extLst>
            <a:ext uri="{FF2B5EF4-FFF2-40B4-BE49-F238E27FC236}">
              <a16:creationId xmlns:a16="http://schemas.microsoft.com/office/drawing/2014/main" id="{00000000-0008-0000-0200-0000079C0300}"/>
            </a:ext>
          </a:extLst>
        </xdr:cNvPr>
        <xdr:cNvSpPr>
          <a:spLocks noChangeArrowheads="1"/>
        </xdr:cNvSpPr>
      </xdr:nvSpPr>
      <xdr:spPr bwMode="auto">
        <a:xfrm>
          <a:off x="9429750" y="7058025"/>
          <a:ext cx="1285875" cy="361950"/>
        </a:xfrm>
        <a:prstGeom prst="flowChartProcess">
          <a:avLst/>
        </a:prstGeom>
        <a:solidFill>
          <a:srgbClr val="FFFFC9"/>
        </a:solidFill>
        <a:ln w="19050">
          <a:solidFill>
            <a:srgbClr val="008000"/>
          </a:solidFill>
          <a:miter lim="800000"/>
          <a:headEnd/>
          <a:tailEnd/>
        </a:ln>
      </xdr:spPr>
      <xdr:txBody>
        <a:bodyPr vertOverflow="clip" wrap="square" lIns="36576" tIns="41148" rIns="36576" bIns="41148" anchor="ctr" upright="1"/>
        <a:lstStyle/>
        <a:p>
          <a:pPr algn="ctr" rtl="0">
            <a:defRPr sz="1000"/>
          </a:pPr>
          <a:r>
            <a:rPr lang="en-MY" sz="1100" b="0" i="0" u="none" strike="noStrike" baseline="0">
              <a:solidFill>
                <a:srgbClr val="000000"/>
              </a:solidFill>
              <a:latin typeface="Arial Black"/>
            </a:rPr>
            <a:t>GREEN TEAM</a:t>
          </a:r>
        </a:p>
      </xdr:txBody>
    </xdr:sp>
    <xdr:clientData/>
  </xdr:twoCellAnchor>
  <xdr:twoCellAnchor>
    <xdr:from>
      <xdr:col>29</xdr:col>
      <xdr:colOff>0</xdr:colOff>
      <xdr:row>39</xdr:row>
      <xdr:rowOff>0</xdr:rowOff>
    </xdr:from>
    <xdr:to>
      <xdr:col>32</xdr:col>
      <xdr:colOff>0</xdr:colOff>
      <xdr:row>41</xdr:row>
      <xdr:rowOff>0</xdr:rowOff>
    </xdr:to>
    <xdr:sp macro="" textlink="">
      <xdr:nvSpPr>
        <xdr:cNvPr id="236552" name="AutoShape 8">
          <a:extLst>
            <a:ext uri="{FF2B5EF4-FFF2-40B4-BE49-F238E27FC236}">
              <a16:creationId xmlns:a16="http://schemas.microsoft.com/office/drawing/2014/main" id="{00000000-0008-0000-0200-0000089C0300}"/>
            </a:ext>
          </a:extLst>
        </xdr:cNvPr>
        <xdr:cNvSpPr>
          <a:spLocks noChangeArrowheads="1"/>
        </xdr:cNvSpPr>
      </xdr:nvSpPr>
      <xdr:spPr bwMode="auto">
        <a:xfrm>
          <a:off x="12430125" y="7058025"/>
          <a:ext cx="1285875" cy="361950"/>
        </a:xfrm>
        <a:prstGeom prst="flowChartProcess">
          <a:avLst/>
        </a:prstGeom>
        <a:solidFill>
          <a:srgbClr val="FFCC99"/>
        </a:solidFill>
        <a:ln w="19050">
          <a:solidFill>
            <a:srgbClr val="FF0000"/>
          </a:solidFill>
          <a:miter lim="800000"/>
          <a:headEnd/>
          <a:tailEnd/>
        </a:ln>
      </xdr:spPr>
      <xdr:txBody>
        <a:bodyPr vertOverflow="clip" wrap="square" lIns="36576" tIns="41148" rIns="36576" bIns="41148" anchor="ctr" upright="1"/>
        <a:lstStyle/>
        <a:p>
          <a:pPr algn="ctr" rtl="0">
            <a:defRPr sz="1000"/>
          </a:pPr>
          <a:r>
            <a:rPr lang="en-MY" sz="1100" b="0" i="0" u="none" strike="noStrike" baseline="0">
              <a:solidFill>
                <a:srgbClr val="000000"/>
              </a:solidFill>
              <a:latin typeface="Arial Black"/>
            </a:rPr>
            <a:t>RED TEAM </a:t>
          </a:r>
        </a:p>
      </xdr:txBody>
    </xdr:sp>
    <xdr:clientData/>
  </xdr:twoCellAnchor>
  <xdr:twoCellAnchor>
    <xdr:from>
      <xdr:col>23</xdr:col>
      <xdr:colOff>0</xdr:colOff>
      <xdr:row>53</xdr:row>
      <xdr:rowOff>0</xdr:rowOff>
    </xdr:from>
    <xdr:to>
      <xdr:col>24</xdr:col>
      <xdr:colOff>0</xdr:colOff>
      <xdr:row>54</xdr:row>
      <xdr:rowOff>0</xdr:rowOff>
    </xdr:to>
    <xdr:sp macro="" textlink="">
      <xdr:nvSpPr>
        <xdr:cNvPr id="236553" name="AutoShape 9">
          <a:extLst>
            <a:ext uri="{FF2B5EF4-FFF2-40B4-BE49-F238E27FC236}">
              <a16:creationId xmlns:a16="http://schemas.microsoft.com/office/drawing/2014/main" id="{00000000-0008-0000-0200-0000099C0300}"/>
            </a:ext>
          </a:extLst>
        </xdr:cNvPr>
        <xdr:cNvSpPr>
          <a:spLocks noChangeArrowheads="1"/>
        </xdr:cNvSpPr>
      </xdr:nvSpPr>
      <xdr:spPr bwMode="auto">
        <a:xfrm>
          <a:off x="9858375" y="9591675"/>
          <a:ext cx="428625" cy="180975"/>
        </a:xfrm>
        <a:prstGeom prst="flowChartAlternateProcess">
          <a:avLst/>
        </a:prstGeom>
        <a:solidFill>
          <a:srgbClr val="95FB8D"/>
        </a:solidFill>
        <a:ln w="19050">
          <a:solidFill>
            <a:srgbClr val="0000FF"/>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YES</a:t>
          </a:r>
        </a:p>
      </xdr:txBody>
    </xdr:sp>
    <xdr:clientData/>
  </xdr:twoCellAnchor>
  <xdr:twoCellAnchor>
    <xdr:from>
      <xdr:col>20</xdr:col>
      <xdr:colOff>28575</xdr:colOff>
      <xdr:row>48</xdr:row>
      <xdr:rowOff>85725</xdr:rowOff>
    </xdr:from>
    <xdr:to>
      <xdr:col>21</xdr:col>
      <xdr:colOff>28575</xdr:colOff>
      <xdr:row>49</xdr:row>
      <xdr:rowOff>85725</xdr:rowOff>
    </xdr:to>
    <xdr:sp macro="" textlink="">
      <xdr:nvSpPr>
        <xdr:cNvPr id="236554" name="AutoShape 10">
          <a:extLst>
            <a:ext uri="{FF2B5EF4-FFF2-40B4-BE49-F238E27FC236}">
              <a16:creationId xmlns:a16="http://schemas.microsoft.com/office/drawing/2014/main" id="{00000000-0008-0000-0200-00000A9C0300}"/>
            </a:ext>
          </a:extLst>
        </xdr:cNvPr>
        <xdr:cNvSpPr>
          <a:spLocks noChangeArrowheads="1"/>
        </xdr:cNvSpPr>
      </xdr:nvSpPr>
      <xdr:spPr bwMode="auto">
        <a:xfrm>
          <a:off x="8601075" y="8772525"/>
          <a:ext cx="428625" cy="180975"/>
        </a:xfrm>
        <a:prstGeom prst="flowChartAlternateProcess">
          <a:avLst/>
        </a:prstGeom>
        <a:solidFill>
          <a:srgbClr val="FF0000"/>
        </a:solidFill>
        <a:ln w="19050">
          <a:solidFill>
            <a:srgbClr val="969696"/>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NO</a:t>
          </a:r>
        </a:p>
      </xdr:txBody>
    </xdr:sp>
    <xdr:clientData/>
  </xdr:twoCellAnchor>
  <xdr:twoCellAnchor>
    <xdr:from>
      <xdr:col>30</xdr:col>
      <xdr:colOff>0</xdr:colOff>
      <xdr:row>53</xdr:row>
      <xdr:rowOff>0</xdr:rowOff>
    </xdr:from>
    <xdr:to>
      <xdr:col>31</xdr:col>
      <xdr:colOff>0</xdr:colOff>
      <xdr:row>54</xdr:row>
      <xdr:rowOff>0</xdr:rowOff>
    </xdr:to>
    <xdr:sp macro="" textlink="">
      <xdr:nvSpPr>
        <xdr:cNvPr id="236555" name="AutoShape 11">
          <a:extLst>
            <a:ext uri="{FF2B5EF4-FFF2-40B4-BE49-F238E27FC236}">
              <a16:creationId xmlns:a16="http://schemas.microsoft.com/office/drawing/2014/main" id="{00000000-0008-0000-0200-00000B9C0300}"/>
            </a:ext>
          </a:extLst>
        </xdr:cNvPr>
        <xdr:cNvSpPr>
          <a:spLocks noChangeArrowheads="1"/>
        </xdr:cNvSpPr>
      </xdr:nvSpPr>
      <xdr:spPr bwMode="auto">
        <a:xfrm>
          <a:off x="12858750" y="9591675"/>
          <a:ext cx="428625" cy="180975"/>
        </a:xfrm>
        <a:prstGeom prst="flowChartAlternateProcess">
          <a:avLst/>
        </a:prstGeom>
        <a:solidFill>
          <a:srgbClr val="95FB8D"/>
        </a:solidFill>
        <a:ln w="19050">
          <a:solidFill>
            <a:srgbClr val="0000FF"/>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YES</a:t>
          </a:r>
        </a:p>
      </xdr:txBody>
    </xdr:sp>
    <xdr:clientData/>
  </xdr:twoCellAnchor>
  <xdr:twoCellAnchor>
    <xdr:from>
      <xdr:col>27</xdr:col>
      <xdr:colOff>28575</xdr:colOff>
      <xdr:row>48</xdr:row>
      <xdr:rowOff>85725</xdr:rowOff>
    </xdr:from>
    <xdr:to>
      <xdr:col>28</xdr:col>
      <xdr:colOff>28575</xdr:colOff>
      <xdr:row>49</xdr:row>
      <xdr:rowOff>85725</xdr:rowOff>
    </xdr:to>
    <xdr:sp macro="" textlink="">
      <xdr:nvSpPr>
        <xdr:cNvPr id="236556" name="AutoShape 12">
          <a:extLst>
            <a:ext uri="{FF2B5EF4-FFF2-40B4-BE49-F238E27FC236}">
              <a16:creationId xmlns:a16="http://schemas.microsoft.com/office/drawing/2014/main" id="{00000000-0008-0000-0200-00000C9C0300}"/>
            </a:ext>
          </a:extLst>
        </xdr:cNvPr>
        <xdr:cNvSpPr>
          <a:spLocks noChangeArrowheads="1"/>
        </xdr:cNvSpPr>
      </xdr:nvSpPr>
      <xdr:spPr bwMode="auto">
        <a:xfrm>
          <a:off x="11601450" y="8772525"/>
          <a:ext cx="428625" cy="180975"/>
        </a:xfrm>
        <a:prstGeom prst="flowChartAlternateProcess">
          <a:avLst/>
        </a:prstGeom>
        <a:solidFill>
          <a:srgbClr val="FF0000"/>
        </a:solidFill>
        <a:ln w="19050">
          <a:solidFill>
            <a:srgbClr val="969696"/>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NO</a:t>
          </a:r>
        </a:p>
      </xdr:txBody>
    </xdr:sp>
    <xdr:clientData/>
  </xdr:twoCellAnchor>
  <xdr:twoCellAnchor>
    <xdr:from>
      <xdr:col>21</xdr:col>
      <xdr:colOff>0</xdr:colOff>
      <xdr:row>55</xdr:row>
      <xdr:rowOff>0</xdr:rowOff>
    </xdr:from>
    <xdr:to>
      <xdr:col>26</xdr:col>
      <xdr:colOff>0</xdr:colOff>
      <xdr:row>58</xdr:row>
      <xdr:rowOff>0</xdr:rowOff>
    </xdr:to>
    <xdr:sp macro="" textlink="">
      <xdr:nvSpPr>
        <xdr:cNvPr id="236557" name="AutoShape 13">
          <a:extLst>
            <a:ext uri="{FF2B5EF4-FFF2-40B4-BE49-F238E27FC236}">
              <a16:creationId xmlns:a16="http://schemas.microsoft.com/office/drawing/2014/main" id="{00000000-0008-0000-0200-00000D9C0300}"/>
            </a:ext>
          </a:extLst>
        </xdr:cNvPr>
        <xdr:cNvSpPr>
          <a:spLocks noChangeArrowheads="1"/>
        </xdr:cNvSpPr>
      </xdr:nvSpPr>
      <xdr:spPr bwMode="auto">
        <a:xfrm>
          <a:off x="9001125" y="9953625"/>
          <a:ext cx="2143125" cy="542925"/>
        </a:xfrm>
        <a:prstGeom prst="flowChartTerminator">
          <a:avLst/>
        </a:prstGeom>
        <a:solidFill>
          <a:srgbClr val="FFFFFF"/>
        </a:solidFill>
        <a:ln w="19050">
          <a:solidFill>
            <a:srgbClr val="008000"/>
          </a:solidFill>
          <a:miter lim="800000"/>
          <a:headEnd/>
          <a:tailEnd/>
        </a:ln>
      </xdr:spPr>
      <xdr:txBody>
        <a:bodyPr vertOverflow="clip" wrap="square" lIns="27432" tIns="22860" rIns="27432" bIns="22860" anchor="ctr" upright="1"/>
        <a:lstStyle/>
        <a:p>
          <a:pPr algn="ctr" rtl="0">
            <a:defRPr sz="1000"/>
          </a:pPr>
          <a:r>
            <a:rPr lang="en-MY" sz="1000" b="1" i="0" u="none" strike="noStrike" baseline="0">
              <a:solidFill>
                <a:srgbClr val="000000"/>
              </a:solidFill>
              <a:latin typeface="Arial"/>
              <a:cs typeface="Arial"/>
            </a:rPr>
            <a:t>GREEN TEAM WRAPS UP </a:t>
          </a:r>
        </a:p>
        <a:p>
          <a:pPr algn="ctr" rtl="0">
            <a:defRPr sz="1000"/>
          </a:pPr>
          <a:r>
            <a:rPr lang="en-MY" sz="1000" b="1" i="0" u="none" strike="noStrike" baseline="0">
              <a:solidFill>
                <a:srgbClr val="000000"/>
              </a:solidFill>
              <a:latin typeface="Arial"/>
              <a:cs typeface="Arial"/>
            </a:rPr>
            <a:t>&amp; DEMOBILISED</a:t>
          </a:r>
        </a:p>
      </xdr:txBody>
    </xdr:sp>
    <xdr:clientData/>
  </xdr:twoCellAnchor>
  <xdr:twoCellAnchor>
    <xdr:from>
      <xdr:col>28</xdr:col>
      <xdr:colOff>0</xdr:colOff>
      <xdr:row>55</xdr:row>
      <xdr:rowOff>0</xdr:rowOff>
    </xdr:from>
    <xdr:to>
      <xdr:col>33</xdr:col>
      <xdr:colOff>0</xdr:colOff>
      <xdr:row>58</xdr:row>
      <xdr:rowOff>0</xdr:rowOff>
    </xdr:to>
    <xdr:sp macro="" textlink="">
      <xdr:nvSpPr>
        <xdr:cNvPr id="236558" name="AutoShape 14">
          <a:extLst>
            <a:ext uri="{FF2B5EF4-FFF2-40B4-BE49-F238E27FC236}">
              <a16:creationId xmlns:a16="http://schemas.microsoft.com/office/drawing/2014/main" id="{00000000-0008-0000-0200-00000E9C0300}"/>
            </a:ext>
          </a:extLst>
        </xdr:cNvPr>
        <xdr:cNvSpPr>
          <a:spLocks noChangeArrowheads="1"/>
        </xdr:cNvSpPr>
      </xdr:nvSpPr>
      <xdr:spPr bwMode="auto">
        <a:xfrm>
          <a:off x="12001500" y="9953625"/>
          <a:ext cx="2143125" cy="542925"/>
        </a:xfrm>
        <a:prstGeom prst="flowChartTerminator">
          <a:avLst/>
        </a:prstGeom>
        <a:solidFill>
          <a:srgbClr val="FFFFFF"/>
        </a:solidFill>
        <a:ln w="19050">
          <a:solidFill>
            <a:srgbClr val="FF000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RED TEAM WRAPS UP,</a:t>
          </a:r>
        </a:p>
        <a:p>
          <a:pPr algn="ctr" rtl="0">
            <a:defRPr sz="1000"/>
          </a:pPr>
          <a:r>
            <a:rPr lang="en-MY" sz="1000" b="1" i="0" u="none" strike="noStrike" baseline="0">
              <a:solidFill>
                <a:srgbClr val="000000"/>
              </a:solidFill>
              <a:latin typeface="Arial"/>
              <a:cs typeface="Arial"/>
            </a:rPr>
            <a:t>HAND OVER &amp;  DEMOBILISED</a:t>
          </a:r>
        </a:p>
      </xdr:txBody>
    </xdr:sp>
    <xdr:clientData/>
  </xdr:twoCellAnchor>
  <xdr:twoCellAnchor>
    <xdr:from>
      <xdr:col>18</xdr:col>
      <xdr:colOff>0</xdr:colOff>
      <xdr:row>7</xdr:row>
      <xdr:rowOff>9525</xdr:rowOff>
    </xdr:from>
    <xdr:to>
      <xdr:col>26</xdr:col>
      <xdr:colOff>0</xdr:colOff>
      <xdr:row>8</xdr:row>
      <xdr:rowOff>171450</xdr:rowOff>
    </xdr:to>
    <xdr:cxnSp macro="">
      <xdr:nvCxnSpPr>
        <xdr:cNvPr id="400730" name="AutoShape 15">
          <a:extLst>
            <a:ext uri="{FF2B5EF4-FFF2-40B4-BE49-F238E27FC236}">
              <a16:creationId xmlns:a16="http://schemas.microsoft.com/office/drawing/2014/main" id="{00000000-0008-0000-0200-00005A1D0600}"/>
            </a:ext>
          </a:extLst>
        </xdr:cNvPr>
        <xdr:cNvCxnSpPr>
          <a:cxnSpLocks noChangeShapeType="1"/>
          <a:stCxn id="236578" idx="2"/>
          <a:endCxn id="236549" idx="0"/>
        </xdr:cNvCxnSpPr>
      </xdr:nvCxnSpPr>
      <xdr:spPr bwMode="auto">
        <a:xfrm rot="5400000">
          <a:off x="9258300" y="-266700"/>
          <a:ext cx="342900" cy="3429000"/>
        </a:xfrm>
        <a:prstGeom prst="bentConnector3">
          <a:avLst>
            <a:gd name="adj1" fmla="val 47222"/>
          </a:avLst>
        </a:prstGeom>
        <a:noFill/>
        <a:ln w="9525">
          <a:solidFill>
            <a:srgbClr val="000000"/>
          </a:solidFill>
          <a:miter lim="800000"/>
          <a:headEnd/>
          <a:tailEnd type="triangle" w="med" len="med"/>
        </a:ln>
      </xdr:spPr>
    </xdr:cxnSp>
    <xdr:clientData/>
  </xdr:twoCellAnchor>
  <xdr:twoCellAnchor>
    <xdr:from>
      <xdr:col>18</xdr:col>
      <xdr:colOff>0</xdr:colOff>
      <xdr:row>11</xdr:row>
      <xdr:rowOff>9525</xdr:rowOff>
    </xdr:from>
    <xdr:to>
      <xdr:col>18</xdr:col>
      <xdr:colOff>0</xdr:colOff>
      <xdr:row>12</xdr:row>
      <xdr:rowOff>0</xdr:rowOff>
    </xdr:to>
    <xdr:cxnSp macro="">
      <xdr:nvCxnSpPr>
        <xdr:cNvPr id="400731" name="AutoShape 16">
          <a:extLst>
            <a:ext uri="{FF2B5EF4-FFF2-40B4-BE49-F238E27FC236}">
              <a16:creationId xmlns:a16="http://schemas.microsoft.com/office/drawing/2014/main" id="{00000000-0008-0000-0200-00005B1D0600}"/>
            </a:ext>
          </a:extLst>
        </xdr:cNvPr>
        <xdr:cNvCxnSpPr>
          <a:cxnSpLocks noChangeShapeType="1"/>
          <a:stCxn id="236549" idx="2"/>
          <a:endCxn id="236576" idx="0"/>
        </xdr:cNvCxnSpPr>
      </xdr:nvCxnSpPr>
      <xdr:spPr bwMode="auto">
        <a:xfrm>
          <a:off x="7715250" y="2000250"/>
          <a:ext cx="0" cy="171450"/>
        </a:xfrm>
        <a:prstGeom prst="straightConnector1">
          <a:avLst/>
        </a:prstGeom>
        <a:noFill/>
        <a:ln w="9525">
          <a:solidFill>
            <a:srgbClr val="000000"/>
          </a:solidFill>
          <a:round/>
          <a:headEnd/>
          <a:tailEnd type="triangle" w="med" len="med"/>
        </a:ln>
      </xdr:spPr>
    </xdr:cxnSp>
    <xdr:clientData/>
  </xdr:twoCellAnchor>
  <xdr:twoCellAnchor>
    <xdr:from>
      <xdr:col>18</xdr:col>
      <xdr:colOff>0</xdr:colOff>
      <xdr:row>23</xdr:row>
      <xdr:rowOff>9525</xdr:rowOff>
    </xdr:from>
    <xdr:to>
      <xdr:col>18</xdr:col>
      <xdr:colOff>0</xdr:colOff>
      <xdr:row>24</xdr:row>
      <xdr:rowOff>171450</xdr:rowOff>
    </xdr:to>
    <xdr:cxnSp macro="">
      <xdr:nvCxnSpPr>
        <xdr:cNvPr id="400732" name="AutoShape 17">
          <a:extLst>
            <a:ext uri="{FF2B5EF4-FFF2-40B4-BE49-F238E27FC236}">
              <a16:creationId xmlns:a16="http://schemas.microsoft.com/office/drawing/2014/main" id="{00000000-0008-0000-0200-00005C1D0600}"/>
            </a:ext>
          </a:extLst>
        </xdr:cNvPr>
        <xdr:cNvCxnSpPr>
          <a:cxnSpLocks noChangeShapeType="1"/>
          <a:stCxn id="236550" idx="2"/>
          <a:endCxn id="236582" idx="2"/>
        </xdr:cNvCxnSpPr>
      </xdr:nvCxnSpPr>
      <xdr:spPr bwMode="auto">
        <a:xfrm rot="5400000">
          <a:off x="7543800" y="4343400"/>
          <a:ext cx="342900" cy="0"/>
        </a:xfrm>
        <a:prstGeom prst="straightConnector1">
          <a:avLst/>
        </a:prstGeom>
        <a:noFill/>
        <a:ln w="9525">
          <a:solidFill>
            <a:srgbClr val="000000"/>
          </a:solidFill>
          <a:round/>
          <a:headEnd/>
          <a:tailEnd type="triangle" w="med" len="med"/>
        </a:ln>
      </xdr:spPr>
    </xdr:cxnSp>
    <xdr:clientData/>
  </xdr:twoCellAnchor>
  <xdr:twoCellAnchor>
    <xdr:from>
      <xdr:col>16</xdr:col>
      <xdr:colOff>400050</xdr:colOff>
      <xdr:row>31</xdr:row>
      <xdr:rowOff>0</xdr:rowOff>
    </xdr:from>
    <xdr:to>
      <xdr:col>28</xdr:col>
      <xdr:colOff>247650</xdr:colOff>
      <xdr:row>33</xdr:row>
      <xdr:rowOff>28575</xdr:rowOff>
    </xdr:to>
    <xdr:sp macro="" textlink="">
      <xdr:nvSpPr>
        <xdr:cNvPr id="236563" name="AutoShape 19">
          <a:extLst>
            <a:ext uri="{FF2B5EF4-FFF2-40B4-BE49-F238E27FC236}">
              <a16:creationId xmlns:a16="http://schemas.microsoft.com/office/drawing/2014/main" id="{00000000-0008-0000-0200-0000139C0300}"/>
            </a:ext>
          </a:extLst>
        </xdr:cNvPr>
        <xdr:cNvSpPr>
          <a:spLocks noChangeArrowheads="1"/>
        </xdr:cNvSpPr>
      </xdr:nvSpPr>
      <xdr:spPr bwMode="auto">
        <a:xfrm>
          <a:off x="7258050" y="5610225"/>
          <a:ext cx="4991100" cy="390525"/>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Project Director Request for GREEN TEAM / RED TEAM Intervention</a:t>
          </a:r>
        </a:p>
      </xdr:txBody>
    </xdr:sp>
    <xdr:clientData/>
  </xdr:twoCellAnchor>
  <xdr:twoCellAnchor>
    <xdr:from>
      <xdr:col>10</xdr:col>
      <xdr:colOff>219075</xdr:colOff>
      <xdr:row>33</xdr:row>
      <xdr:rowOff>38100</xdr:rowOff>
    </xdr:from>
    <xdr:to>
      <xdr:col>22</xdr:col>
      <xdr:colOff>323850</xdr:colOff>
      <xdr:row>36</xdr:row>
      <xdr:rowOff>0</xdr:rowOff>
    </xdr:to>
    <xdr:cxnSp macro="">
      <xdr:nvCxnSpPr>
        <xdr:cNvPr id="400734" name="AutoShape 20">
          <a:extLst>
            <a:ext uri="{FF2B5EF4-FFF2-40B4-BE49-F238E27FC236}">
              <a16:creationId xmlns:a16="http://schemas.microsoft.com/office/drawing/2014/main" id="{00000000-0008-0000-0200-00005E1D0600}"/>
            </a:ext>
          </a:extLst>
        </xdr:cNvPr>
        <xdr:cNvCxnSpPr>
          <a:cxnSpLocks noChangeShapeType="1"/>
          <a:stCxn id="236563" idx="2"/>
          <a:endCxn id="236548" idx="0"/>
        </xdr:cNvCxnSpPr>
      </xdr:nvCxnSpPr>
      <xdr:spPr bwMode="auto">
        <a:xfrm rot="5400000">
          <a:off x="6877050" y="3638550"/>
          <a:ext cx="504825" cy="5248275"/>
        </a:xfrm>
        <a:prstGeom prst="bentConnector3">
          <a:avLst>
            <a:gd name="adj1" fmla="val 47171"/>
          </a:avLst>
        </a:prstGeom>
        <a:noFill/>
        <a:ln w="9525">
          <a:solidFill>
            <a:srgbClr val="000000"/>
          </a:solidFill>
          <a:miter lim="800000"/>
          <a:headEnd/>
          <a:tailEnd type="triangle" w="med" len="med"/>
        </a:ln>
      </xdr:spPr>
    </xdr:cxnSp>
    <xdr:clientData/>
  </xdr:twoCellAnchor>
  <xdr:twoCellAnchor>
    <xdr:from>
      <xdr:col>22</xdr:col>
      <xdr:colOff>323850</xdr:colOff>
      <xdr:row>33</xdr:row>
      <xdr:rowOff>38100</xdr:rowOff>
    </xdr:from>
    <xdr:to>
      <xdr:col>23</xdr:col>
      <xdr:colOff>219075</xdr:colOff>
      <xdr:row>36</xdr:row>
      <xdr:rowOff>0</xdr:rowOff>
    </xdr:to>
    <xdr:cxnSp macro="">
      <xdr:nvCxnSpPr>
        <xdr:cNvPr id="400735" name="AutoShape 21">
          <a:extLst>
            <a:ext uri="{FF2B5EF4-FFF2-40B4-BE49-F238E27FC236}">
              <a16:creationId xmlns:a16="http://schemas.microsoft.com/office/drawing/2014/main" id="{00000000-0008-0000-0200-00005F1D0600}"/>
            </a:ext>
          </a:extLst>
        </xdr:cNvPr>
        <xdr:cNvCxnSpPr>
          <a:cxnSpLocks noChangeShapeType="1"/>
          <a:stCxn id="236563" idx="2"/>
          <a:endCxn id="236546" idx="0"/>
        </xdr:cNvCxnSpPr>
      </xdr:nvCxnSpPr>
      <xdr:spPr bwMode="auto">
        <a:xfrm rot="16200000" flipH="1">
          <a:off x="9663112" y="6100763"/>
          <a:ext cx="504825" cy="323850"/>
        </a:xfrm>
        <a:prstGeom prst="bentConnector3">
          <a:avLst>
            <a:gd name="adj1" fmla="val 47171"/>
          </a:avLst>
        </a:prstGeom>
        <a:noFill/>
        <a:ln w="9525">
          <a:solidFill>
            <a:srgbClr val="000000"/>
          </a:solidFill>
          <a:miter lim="800000"/>
          <a:headEnd/>
          <a:tailEnd type="triangle" w="med" len="med"/>
        </a:ln>
      </xdr:spPr>
    </xdr:cxnSp>
    <xdr:clientData/>
  </xdr:twoCellAnchor>
  <xdr:twoCellAnchor>
    <xdr:from>
      <xdr:col>30</xdr:col>
      <xdr:colOff>219075</xdr:colOff>
      <xdr:row>54</xdr:row>
      <xdr:rowOff>9525</xdr:rowOff>
    </xdr:from>
    <xdr:to>
      <xdr:col>30</xdr:col>
      <xdr:colOff>219075</xdr:colOff>
      <xdr:row>54</xdr:row>
      <xdr:rowOff>171450</xdr:rowOff>
    </xdr:to>
    <xdr:cxnSp macro="">
      <xdr:nvCxnSpPr>
        <xdr:cNvPr id="400736" name="AutoShape 22">
          <a:extLst>
            <a:ext uri="{FF2B5EF4-FFF2-40B4-BE49-F238E27FC236}">
              <a16:creationId xmlns:a16="http://schemas.microsoft.com/office/drawing/2014/main" id="{00000000-0008-0000-0200-0000601D0600}"/>
            </a:ext>
          </a:extLst>
        </xdr:cNvPr>
        <xdr:cNvCxnSpPr>
          <a:cxnSpLocks noChangeShapeType="1"/>
          <a:stCxn id="236555" idx="2"/>
          <a:endCxn id="236558" idx="0"/>
        </xdr:cNvCxnSpPr>
      </xdr:nvCxnSpPr>
      <xdr:spPr bwMode="auto">
        <a:xfrm rot="5400000">
          <a:off x="12996862" y="9863138"/>
          <a:ext cx="161925" cy="0"/>
        </a:xfrm>
        <a:prstGeom prst="straightConnector1">
          <a:avLst/>
        </a:prstGeom>
        <a:noFill/>
        <a:ln w="6350">
          <a:solidFill>
            <a:srgbClr val="000000"/>
          </a:solidFill>
          <a:round/>
          <a:headEnd/>
          <a:tailEnd type="triangle" w="med" len="med"/>
        </a:ln>
      </xdr:spPr>
    </xdr:cxnSp>
    <xdr:clientData/>
  </xdr:twoCellAnchor>
  <xdr:twoCellAnchor>
    <xdr:from>
      <xdr:col>23</xdr:col>
      <xdr:colOff>219075</xdr:colOff>
      <xdr:row>45</xdr:row>
      <xdr:rowOff>9525</xdr:rowOff>
    </xdr:from>
    <xdr:to>
      <xdr:col>23</xdr:col>
      <xdr:colOff>219075</xdr:colOff>
      <xdr:row>46</xdr:row>
      <xdr:rowOff>9525</xdr:rowOff>
    </xdr:to>
    <xdr:cxnSp macro="">
      <xdr:nvCxnSpPr>
        <xdr:cNvPr id="400737" name="AutoShape 23">
          <a:extLst>
            <a:ext uri="{FF2B5EF4-FFF2-40B4-BE49-F238E27FC236}">
              <a16:creationId xmlns:a16="http://schemas.microsoft.com/office/drawing/2014/main" id="{00000000-0008-0000-0200-0000611D0600}"/>
            </a:ext>
          </a:extLst>
        </xdr:cNvPr>
        <xdr:cNvCxnSpPr>
          <a:cxnSpLocks noChangeShapeType="1"/>
          <a:stCxn id="236601" idx="2"/>
          <a:endCxn id="236574" idx="2"/>
        </xdr:cNvCxnSpPr>
      </xdr:nvCxnSpPr>
      <xdr:spPr bwMode="auto">
        <a:xfrm rot="5400000">
          <a:off x="9986962" y="8243888"/>
          <a:ext cx="180975" cy="0"/>
        </a:xfrm>
        <a:prstGeom prst="straightConnector1">
          <a:avLst/>
        </a:prstGeom>
        <a:noFill/>
        <a:ln w="6350">
          <a:solidFill>
            <a:srgbClr val="000000"/>
          </a:solidFill>
          <a:round/>
          <a:headEnd/>
          <a:tailEnd type="triangle" w="med" len="med"/>
        </a:ln>
      </xdr:spPr>
    </xdr:cxnSp>
    <xdr:clientData/>
  </xdr:twoCellAnchor>
  <xdr:twoCellAnchor>
    <xdr:from>
      <xdr:col>23</xdr:col>
      <xdr:colOff>219075</xdr:colOff>
      <xdr:row>54</xdr:row>
      <xdr:rowOff>9525</xdr:rowOff>
    </xdr:from>
    <xdr:to>
      <xdr:col>23</xdr:col>
      <xdr:colOff>219075</xdr:colOff>
      <xdr:row>54</xdr:row>
      <xdr:rowOff>171450</xdr:rowOff>
    </xdr:to>
    <xdr:cxnSp macro="">
      <xdr:nvCxnSpPr>
        <xdr:cNvPr id="400738" name="AutoShape 24">
          <a:extLst>
            <a:ext uri="{FF2B5EF4-FFF2-40B4-BE49-F238E27FC236}">
              <a16:creationId xmlns:a16="http://schemas.microsoft.com/office/drawing/2014/main" id="{00000000-0008-0000-0200-0000621D0600}"/>
            </a:ext>
          </a:extLst>
        </xdr:cNvPr>
        <xdr:cNvCxnSpPr>
          <a:cxnSpLocks noChangeShapeType="1"/>
          <a:stCxn id="236553" idx="2"/>
          <a:endCxn id="236557" idx="0"/>
        </xdr:cNvCxnSpPr>
      </xdr:nvCxnSpPr>
      <xdr:spPr bwMode="auto">
        <a:xfrm>
          <a:off x="10077450" y="9782175"/>
          <a:ext cx="0" cy="161925"/>
        </a:xfrm>
        <a:prstGeom prst="straightConnector1">
          <a:avLst/>
        </a:prstGeom>
        <a:noFill/>
        <a:ln w="6350">
          <a:solidFill>
            <a:srgbClr val="000000"/>
          </a:solidFill>
          <a:round/>
          <a:headEnd/>
          <a:tailEnd type="triangle" w="med" len="med"/>
        </a:ln>
      </xdr:spPr>
    </xdr:cxnSp>
    <xdr:clientData/>
  </xdr:twoCellAnchor>
  <xdr:twoCellAnchor>
    <xdr:from>
      <xdr:col>27</xdr:col>
      <xdr:colOff>247650</xdr:colOff>
      <xdr:row>43</xdr:row>
      <xdr:rowOff>95250</xdr:rowOff>
    </xdr:from>
    <xdr:to>
      <xdr:col>27</xdr:col>
      <xdr:colOff>419100</xdr:colOff>
      <xdr:row>48</xdr:row>
      <xdr:rowOff>76200</xdr:rowOff>
    </xdr:to>
    <xdr:cxnSp macro="">
      <xdr:nvCxnSpPr>
        <xdr:cNvPr id="400739" name="AutoShape 25">
          <a:extLst>
            <a:ext uri="{FF2B5EF4-FFF2-40B4-BE49-F238E27FC236}">
              <a16:creationId xmlns:a16="http://schemas.microsoft.com/office/drawing/2014/main" id="{00000000-0008-0000-0200-0000631D0600}"/>
            </a:ext>
          </a:extLst>
        </xdr:cNvPr>
        <xdr:cNvCxnSpPr>
          <a:cxnSpLocks noChangeShapeType="1"/>
          <a:stCxn id="236556" idx="0"/>
          <a:endCxn id="236597" idx="1"/>
        </xdr:cNvCxnSpPr>
      </xdr:nvCxnSpPr>
      <xdr:spPr bwMode="auto">
        <a:xfrm rot="-5400000">
          <a:off x="11463337" y="8234363"/>
          <a:ext cx="885825" cy="171450"/>
        </a:xfrm>
        <a:prstGeom prst="bentConnector2">
          <a:avLst/>
        </a:prstGeom>
        <a:noFill/>
        <a:ln w="9525">
          <a:solidFill>
            <a:srgbClr val="000000"/>
          </a:solidFill>
          <a:miter lim="800000"/>
          <a:headEnd/>
          <a:tailEnd type="triangle" w="med" len="med"/>
        </a:ln>
      </xdr:spPr>
    </xdr:cxnSp>
    <xdr:clientData/>
  </xdr:twoCellAnchor>
  <xdr:twoCellAnchor>
    <xdr:from>
      <xdr:col>20</xdr:col>
      <xdr:colOff>247650</xdr:colOff>
      <xdr:row>43</xdr:row>
      <xdr:rowOff>95250</xdr:rowOff>
    </xdr:from>
    <xdr:to>
      <xdr:col>20</xdr:col>
      <xdr:colOff>419100</xdr:colOff>
      <xdr:row>48</xdr:row>
      <xdr:rowOff>76200</xdr:rowOff>
    </xdr:to>
    <xdr:cxnSp macro="">
      <xdr:nvCxnSpPr>
        <xdr:cNvPr id="400740" name="AutoShape 26">
          <a:extLst>
            <a:ext uri="{FF2B5EF4-FFF2-40B4-BE49-F238E27FC236}">
              <a16:creationId xmlns:a16="http://schemas.microsoft.com/office/drawing/2014/main" id="{00000000-0008-0000-0200-0000641D0600}"/>
            </a:ext>
          </a:extLst>
        </xdr:cNvPr>
        <xdr:cNvCxnSpPr>
          <a:cxnSpLocks noChangeShapeType="1"/>
          <a:stCxn id="236554" idx="0"/>
          <a:endCxn id="236601" idx="1"/>
        </xdr:cNvCxnSpPr>
      </xdr:nvCxnSpPr>
      <xdr:spPr bwMode="auto">
        <a:xfrm rot="-5400000">
          <a:off x="8462962" y="8234363"/>
          <a:ext cx="885825" cy="171450"/>
        </a:xfrm>
        <a:prstGeom prst="bentConnector2">
          <a:avLst/>
        </a:prstGeom>
        <a:noFill/>
        <a:ln w="9525">
          <a:solidFill>
            <a:srgbClr val="000000"/>
          </a:solidFill>
          <a:miter lim="800000"/>
          <a:headEnd/>
          <a:tailEnd type="triangle" w="med" len="med"/>
        </a:ln>
      </xdr:spPr>
    </xdr:cxnSp>
    <xdr:clientData/>
  </xdr:twoCellAnchor>
  <xdr:twoCellAnchor>
    <xdr:from>
      <xdr:col>7</xdr:col>
      <xdr:colOff>0</xdr:colOff>
      <xdr:row>4</xdr:row>
      <xdr:rowOff>0</xdr:rowOff>
    </xdr:from>
    <xdr:to>
      <xdr:col>15</xdr:col>
      <xdr:colOff>0</xdr:colOff>
      <xdr:row>7</xdr:row>
      <xdr:rowOff>0</xdr:rowOff>
    </xdr:to>
    <xdr:sp macro="" textlink="">
      <xdr:nvSpPr>
        <xdr:cNvPr id="236571" name="AutoShape 27">
          <a:extLst>
            <a:ext uri="{FF2B5EF4-FFF2-40B4-BE49-F238E27FC236}">
              <a16:creationId xmlns:a16="http://schemas.microsoft.com/office/drawing/2014/main" id="{00000000-0008-0000-0200-00001B9C0300}"/>
            </a:ext>
          </a:extLst>
        </xdr:cNvPr>
        <xdr:cNvSpPr>
          <a:spLocks noChangeArrowheads="1"/>
        </xdr:cNvSpPr>
      </xdr:nvSpPr>
      <xdr:spPr bwMode="auto">
        <a:xfrm>
          <a:off x="3000375" y="723900"/>
          <a:ext cx="3429000" cy="542925"/>
        </a:xfrm>
        <a:prstGeom prst="flowChartProcess">
          <a:avLst/>
        </a:prstGeom>
        <a:solidFill>
          <a:srgbClr val="97FFFF"/>
        </a:solidFill>
        <a:ln w="19050">
          <a:solidFill>
            <a:srgbClr val="0000FF"/>
          </a:solidFill>
          <a:miter lim="800000"/>
          <a:headEnd/>
          <a:tailEnd/>
        </a:ln>
      </xdr:spPr>
      <xdr:txBody>
        <a:bodyPr vertOverflow="clip" wrap="square" lIns="27432" tIns="18288" rIns="27432" bIns="18288" anchor="ctr" upright="1"/>
        <a:lstStyle/>
        <a:p>
          <a:pPr algn="ctr" rtl="0">
            <a:defRPr sz="1000"/>
          </a:pPr>
          <a:r>
            <a:rPr lang="en-MY" sz="1100" b="1" i="0" u="none" strike="noStrike" baseline="0">
              <a:solidFill>
                <a:srgbClr val="000000"/>
              </a:solidFill>
              <a:latin typeface="Arial"/>
              <a:cs typeface="Arial"/>
            </a:rPr>
            <a:t>TOP MANAGEMENT / BRANCH DIRECTORS</a:t>
          </a:r>
        </a:p>
      </xdr:txBody>
    </xdr:sp>
    <xdr:clientData/>
  </xdr:twoCellAnchor>
  <xdr:twoCellAnchor>
    <xdr:from>
      <xdr:col>11</xdr:col>
      <xdr:colOff>0</xdr:colOff>
      <xdr:row>7</xdr:row>
      <xdr:rowOff>9525</xdr:rowOff>
    </xdr:from>
    <xdr:to>
      <xdr:col>18</xdr:col>
      <xdr:colOff>0</xdr:colOff>
      <xdr:row>8</xdr:row>
      <xdr:rowOff>171450</xdr:rowOff>
    </xdr:to>
    <xdr:cxnSp macro="">
      <xdr:nvCxnSpPr>
        <xdr:cNvPr id="400742" name="AutoShape 28">
          <a:extLst>
            <a:ext uri="{FF2B5EF4-FFF2-40B4-BE49-F238E27FC236}">
              <a16:creationId xmlns:a16="http://schemas.microsoft.com/office/drawing/2014/main" id="{00000000-0008-0000-0200-0000661D0600}"/>
            </a:ext>
          </a:extLst>
        </xdr:cNvPr>
        <xdr:cNvCxnSpPr>
          <a:cxnSpLocks noChangeShapeType="1"/>
          <a:stCxn id="236571" idx="2"/>
          <a:endCxn id="236549" idx="0"/>
        </xdr:cNvCxnSpPr>
      </xdr:nvCxnSpPr>
      <xdr:spPr bwMode="auto">
        <a:xfrm rot="16200000" flipH="1">
          <a:off x="6043613" y="-52388"/>
          <a:ext cx="342900" cy="3000375"/>
        </a:xfrm>
        <a:prstGeom prst="bentConnector3">
          <a:avLst>
            <a:gd name="adj1" fmla="val 47222"/>
          </a:avLst>
        </a:prstGeom>
        <a:noFill/>
        <a:ln w="9525">
          <a:solidFill>
            <a:srgbClr val="000000"/>
          </a:solidFill>
          <a:miter lim="800000"/>
          <a:headEnd/>
          <a:tailEnd type="triangle" w="med" len="med"/>
        </a:ln>
      </xdr:spPr>
    </xdr:cxnSp>
    <xdr:clientData/>
  </xdr:twoCellAnchor>
  <xdr:twoCellAnchor>
    <xdr:from>
      <xdr:col>21</xdr:col>
      <xdr:colOff>38100</xdr:colOff>
      <xdr:row>49</xdr:row>
      <xdr:rowOff>0</xdr:rowOff>
    </xdr:from>
    <xdr:to>
      <xdr:col>21</xdr:col>
      <xdr:colOff>190500</xdr:colOff>
      <xdr:row>49</xdr:row>
      <xdr:rowOff>0</xdr:rowOff>
    </xdr:to>
    <xdr:cxnSp macro="">
      <xdr:nvCxnSpPr>
        <xdr:cNvPr id="400743" name="AutoShape 29">
          <a:extLst>
            <a:ext uri="{FF2B5EF4-FFF2-40B4-BE49-F238E27FC236}">
              <a16:creationId xmlns:a16="http://schemas.microsoft.com/office/drawing/2014/main" id="{00000000-0008-0000-0200-0000671D0600}"/>
            </a:ext>
          </a:extLst>
        </xdr:cNvPr>
        <xdr:cNvCxnSpPr>
          <a:cxnSpLocks noChangeShapeType="1"/>
          <a:stCxn id="236574" idx="1"/>
          <a:endCxn id="236554" idx="3"/>
        </xdr:cNvCxnSpPr>
      </xdr:nvCxnSpPr>
      <xdr:spPr bwMode="auto">
        <a:xfrm rot="10800000">
          <a:off x="9039225" y="8867775"/>
          <a:ext cx="152400" cy="0"/>
        </a:xfrm>
        <a:prstGeom prst="straightConnector1">
          <a:avLst/>
        </a:prstGeom>
        <a:noFill/>
        <a:ln w="9525">
          <a:solidFill>
            <a:srgbClr val="000000"/>
          </a:solidFill>
          <a:round/>
          <a:headEnd/>
          <a:tailEnd type="triangle" w="med" len="med"/>
        </a:ln>
      </xdr:spPr>
    </xdr:cxnSp>
    <xdr:clientData/>
  </xdr:twoCellAnchor>
  <xdr:twoCellAnchor>
    <xdr:from>
      <xdr:col>21</xdr:col>
      <xdr:colOff>200025</xdr:colOff>
      <xdr:row>46</xdr:row>
      <xdr:rowOff>9525</xdr:rowOff>
    </xdr:from>
    <xdr:to>
      <xdr:col>25</xdr:col>
      <xdr:colOff>238125</xdr:colOff>
      <xdr:row>51</xdr:row>
      <xdr:rowOff>161925</xdr:rowOff>
    </xdr:to>
    <xdr:sp macro="" textlink="">
      <xdr:nvSpPr>
        <xdr:cNvPr id="236574" name="AutoShape 30">
          <a:extLst>
            <a:ext uri="{FF2B5EF4-FFF2-40B4-BE49-F238E27FC236}">
              <a16:creationId xmlns:a16="http://schemas.microsoft.com/office/drawing/2014/main" id="{00000000-0008-0000-0200-00001E9C0300}"/>
            </a:ext>
          </a:extLst>
        </xdr:cNvPr>
        <xdr:cNvSpPr>
          <a:spLocks noChangeArrowheads="1"/>
        </xdr:cNvSpPr>
      </xdr:nvSpPr>
      <xdr:spPr bwMode="auto">
        <a:xfrm flipV="1">
          <a:off x="9201150" y="8334375"/>
          <a:ext cx="1752600" cy="1057275"/>
        </a:xfrm>
        <a:prstGeom prst="flowChartDecision">
          <a:avLst/>
        </a:prstGeom>
        <a:solidFill>
          <a:srgbClr val="FFFFFF"/>
        </a:solidFill>
        <a:ln w="28575">
          <a:solidFill>
            <a:srgbClr val="0000FF"/>
          </a:solidFill>
          <a:miter lim="800000"/>
          <a:headEnd/>
          <a:tailEnd/>
        </a:ln>
      </xdr:spPr>
      <xdr:txBody>
        <a:bodyPr vertOverflow="clip" wrap="square" lIns="0" tIns="0" rIns="0" bIns="0" anchor="ctr" upright="1"/>
        <a:lstStyle/>
        <a:p>
          <a:pPr algn="ctr" rtl="0">
            <a:defRPr sz="1000"/>
          </a:pPr>
          <a:r>
            <a:rPr lang="en-MY" sz="700" b="0" i="0" u="none" strike="noStrike" baseline="0">
              <a:solidFill>
                <a:srgbClr val="000000"/>
              </a:solidFill>
              <a:latin typeface="Arial Narrow"/>
            </a:rPr>
            <a:t>FOLLOW UP PHC -  RESULT IMPROVEMENT IN IDENTIFIED AREAS?</a:t>
          </a:r>
        </a:p>
      </xdr:txBody>
    </xdr:sp>
    <xdr:clientData/>
  </xdr:twoCellAnchor>
  <xdr:twoCellAnchor>
    <xdr:from>
      <xdr:col>23</xdr:col>
      <xdr:colOff>219075</xdr:colOff>
      <xdr:row>52</xdr:row>
      <xdr:rowOff>0</xdr:rowOff>
    </xdr:from>
    <xdr:to>
      <xdr:col>23</xdr:col>
      <xdr:colOff>219075</xdr:colOff>
      <xdr:row>52</xdr:row>
      <xdr:rowOff>171450</xdr:rowOff>
    </xdr:to>
    <xdr:cxnSp macro="">
      <xdr:nvCxnSpPr>
        <xdr:cNvPr id="400745" name="AutoShape 31">
          <a:extLst>
            <a:ext uri="{FF2B5EF4-FFF2-40B4-BE49-F238E27FC236}">
              <a16:creationId xmlns:a16="http://schemas.microsoft.com/office/drawing/2014/main" id="{00000000-0008-0000-0200-0000691D0600}"/>
            </a:ext>
          </a:extLst>
        </xdr:cNvPr>
        <xdr:cNvCxnSpPr>
          <a:cxnSpLocks noChangeShapeType="1"/>
          <a:stCxn id="236574" idx="0"/>
          <a:endCxn id="236553" idx="0"/>
        </xdr:cNvCxnSpPr>
      </xdr:nvCxnSpPr>
      <xdr:spPr bwMode="auto">
        <a:xfrm rot="5400000">
          <a:off x="9991725" y="9496425"/>
          <a:ext cx="171450" cy="0"/>
        </a:xfrm>
        <a:prstGeom prst="straightConnector1">
          <a:avLst/>
        </a:prstGeom>
        <a:noFill/>
        <a:ln w="6350">
          <a:solidFill>
            <a:srgbClr val="000000"/>
          </a:solidFill>
          <a:round/>
          <a:headEnd/>
          <a:tailEnd type="triangle" w="med" len="med"/>
        </a:ln>
      </xdr:spPr>
    </xdr:cxnSp>
    <xdr:clientData/>
  </xdr:twoCellAnchor>
  <xdr:twoCellAnchor>
    <xdr:from>
      <xdr:col>17</xdr:col>
      <xdr:colOff>0</xdr:colOff>
      <xdr:row>12</xdr:row>
      <xdr:rowOff>0</xdr:rowOff>
    </xdr:from>
    <xdr:to>
      <xdr:col>19</xdr:col>
      <xdr:colOff>0</xdr:colOff>
      <xdr:row>17</xdr:row>
      <xdr:rowOff>0</xdr:rowOff>
    </xdr:to>
    <xdr:sp macro="" textlink="">
      <xdr:nvSpPr>
        <xdr:cNvPr id="236576" name="AutoShape 32">
          <a:extLst>
            <a:ext uri="{FF2B5EF4-FFF2-40B4-BE49-F238E27FC236}">
              <a16:creationId xmlns:a16="http://schemas.microsoft.com/office/drawing/2014/main" id="{00000000-0008-0000-0200-0000209C0300}"/>
            </a:ext>
          </a:extLst>
        </xdr:cNvPr>
        <xdr:cNvSpPr>
          <a:spLocks noChangeArrowheads="1"/>
        </xdr:cNvSpPr>
      </xdr:nvSpPr>
      <xdr:spPr bwMode="auto">
        <a:xfrm>
          <a:off x="7286625" y="2171700"/>
          <a:ext cx="857250" cy="904875"/>
        </a:xfrm>
        <a:prstGeom prst="flowChartMultidocument">
          <a:avLst/>
        </a:prstGeom>
        <a:solidFill>
          <a:srgbClr val="0000FF"/>
        </a:solidFill>
        <a:ln w="9525">
          <a:solidFill>
            <a:srgbClr val="800080"/>
          </a:solidFill>
          <a:miter lim="800000"/>
          <a:headEnd/>
          <a:tailEnd/>
        </a:ln>
      </xdr:spPr>
      <xdr:txBody>
        <a:bodyPr vertOverflow="clip" wrap="square" lIns="27432" tIns="22860" rIns="27432" bIns="22860" anchor="ctr" upright="1"/>
        <a:lstStyle/>
        <a:p>
          <a:pPr algn="ctr" rtl="0">
            <a:defRPr sz="1000"/>
          </a:pPr>
          <a:r>
            <a:rPr lang="en-MY" sz="1000" b="1" i="0" u="none" strike="noStrike" baseline="0">
              <a:solidFill>
                <a:srgbClr val="FFFFFF"/>
              </a:solidFill>
              <a:latin typeface="Arial"/>
              <a:cs typeface="Arial"/>
            </a:rPr>
            <a:t>PHC REPORT</a:t>
          </a:r>
        </a:p>
      </xdr:txBody>
    </xdr:sp>
    <xdr:clientData/>
  </xdr:twoCellAnchor>
  <xdr:twoCellAnchor>
    <xdr:from>
      <xdr:col>28</xdr:col>
      <xdr:colOff>238125</xdr:colOff>
      <xdr:row>46</xdr:row>
      <xdr:rowOff>0</xdr:rowOff>
    </xdr:from>
    <xdr:to>
      <xdr:col>32</xdr:col>
      <xdr:colOff>209550</xdr:colOff>
      <xdr:row>52</xdr:row>
      <xdr:rowOff>0</xdr:rowOff>
    </xdr:to>
    <xdr:sp macro="" textlink="">
      <xdr:nvSpPr>
        <xdr:cNvPr id="236577" name="AutoShape 33">
          <a:extLst>
            <a:ext uri="{FF2B5EF4-FFF2-40B4-BE49-F238E27FC236}">
              <a16:creationId xmlns:a16="http://schemas.microsoft.com/office/drawing/2014/main" id="{00000000-0008-0000-0200-0000219C0300}"/>
            </a:ext>
          </a:extLst>
        </xdr:cNvPr>
        <xdr:cNvSpPr>
          <a:spLocks noChangeArrowheads="1"/>
        </xdr:cNvSpPr>
      </xdr:nvSpPr>
      <xdr:spPr bwMode="auto">
        <a:xfrm flipV="1">
          <a:off x="12239625" y="8324850"/>
          <a:ext cx="1685925" cy="1085850"/>
        </a:xfrm>
        <a:prstGeom prst="flowChartDecision">
          <a:avLst/>
        </a:prstGeom>
        <a:solidFill>
          <a:srgbClr val="FFFFFF"/>
        </a:solidFill>
        <a:ln w="28575">
          <a:solidFill>
            <a:srgbClr val="0000FF"/>
          </a:solidFill>
          <a:miter lim="800000"/>
          <a:headEnd/>
          <a:tailEnd/>
        </a:ln>
      </xdr:spPr>
      <xdr:txBody>
        <a:bodyPr vertOverflow="clip" wrap="square" lIns="0" tIns="0" rIns="0" bIns="0" anchor="ctr" upright="1"/>
        <a:lstStyle/>
        <a:p>
          <a:pPr algn="ctr" rtl="0">
            <a:defRPr sz="1000"/>
          </a:pPr>
          <a:r>
            <a:rPr lang="en-MY" sz="700" b="0" i="0" u="none" strike="noStrike" baseline="0">
              <a:solidFill>
                <a:srgbClr val="000000"/>
              </a:solidFill>
              <a:latin typeface="Arial Narrow"/>
            </a:rPr>
            <a:t>FOLLOW UP PHC -  RESULT PROJECT BACK ON  RIGHT TRACK?</a:t>
          </a:r>
        </a:p>
      </xdr:txBody>
    </xdr:sp>
    <xdr:clientData/>
  </xdr:twoCellAnchor>
  <xdr:twoCellAnchor>
    <xdr:from>
      <xdr:col>22</xdr:col>
      <xdr:colOff>0</xdr:colOff>
      <xdr:row>4</xdr:row>
      <xdr:rowOff>0</xdr:rowOff>
    </xdr:from>
    <xdr:to>
      <xdr:col>30</xdr:col>
      <xdr:colOff>0</xdr:colOff>
      <xdr:row>7</xdr:row>
      <xdr:rowOff>0</xdr:rowOff>
    </xdr:to>
    <xdr:sp macro="" textlink="">
      <xdr:nvSpPr>
        <xdr:cNvPr id="236578" name="AutoShape 34">
          <a:extLst>
            <a:ext uri="{FF2B5EF4-FFF2-40B4-BE49-F238E27FC236}">
              <a16:creationId xmlns:a16="http://schemas.microsoft.com/office/drawing/2014/main" id="{00000000-0008-0000-0200-0000229C0300}"/>
            </a:ext>
          </a:extLst>
        </xdr:cNvPr>
        <xdr:cNvSpPr>
          <a:spLocks noChangeArrowheads="1"/>
        </xdr:cNvSpPr>
      </xdr:nvSpPr>
      <xdr:spPr bwMode="auto">
        <a:xfrm>
          <a:off x="9429750" y="723900"/>
          <a:ext cx="3429000" cy="542925"/>
        </a:xfrm>
        <a:prstGeom prst="flowChartProcess">
          <a:avLst/>
        </a:prstGeom>
        <a:solidFill>
          <a:srgbClr val="97FFFF"/>
        </a:solidFill>
        <a:ln w="19050">
          <a:solidFill>
            <a:srgbClr val="800000"/>
          </a:solidFill>
          <a:miter lim="800000"/>
          <a:headEnd/>
          <a:tailEnd/>
        </a:ln>
      </xdr:spPr>
      <xdr:txBody>
        <a:bodyPr vertOverflow="clip" wrap="square" lIns="27432" tIns="18288" rIns="27432" bIns="18288" anchor="ctr" upright="1"/>
        <a:lstStyle/>
        <a:p>
          <a:pPr algn="ctr" rtl="0">
            <a:defRPr sz="1000"/>
          </a:pPr>
          <a:r>
            <a:rPr lang="en-MY" sz="1100" b="1" i="0" u="none" strike="noStrike" baseline="0">
              <a:solidFill>
                <a:srgbClr val="000000"/>
              </a:solidFill>
              <a:latin typeface="Arial"/>
              <a:cs typeface="Arial"/>
            </a:rPr>
            <a:t>IDENTIFY &amp; SELECT PROJECT from ACAT 1, 2, 3, 4 &amp; 5, SKALA, DISTRICT &amp; BRANCHES</a:t>
          </a:r>
        </a:p>
      </xdr:txBody>
    </xdr:sp>
    <xdr:clientData/>
  </xdr:twoCellAnchor>
  <xdr:twoCellAnchor>
    <xdr:from>
      <xdr:col>10</xdr:col>
      <xdr:colOff>0</xdr:colOff>
      <xdr:row>0</xdr:row>
      <xdr:rowOff>0</xdr:rowOff>
    </xdr:from>
    <xdr:to>
      <xdr:col>27</xdr:col>
      <xdr:colOff>0</xdr:colOff>
      <xdr:row>3</xdr:row>
      <xdr:rowOff>0</xdr:rowOff>
    </xdr:to>
    <xdr:sp macro="" textlink="">
      <xdr:nvSpPr>
        <xdr:cNvPr id="236579" name="Rectangle 35">
          <a:extLst>
            <a:ext uri="{FF2B5EF4-FFF2-40B4-BE49-F238E27FC236}">
              <a16:creationId xmlns:a16="http://schemas.microsoft.com/office/drawing/2014/main" id="{00000000-0008-0000-0200-0000239C0300}"/>
            </a:ext>
          </a:extLst>
        </xdr:cNvPr>
        <xdr:cNvSpPr>
          <a:spLocks noChangeArrowheads="1"/>
        </xdr:cNvSpPr>
      </xdr:nvSpPr>
      <xdr:spPr bwMode="auto">
        <a:xfrm>
          <a:off x="4286250" y="0"/>
          <a:ext cx="7286625" cy="542925"/>
        </a:xfrm>
        <a:prstGeom prst="rect">
          <a:avLst/>
        </a:prstGeom>
        <a:solidFill>
          <a:srgbClr val="00808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MY" sz="1600" b="1" i="0" u="none" strike="noStrike" baseline="0">
              <a:solidFill>
                <a:srgbClr val="FFFFFF"/>
              </a:solidFill>
              <a:latin typeface="Arial"/>
              <a:cs typeface="Arial"/>
            </a:rPr>
            <a:t>PROJECT HEALTH CHECK &amp; GREEN TEAM &amp; RED TEAM INTERVENTION</a:t>
          </a:r>
        </a:p>
      </xdr:txBody>
    </xdr:sp>
    <xdr:clientData/>
  </xdr:twoCellAnchor>
  <xdr:twoCellAnchor>
    <xdr:from>
      <xdr:col>18</xdr:col>
      <xdr:colOff>0</xdr:colOff>
      <xdr:row>16</xdr:row>
      <xdr:rowOff>104775</xdr:rowOff>
    </xdr:from>
    <xdr:to>
      <xdr:col>34</xdr:col>
      <xdr:colOff>219075</xdr:colOff>
      <xdr:row>19</xdr:row>
      <xdr:rowOff>171450</xdr:rowOff>
    </xdr:to>
    <xdr:cxnSp macro="">
      <xdr:nvCxnSpPr>
        <xdr:cNvPr id="400750" name="AutoShape 36">
          <a:extLst>
            <a:ext uri="{FF2B5EF4-FFF2-40B4-BE49-F238E27FC236}">
              <a16:creationId xmlns:a16="http://schemas.microsoft.com/office/drawing/2014/main" id="{00000000-0008-0000-0200-00006E1D0600}"/>
            </a:ext>
          </a:extLst>
        </xdr:cNvPr>
        <xdr:cNvCxnSpPr>
          <a:cxnSpLocks noChangeShapeType="1"/>
          <a:stCxn id="236576" idx="2"/>
          <a:endCxn id="236581" idx="0"/>
        </xdr:cNvCxnSpPr>
      </xdr:nvCxnSpPr>
      <xdr:spPr bwMode="auto">
        <a:xfrm rot="16200000" flipH="1">
          <a:off x="10948988" y="-233363"/>
          <a:ext cx="609600" cy="7077075"/>
        </a:xfrm>
        <a:prstGeom prst="bentConnector3">
          <a:avLst>
            <a:gd name="adj1" fmla="val 56250"/>
          </a:avLst>
        </a:prstGeom>
        <a:noFill/>
        <a:ln w="9525">
          <a:solidFill>
            <a:srgbClr val="000000"/>
          </a:solidFill>
          <a:miter lim="800000"/>
          <a:headEnd/>
          <a:tailEnd type="triangle" w="med" len="med"/>
        </a:ln>
      </xdr:spPr>
    </xdr:cxnSp>
    <xdr:clientData/>
  </xdr:twoCellAnchor>
  <xdr:twoCellAnchor>
    <xdr:from>
      <xdr:col>33</xdr:col>
      <xdr:colOff>0</xdr:colOff>
      <xdr:row>20</xdr:row>
      <xdr:rowOff>0</xdr:rowOff>
    </xdr:from>
    <xdr:to>
      <xdr:col>36</xdr:col>
      <xdr:colOff>0</xdr:colOff>
      <xdr:row>23</xdr:row>
      <xdr:rowOff>0</xdr:rowOff>
    </xdr:to>
    <xdr:sp macro="" textlink="">
      <xdr:nvSpPr>
        <xdr:cNvPr id="236581" name="AutoShape 37">
          <a:extLst>
            <a:ext uri="{FF2B5EF4-FFF2-40B4-BE49-F238E27FC236}">
              <a16:creationId xmlns:a16="http://schemas.microsoft.com/office/drawing/2014/main" id="{00000000-0008-0000-0200-0000259C0300}"/>
            </a:ext>
          </a:extLst>
        </xdr:cNvPr>
        <xdr:cNvSpPr>
          <a:spLocks noChangeArrowheads="1"/>
        </xdr:cNvSpPr>
      </xdr:nvSpPr>
      <xdr:spPr bwMode="auto">
        <a:xfrm>
          <a:off x="14144625" y="3619500"/>
          <a:ext cx="1285875" cy="542925"/>
        </a:xfrm>
        <a:prstGeom prst="flowChartProcess">
          <a:avLst/>
        </a:prstGeom>
        <a:solidFill>
          <a:srgbClr val="97FFFF"/>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100" b="1" i="0" u="none" strike="noStrike" baseline="0">
              <a:solidFill>
                <a:srgbClr val="000000"/>
              </a:solidFill>
              <a:latin typeface="Arial"/>
              <a:cs typeface="Arial"/>
            </a:rPr>
            <a:t>PROKOM</a:t>
          </a:r>
        </a:p>
      </xdr:txBody>
    </xdr:sp>
    <xdr:clientData/>
  </xdr:twoCellAnchor>
  <xdr:twoCellAnchor>
    <xdr:from>
      <xdr:col>15</xdr:col>
      <xdr:colOff>0</xdr:colOff>
      <xdr:row>25</xdr:row>
      <xdr:rowOff>0</xdr:rowOff>
    </xdr:from>
    <xdr:to>
      <xdr:col>21</xdr:col>
      <xdr:colOff>0</xdr:colOff>
      <xdr:row>29</xdr:row>
      <xdr:rowOff>0</xdr:rowOff>
    </xdr:to>
    <xdr:sp macro="" textlink="">
      <xdr:nvSpPr>
        <xdr:cNvPr id="236582" name="AutoShape 38">
          <a:extLst>
            <a:ext uri="{FF2B5EF4-FFF2-40B4-BE49-F238E27FC236}">
              <a16:creationId xmlns:a16="http://schemas.microsoft.com/office/drawing/2014/main" id="{00000000-0008-0000-0200-0000269C0300}"/>
            </a:ext>
          </a:extLst>
        </xdr:cNvPr>
        <xdr:cNvSpPr>
          <a:spLocks noChangeArrowheads="1"/>
        </xdr:cNvSpPr>
      </xdr:nvSpPr>
      <xdr:spPr bwMode="auto">
        <a:xfrm flipV="1">
          <a:off x="6429375" y="4524375"/>
          <a:ext cx="2571750" cy="723900"/>
        </a:xfrm>
        <a:prstGeom prst="flowChartDecision">
          <a:avLst/>
        </a:prstGeom>
        <a:solidFill>
          <a:srgbClr val="FFFFFF"/>
        </a:solidFill>
        <a:ln w="28575">
          <a:solidFill>
            <a:srgbClr val="0000FF"/>
          </a:solidFill>
          <a:miter lim="800000"/>
          <a:headEnd/>
          <a:tailEnd/>
        </a:ln>
      </xdr:spPr>
      <xdr:txBody>
        <a:bodyPr vertOverflow="clip" wrap="square" lIns="0" tIns="0" rIns="0" bIns="0" anchor="ctr" upright="1"/>
        <a:lstStyle/>
        <a:p>
          <a:pPr algn="ctr" rtl="0">
            <a:defRPr sz="1000"/>
          </a:pPr>
          <a:r>
            <a:rPr lang="en-MY" sz="900" b="0" i="0" u="none" strike="noStrike" baseline="0">
              <a:solidFill>
                <a:srgbClr val="000000"/>
              </a:solidFill>
              <a:latin typeface="Arial Narrow"/>
            </a:rPr>
            <a:t>FOLLOW  PHC RECOMMENDATION</a:t>
          </a:r>
        </a:p>
      </xdr:txBody>
    </xdr:sp>
    <xdr:clientData/>
  </xdr:twoCellAnchor>
  <xdr:twoCellAnchor>
    <xdr:from>
      <xdr:col>22</xdr:col>
      <xdr:colOff>104775</xdr:colOff>
      <xdr:row>26</xdr:row>
      <xdr:rowOff>95250</xdr:rowOff>
    </xdr:from>
    <xdr:to>
      <xdr:col>23</xdr:col>
      <xdr:colOff>104775</xdr:colOff>
      <xdr:row>27</xdr:row>
      <xdr:rowOff>95250</xdr:rowOff>
    </xdr:to>
    <xdr:sp macro="" textlink="">
      <xdr:nvSpPr>
        <xdr:cNvPr id="236583" name="AutoShape 39">
          <a:extLst>
            <a:ext uri="{FF2B5EF4-FFF2-40B4-BE49-F238E27FC236}">
              <a16:creationId xmlns:a16="http://schemas.microsoft.com/office/drawing/2014/main" id="{00000000-0008-0000-0200-0000279C0300}"/>
            </a:ext>
          </a:extLst>
        </xdr:cNvPr>
        <xdr:cNvSpPr>
          <a:spLocks noChangeArrowheads="1"/>
        </xdr:cNvSpPr>
      </xdr:nvSpPr>
      <xdr:spPr bwMode="auto">
        <a:xfrm flipH="1">
          <a:off x="9534525" y="4800600"/>
          <a:ext cx="428625" cy="180975"/>
        </a:xfrm>
        <a:prstGeom prst="flowChartAlternateProcess">
          <a:avLst/>
        </a:prstGeom>
        <a:solidFill>
          <a:srgbClr val="95FB8D"/>
        </a:solidFill>
        <a:ln w="19050">
          <a:solidFill>
            <a:srgbClr val="0000FF"/>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YES</a:t>
          </a:r>
        </a:p>
      </xdr:txBody>
    </xdr:sp>
    <xdr:clientData/>
  </xdr:twoCellAnchor>
  <xdr:twoCellAnchor>
    <xdr:from>
      <xdr:col>6</xdr:col>
      <xdr:colOff>219075</xdr:colOff>
      <xdr:row>27</xdr:row>
      <xdr:rowOff>0</xdr:rowOff>
    </xdr:from>
    <xdr:to>
      <xdr:col>8</xdr:col>
      <xdr:colOff>314325</xdr:colOff>
      <xdr:row>30</xdr:row>
      <xdr:rowOff>171450</xdr:rowOff>
    </xdr:to>
    <xdr:cxnSp macro="">
      <xdr:nvCxnSpPr>
        <xdr:cNvPr id="400754" name="AutoShape 40">
          <a:extLst>
            <a:ext uri="{FF2B5EF4-FFF2-40B4-BE49-F238E27FC236}">
              <a16:creationId xmlns:a16="http://schemas.microsoft.com/office/drawing/2014/main" id="{00000000-0008-0000-0200-0000721D0600}"/>
            </a:ext>
          </a:extLst>
        </xdr:cNvPr>
        <xdr:cNvCxnSpPr>
          <a:cxnSpLocks noChangeShapeType="1"/>
          <a:stCxn id="236586" idx="1"/>
          <a:endCxn id="236588" idx="0"/>
        </xdr:cNvCxnSpPr>
      </xdr:nvCxnSpPr>
      <xdr:spPr bwMode="auto">
        <a:xfrm rot="10800000" flipV="1">
          <a:off x="2790825" y="4886325"/>
          <a:ext cx="952500" cy="714375"/>
        </a:xfrm>
        <a:prstGeom prst="bentConnector2">
          <a:avLst/>
        </a:prstGeom>
        <a:noFill/>
        <a:ln w="6350">
          <a:solidFill>
            <a:srgbClr val="000000"/>
          </a:solidFill>
          <a:miter lim="800000"/>
          <a:headEnd/>
          <a:tailEnd type="triangle" w="med" len="med"/>
        </a:ln>
      </xdr:spPr>
    </xdr:cxnSp>
    <xdr:clientData/>
  </xdr:twoCellAnchor>
  <xdr:twoCellAnchor>
    <xdr:from>
      <xdr:col>21</xdr:col>
      <xdr:colOff>9525</xdr:colOff>
      <xdr:row>27</xdr:row>
      <xdr:rowOff>0</xdr:rowOff>
    </xdr:from>
    <xdr:to>
      <xdr:col>22</xdr:col>
      <xdr:colOff>104775</xdr:colOff>
      <xdr:row>27</xdr:row>
      <xdr:rowOff>0</xdr:rowOff>
    </xdr:to>
    <xdr:cxnSp macro="">
      <xdr:nvCxnSpPr>
        <xdr:cNvPr id="400755" name="AutoShape 41">
          <a:extLst>
            <a:ext uri="{FF2B5EF4-FFF2-40B4-BE49-F238E27FC236}">
              <a16:creationId xmlns:a16="http://schemas.microsoft.com/office/drawing/2014/main" id="{00000000-0008-0000-0200-0000731D0600}"/>
            </a:ext>
          </a:extLst>
        </xdr:cNvPr>
        <xdr:cNvCxnSpPr>
          <a:cxnSpLocks noChangeShapeType="1"/>
          <a:stCxn id="236582" idx="3"/>
          <a:endCxn id="236583" idx="3"/>
        </xdr:cNvCxnSpPr>
      </xdr:nvCxnSpPr>
      <xdr:spPr bwMode="auto">
        <a:xfrm>
          <a:off x="9010650" y="4886325"/>
          <a:ext cx="523875" cy="0"/>
        </a:xfrm>
        <a:prstGeom prst="straightConnector1">
          <a:avLst/>
        </a:prstGeom>
        <a:noFill/>
        <a:ln w="6350">
          <a:solidFill>
            <a:srgbClr val="000000"/>
          </a:solidFill>
          <a:round/>
          <a:headEnd/>
          <a:tailEnd type="triangle" w="med" len="med"/>
        </a:ln>
      </xdr:spPr>
    </xdr:cxnSp>
    <xdr:clientData/>
  </xdr:twoCellAnchor>
  <xdr:twoCellAnchor>
    <xdr:from>
      <xdr:col>8</xdr:col>
      <xdr:colOff>323850</xdr:colOff>
      <xdr:row>26</xdr:row>
      <xdr:rowOff>85725</xdr:rowOff>
    </xdr:from>
    <xdr:to>
      <xdr:col>9</xdr:col>
      <xdr:colOff>323850</xdr:colOff>
      <xdr:row>27</xdr:row>
      <xdr:rowOff>85725</xdr:rowOff>
    </xdr:to>
    <xdr:sp macro="" textlink="">
      <xdr:nvSpPr>
        <xdr:cNvPr id="236586" name="AutoShape 42">
          <a:extLst>
            <a:ext uri="{FF2B5EF4-FFF2-40B4-BE49-F238E27FC236}">
              <a16:creationId xmlns:a16="http://schemas.microsoft.com/office/drawing/2014/main" id="{00000000-0008-0000-0200-00002A9C0300}"/>
            </a:ext>
          </a:extLst>
        </xdr:cNvPr>
        <xdr:cNvSpPr>
          <a:spLocks noChangeArrowheads="1"/>
        </xdr:cNvSpPr>
      </xdr:nvSpPr>
      <xdr:spPr bwMode="auto">
        <a:xfrm>
          <a:off x="3752850" y="4791075"/>
          <a:ext cx="428625" cy="180975"/>
        </a:xfrm>
        <a:prstGeom prst="flowChartAlternateProcess">
          <a:avLst/>
        </a:prstGeom>
        <a:solidFill>
          <a:srgbClr val="FF0000"/>
        </a:solidFill>
        <a:ln w="19050">
          <a:solidFill>
            <a:srgbClr val="969696"/>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NO</a:t>
          </a:r>
        </a:p>
      </xdr:txBody>
    </xdr:sp>
    <xdr:clientData/>
  </xdr:twoCellAnchor>
  <xdr:twoCellAnchor>
    <xdr:from>
      <xdr:col>9</xdr:col>
      <xdr:colOff>333375</xdr:colOff>
      <xdr:row>27</xdr:row>
      <xdr:rowOff>0</xdr:rowOff>
    </xdr:from>
    <xdr:to>
      <xdr:col>14</xdr:col>
      <xdr:colOff>419100</xdr:colOff>
      <xdr:row>27</xdr:row>
      <xdr:rowOff>0</xdr:rowOff>
    </xdr:to>
    <xdr:cxnSp macro="">
      <xdr:nvCxnSpPr>
        <xdr:cNvPr id="400757" name="AutoShape 43">
          <a:extLst>
            <a:ext uri="{FF2B5EF4-FFF2-40B4-BE49-F238E27FC236}">
              <a16:creationId xmlns:a16="http://schemas.microsoft.com/office/drawing/2014/main" id="{00000000-0008-0000-0200-0000751D0600}"/>
            </a:ext>
          </a:extLst>
        </xdr:cNvPr>
        <xdr:cNvCxnSpPr>
          <a:cxnSpLocks noChangeShapeType="1"/>
          <a:stCxn id="236582" idx="1"/>
          <a:endCxn id="236586" idx="3"/>
        </xdr:cNvCxnSpPr>
      </xdr:nvCxnSpPr>
      <xdr:spPr bwMode="auto">
        <a:xfrm rot="10800000">
          <a:off x="4191000" y="4886325"/>
          <a:ext cx="2228850" cy="0"/>
        </a:xfrm>
        <a:prstGeom prst="straightConnector1">
          <a:avLst/>
        </a:prstGeom>
        <a:noFill/>
        <a:ln w="9525">
          <a:solidFill>
            <a:srgbClr val="000000"/>
          </a:solidFill>
          <a:round/>
          <a:headEnd/>
          <a:tailEnd type="triangle" w="med" len="med"/>
        </a:ln>
      </xdr:spPr>
    </xdr:cxnSp>
    <xdr:clientData/>
  </xdr:twoCellAnchor>
  <xdr:twoCellAnchor>
    <xdr:from>
      <xdr:col>5</xdr:col>
      <xdr:colOff>0</xdr:colOff>
      <xdr:row>31</xdr:row>
      <xdr:rowOff>0</xdr:rowOff>
    </xdr:from>
    <xdr:to>
      <xdr:col>8</xdr:col>
      <xdr:colOff>0</xdr:colOff>
      <xdr:row>36</xdr:row>
      <xdr:rowOff>0</xdr:rowOff>
    </xdr:to>
    <xdr:sp macro="" textlink="">
      <xdr:nvSpPr>
        <xdr:cNvPr id="236588" name="AutoShape 44">
          <a:extLst>
            <a:ext uri="{FF2B5EF4-FFF2-40B4-BE49-F238E27FC236}">
              <a16:creationId xmlns:a16="http://schemas.microsoft.com/office/drawing/2014/main" id="{00000000-0008-0000-0200-00002C9C0300}"/>
            </a:ext>
          </a:extLst>
        </xdr:cNvPr>
        <xdr:cNvSpPr>
          <a:spLocks noChangeArrowheads="1"/>
        </xdr:cNvSpPr>
      </xdr:nvSpPr>
      <xdr:spPr bwMode="auto">
        <a:xfrm>
          <a:off x="2143125" y="5610225"/>
          <a:ext cx="1285875" cy="904875"/>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Branch/SBU Directors own initiatives</a:t>
          </a:r>
        </a:p>
      </xdr:txBody>
    </xdr:sp>
    <xdr:clientData/>
  </xdr:twoCellAnchor>
  <xdr:twoCellAnchor>
    <xdr:from>
      <xdr:col>22</xdr:col>
      <xdr:colOff>323850</xdr:colOff>
      <xdr:row>27</xdr:row>
      <xdr:rowOff>104775</xdr:rowOff>
    </xdr:from>
    <xdr:to>
      <xdr:col>22</xdr:col>
      <xdr:colOff>323850</xdr:colOff>
      <xdr:row>30</xdr:row>
      <xdr:rowOff>171450</xdr:rowOff>
    </xdr:to>
    <xdr:cxnSp macro="">
      <xdr:nvCxnSpPr>
        <xdr:cNvPr id="400759" name="AutoShape 45">
          <a:extLst>
            <a:ext uri="{FF2B5EF4-FFF2-40B4-BE49-F238E27FC236}">
              <a16:creationId xmlns:a16="http://schemas.microsoft.com/office/drawing/2014/main" id="{00000000-0008-0000-0200-0000771D0600}"/>
            </a:ext>
          </a:extLst>
        </xdr:cNvPr>
        <xdr:cNvCxnSpPr>
          <a:cxnSpLocks noChangeShapeType="1"/>
          <a:stCxn id="236583" idx="2"/>
          <a:endCxn id="236563" idx="0"/>
        </xdr:cNvCxnSpPr>
      </xdr:nvCxnSpPr>
      <xdr:spPr bwMode="auto">
        <a:xfrm rot="5400000">
          <a:off x="9448800" y="5295900"/>
          <a:ext cx="609600" cy="0"/>
        </a:xfrm>
        <a:prstGeom prst="straightConnector1">
          <a:avLst/>
        </a:prstGeom>
        <a:noFill/>
        <a:ln w="6350">
          <a:solidFill>
            <a:srgbClr val="000000"/>
          </a:solidFill>
          <a:round/>
          <a:headEnd/>
          <a:tailEnd type="triangle" w="med" len="med"/>
        </a:ln>
      </xdr:spPr>
    </xdr:cxnSp>
    <xdr:clientData/>
  </xdr:twoCellAnchor>
  <xdr:twoCellAnchor>
    <xdr:from>
      <xdr:col>16</xdr:col>
      <xdr:colOff>219075</xdr:colOff>
      <xdr:row>33</xdr:row>
      <xdr:rowOff>38100</xdr:rowOff>
    </xdr:from>
    <xdr:to>
      <xdr:col>22</xdr:col>
      <xdr:colOff>323850</xdr:colOff>
      <xdr:row>36</xdr:row>
      <xdr:rowOff>0</xdr:rowOff>
    </xdr:to>
    <xdr:cxnSp macro="">
      <xdr:nvCxnSpPr>
        <xdr:cNvPr id="400760" name="AutoShape 46">
          <a:extLst>
            <a:ext uri="{FF2B5EF4-FFF2-40B4-BE49-F238E27FC236}">
              <a16:creationId xmlns:a16="http://schemas.microsoft.com/office/drawing/2014/main" id="{00000000-0008-0000-0200-0000781D0600}"/>
            </a:ext>
          </a:extLst>
        </xdr:cNvPr>
        <xdr:cNvCxnSpPr>
          <a:cxnSpLocks noChangeShapeType="1"/>
          <a:stCxn id="236563" idx="2"/>
          <a:endCxn id="236545" idx="0"/>
        </xdr:cNvCxnSpPr>
      </xdr:nvCxnSpPr>
      <xdr:spPr bwMode="auto">
        <a:xfrm rot="5400000">
          <a:off x="8162925" y="4924425"/>
          <a:ext cx="504825" cy="2676525"/>
        </a:xfrm>
        <a:prstGeom prst="bentConnector3">
          <a:avLst>
            <a:gd name="adj1" fmla="val 47171"/>
          </a:avLst>
        </a:prstGeom>
        <a:noFill/>
        <a:ln w="9525">
          <a:solidFill>
            <a:srgbClr val="000000"/>
          </a:solidFill>
          <a:miter lim="800000"/>
          <a:headEnd/>
          <a:tailEnd type="triangle" w="med" len="med"/>
        </a:ln>
      </xdr:spPr>
    </xdr:cxnSp>
    <xdr:clientData/>
  </xdr:twoCellAnchor>
  <xdr:twoCellAnchor>
    <xdr:from>
      <xdr:col>22</xdr:col>
      <xdr:colOff>323850</xdr:colOff>
      <xdr:row>33</xdr:row>
      <xdr:rowOff>38100</xdr:rowOff>
    </xdr:from>
    <xdr:to>
      <xdr:col>30</xdr:col>
      <xdr:colOff>219075</xdr:colOff>
      <xdr:row>36</xdr:row>
      <xdr:rowOff>0</xdr:rowOff>
    </xdr:to>
    <xdr:cxnSp macro="">
      <xdr:nvCxnSpPr>
        <xdr:cNvPr id="400761" name="AutoShape 47">
          <a:extLst>
            <a:ext uri="{FF2B5EF4-FFF2-40B4-BE49-F238E27FC236}">
              <a16:creationId xmlns:a16="http://schemas.microsoft.com/office/drawing/2014/main" id="{00000000-0008-0000-0200-0000791D0600}"/>
            </a:ext>
          </a:extLst>
        </xdr:cNvPr>
        <xdr:cNvCxnSpPr>
          <a:cxnSpLocks noChangeShapeType="1"/>
          <a:stCxn id="236563" idx="2"/>
          <a:endCxn id="236547" idx="0"/>
        </xdr:cNvCxnSpPr>
      </xdr:nvCxnSpPr>
      <xdr:spPr bwMode="auto">
        <a:xfrm rot="16200000" flipH="1">
          <a:off x="11163300" y="4600575"/>
          <a:ext cx="504825" cy="3324225"/>
        </a:xfrm>
        <a:prstGeom prst="bentConnector3">
          <a:avLst>
            <a:gd name="adj1" fmla="val 47171"/>
          </a:avLst>
        </a:prstGeom>
        <a:noFill/>
        <a:ln w="9525">
          <a:solidFill>
            <a:srgbClr val="000000"/>
          </a:solidFill>
          <a:miter lim="800000"/>
          <a:headEnd/>
          <a:tailEnd type="triangle" w="med" len="med"/>
        </a:ln>
      </xdr:spPr>
    </xdr:cxnSp>
    <xdr:clientData/>
  </xdr:twoCellAnchor>
  <xdr:twoCellAnchor>
    <xdr:from>
      <xdr:col>15</xdr:col>
      <xdr:colOff>0</xdr:colOff>
      <xdr:row>39</xdr:row>
      <xdr:rowOff>0</xdr:rowOff>
    </xdr:from>
    <xdr:to>
      <xdr:col>18</xdr:col>
      <xdr:colOff>0</xdr:colOff>
      <xdr:row>41</xdr:row>
      <xdr:rowOff>0</xdr:rowOff>
    </xdr:to>
    <xdr:sp macro="" textlink="">
      <xdr:nvSpPr>
        <xdr:cNvPr id="236592" name="AutoShape 48">
          <a:extLst>
            <a:ext uri="{FF2B5EF4-FFF2-40B4-BE49-F238E27FC236}">
              <a16:creationId xmlns:a16="http://schemas.microsoft.com/office/drawing/2014/main" id="{00000000-0008-0000-0200-0000309C0300}"/>
            </a:ext>
          </a:extLst>
        </xdr:cNvPr>
        <xdr:cNvSpPr>
          <a:spLocks noChangeArrowheads="1"/>
        </xdr:cNvSpPr>
      </xdr:nvSpPr>
      <xdr:spPr bwMode="auto">
        <a:xfrm>
          <a:off x="6429375" y="7058025"/>
          <a:ext cx="1285875" cy="361950"/>
        </a:xfrm>
        <a:prstGeom prst="flowChartProcess">
          <a:avLst/>
        </a:prstGeom>
        <a:solidFill>
          <a:srgbClr val="97FFFF"/>
        </a:solidFill>
        <a:ln w="15875">
          <a:solidFill>
            <a:srgbClr val="0000FF"/>
          </a:solidFill>
          <a:miter lim="800000"/>
          <a:headEnd/>
          <a:tailEnd/>
        </a:ln>
      </xdr:spPr>
      <xdr:txBody>
        <a:bodyPr vertOverflow="clip" wrap="square" lIns="36576" tIns="41148" rIns="36576" bIns="41148" anchor="ctr" upright="1"/>
        <a:lstStyle/>
        <a:p>
          <a:pPr algn="ctr" rtl="0">
            <a:defRPr sz="1000"/>
          </a:pPr>
          <a:r>
            <a:rPr lang="en-MY" sz="1100" b="0" i="0" u="none" strike="noStrike" baseline="0">
              <a:solidFill>
                <a:srgbClr val="000000"/>
              </a:solidFill>
              <a:latin typeface="Arial Black"/>
            </a:rPr>
            <a:t>PM</a:t>
          </a:r>
        </a:p>
      </xdr:txBody>
    </xdr:sp>
    <xdr:clientData/>
  </xdr:twoCellAnchor>
  <xdr:twoCellAnchor>
    <xdr:from>
      <xdr:col>16</xdr:col>
      <xdr:colOff>219075</xdr:colOff>
      <xdr:row>38</xdr:row>
      <xdr:rowOff>0</xdr:rowOff>
    </xdr:from>
    <xdr:to>
      <xdr:col>16</xdr:col>
      <xdr:colOff>219075</xdr:colOff>
      <xdr:row>38</xdr:row>
      <xdr:rowOff>171450</xdr:rowOff>
    </xdr:to>
    <xdr:cxnSp macro="">
      <xdr:nvCxnSpPr>
        <xdr:cNvPr id="400763" name="AutoShape 49">
          <a:extLst>
            <a:ext uri="{FF2B5EF4-FFF2-40B4-BE49-F238E27FC236}">
              <a16:creationId xmlns:a16="http://schemas.microsoft.com/office/drawing/2014/main" id="{00000000-0008-0000-0200-00007B1D0600}"/>
            </a:ext>
          </a:extLst>
        </xdr:cNvPr>
        <xdr:cNvCxnSpPr>
          <a:cxnSpLocks noChangeShapeType="1"/>
          <a:stCxn id="236545" idx="2"/>
          <a:endCxn id="236592" idx="0"/>
        </xdr:cNvCxnSpPr>
      </xdr:nvCxnSpPr>
      <xdr:spPr bwMode="auto">
        <a:xfrm rot="5400000">
          <a:off x="6991350" y="6962775"/>
          <a:ext cx="171450" cy="0"/>
        </a:xfrm>
        <a:prstGeom prst="straightConnector1">
          <a:avLst/>
        </a:prstGeom>
        <a:noFill/>
        <a:ln w="9525">
          <a:solidFill>
            <a:srgbClr val="000000"/>
          </a:solidFill>
          <a:round/>
          <a:headEnd/>
          <a:tailEnd type="triangle" w="med" len="med"/>
        </a:ln>
      </xdr:spPr>
    </xdr:cxnSp>
    <xdr:clientData/>
  </xdr:twoCellAnchor>
  <xdr:twoCellAnchor>
    <xdr:from>
      <xdr:col>23</xdr:col>
      <xdr:colOff>238125</xdr:colOff>
      <xdr:row>38</xdr:row>
      <xdr:rowOff>0</xdr:rowOff>
    </xdr:from>
    <xdr:to>
      <xdr:col>23</xdr:col>
      <xdr:colOff>238125</xdr:colOff>
      <xdr:row>39</xdr:row>
      <xdr:rowOff>0</xdr:rowOff>
    </xdr:to>
    <xdr:cxnSp macro="">
      <xdr:nvCxnSpPr>
        <xdr:cNvPr id="400764" name="AutoShape 50">
          <a:extLst>
            <a:ext uri="{FF2B5EF4-FFF2-40B4-BE49-F238E27FC236}">
              <a16:creationId xmlns:a16="http://schemas.microsoft.com/office/drawing/2014/main" id="{00000000-0008-0000-0200-00007C1D0600}"/>
            </a:ext>
          </a:extLst>
        </xdr:cNvPr>
        <xdr:cNvCxnSpPr>
          <a:cxnSpLocks noChangeShapeType="1"/>
          <a:stCxn id="236546" idx="2"/>
          <a:endCxn id="236551" idx="0"/>
        </xdr:cNvCxnSpPr>
      </xdr:nvCxnSpPr>
      <xdr:spPr bwMode="auto">
        <a:xfrm rot="5400000">
          <a:off x="10006012" y="6967538"/>
          <a:ext cx="180975" cy="0"/>
        </a:xfrm>
        <a:prstGeom prst="straightConnector1">
          <a:avLst/>
        </a:prstGeom>
        <a:noFill/>
        <a:ln w="9525">
          <a:solidFill>
            <a:srgbClr val="000000"/>
          </a:solidFill>
          <a:round/>
          <a:headEnd/>
          <a:tailEnd type="triangle" w="med" len="med"/>
        </a:ln>
      </xdr:spPr>
    </xdr:cxnSp>
    <xdr:clientData/>
  </xdr:twoCellAnchor>
  <xdr:twoCellAnchor>
    <xdr:from>
      <xdr:col>30</xdr:col>
      <xdr:colOff>219075</xdr:colOff>
      <xdr:row>38</xdr:row>
      <xdr:rowOff>0</xdr:rowOff>
    </xdr:from>
    <xdr:to>
      <xdr:col>30</xdr:col>
      <xdr:colOff>219075</xdr:colOff>
      <xdr:row>38</xdr:row>
      <xdr:rowOff>171450</xdr:rowOff>
    </xdr:to>
    <xdr:cxnSp macro="">
      <xdr:nvCxnSpPr>
        <xdr:cNvPr id="400765" name="AutoShape 51">
          <a:extLst>
            <a:ext uri="{FF2B5EF4-FFF2-40B4-BE49-F238E27FC236}">
              <a16:creationId xmlns:a16="http://schemas.microsoft.com/office/drawing/2014/main" id="{00000000-0008-0000-0200-00007D1D0600}"/>
            </a:ext>
          </a:extLst>
        </xdr:cNvPr>
        <xdr:cNvCxnSpPr>
          <a:cxnSpLocks noChangeShapeType="1"/>
          <a:stCxn id="236547" idx="2"/>
          <a:endCxn id="236552" idx="0"/>
        </xdr:cNvCxnSpPr>
      </xdr:nvCxnSpPr>
      <xdr:spPr bwMode="auto">
        <a:xfrm rot="5400000">
          <a:off x="12992100" y="6962775"/>
          <a:ext cx="171450" cy="0"/>
        </a:xfrm>
        <a:prstGeom prst="straightConnector1">
          <a:avLst/>
        </a:prstGeom>
        <a:noFill/>
        <a:ln w="9525">
          <a:solidFill>
            <a:srgbClr val="000000"/>
          </a:solidFill>
          <a:round/>
          <a:headEnd/>
          <a:tailEnd type="triangle" w="med" len="med"/>
        </a:ln>
      </xdr:spPr>
    </xdr:cxnSp>
    <xdr:clientData/>
  </xdr:twoCellAnchor>
  <xdr:twoCellAnchor>
    <xdr:from>
      <xdr:col>10</xdr:col>
      <xdr:colOff>219075</xdr:colOff>
      <xdr:row>38</xdr:row>
      <xdr:rowOff>0</xdr:rowOff>
    </xdr:from>
    <xdr:to>
      <xdr:col>10</xdr:col>
      <xdr:colOff>219075</xdr:colOff>
      <xdr:row>54</xdr:row>
      <xdr:rowOff>171450</xdr:rowOff>
    </xdr:to>
    <xdr:cxnSp macro="">
      <xdr:nvCxnSpPr>
        <xdr:cNvPr id="400766" name="AutoShape 52">
          <a:extLst>
            <a:ext uri="{FF2B5EF4-FFF2-40B4-BE49-F238E27FC236}">
              <a16:creationId xmlns:a16="http://schemas.microsoft.com/office/drawing/2014/main" id="{00000000-0008-0000-0200-00007E1D0600}"/>
            </a:ext>
          </a:extLst>
        </xdr:cNvPr>
        <xdr:cNvCxnSpPr>
          <a:cxnSpLocks noChangeShapeType="1"/>
          <a:stCxn id="236548" idx="2"/>
          <a:endCxn id="236625" idx="0"/>
        </xdr:cNvCxnSpPr>
      </xdr:nvCxnSpPr>
      <xdr:spPr bwMode="auto">
        <a:xfrm rot="5400000">
          <a:off x="2971800" y="8410575"/>
          <a:ext cx="306705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42</xdr:row>
      <xdr:rowOff>0</xdr:rowOff>
    </xdr:from>
    <xdr:to>
      <xdr:col>33</xdr:col>
      <xdr:colOff>0</xdr:colOff>
      <xdr:row>45</xdr:row>
      <xdr:rowOff>0</xdr:rowOff>
    </xdr:to>
    <xdr:sp macro="" textlink="">
      <xdr:nvSpPr>
        <xdr:cNvPr id="236597" name="AutoShape 53">
          <a:extLst>
            <a:ext uri="{FF2B5EF4-FFF2-40B4-BE49-F238E27FC236}">
              <a16:creationId xmlns:a16="http://schemas.microsoft.com/office/drawing/2014/main" id="{00000000-0008-0000-0200-0000359C0300}"/>
            </a:ext>
          </a:extLst>
        </xdr:cNvPr>
        <xdr:cNvSpPr>
          <a:spLocks noChangeArrowheads="1"/>
        </xdr:cNvSpPr>
      </xdr:nvSpPr>
      <xdr:spPr bwMode="auto">
        <a:xfrm>
          <a:off x="12001500" y="7600950"/>
          <a:ext cx="2143125" cy="542925"/>
        </a:xfrm>
        <a:prstGeom prst="flowChartProcess">
          <a:avLst/>
        </a:prstGeom>
        <a:solidFill>
          <a:srgbClr val="FFCC99"/>
        </a:solidFill>
        <a:ln w="19050">
          <a:solidFill>
            <a:srgbClr val="FF0000"/>
          </a:solidFill>
          <a:miter lim="800000"/>
          <a:headEnd/>
          <a:tailEnd/>
        </a:ln>
      </xdr:spPr>
      <xdr:txBody>
        <a:bodyPr vertOverflow="clip" wrap="square" lIns="27432" tIns="22860" rIns="27432" bIns="22860" anchor="ctr" upright="1"/>
        <a:lstStyle/>
        <a:p>
          <a:pPr algn="ctr" rtl="0">
            <a:defRPr sz="1000"/>
          </a:pPr>
          <a:r>
            <a:rPr lang="en-MY" sz="900" b="0" i="0" u="none" strike="noStrike" baseline="0">
              <a:solidFill>
                <a:srgbClr val="000000"/>
              </a:solidFill>
              <a:latin typeface="Arial"/>
              <a:cs typeface="Arial"/>
            </a:rPr>
            <a:t>INTERVENTION  IN PMT</a:t>
          </a:r>
        </a:p>
        <a:p>
          <a:pPr algn="ctr" rtl="0">
            <a:defRPr sz="1000"/>
          </a:pPr>
          <a:r>
            <a:rPr lang="en-MY" sz="900" b="0" i="0" u="none" strike="noStrike" baseline="0">
              <a:solidFill>
                <a:srgbClr val="000000"/>
              </a:solidFill>
              <a:latin typeface="Arial"/>
              <a:cs typeface="Arial"/>
            </a:rPr>
            <a:t>PROJECT DELIVERY TIME, QUALITY, COST  ON TRACK</a:t>
          </a:r>
        </a:p>
      </xdr:txBody>
    </xdr:sp>
    <xdr:clientData/>
  </xdr:twoCellAnchor>
  <xdr:twoCellAnchor>
    <xdr:from>
      <xdr:col>16</xdr:col>
      <xdr:colOff>219075</xdr:colOff>
      <xdr:row>41</xdr:row>
      <xdr:rowOff>9525</xdr:rowOff>
    </xdr:from>
    <xdr:to>
      <xdr:col>16</xdr:col>
      <xdr:colOff>219075</xdr:colOff>
      <xdr:row>41</xdr:row>
      <xdr:rowOff>171450</xdr:rowOff>
    </xdr:to>
    <xdr:cxnSp macro="">
      <xdr:nvCxnSpPr>
        <xdr:cNvPr id="400768" name="AutoShape 54">
          <a:extLst>
            <a:ext uri="{FF2B5EF4-FFF2-40B4-BE49-F238E27FC236}">
              <a16:creationId xmlns:a16="http://schemas.microsoft.com/office/drawing/2014/main" id="{00000000-0008-0000-0200-0000801D0600}"/>
            </a:ext>
          </a:extLst>
        </xdr:cNvPr>
        <xdr:cNvCxnSpPr>
          <a:cxnSpLocks noChangeShapeType="1"/>
          <a:stCxn id="236592" idx="2"/>
          <a:endCxn id="236610" idx="0"/>
        </xdr:cNvCxnSpPr>
      </xdr:nvCxnSpPr>
      <xdr:spPr bwMode="auto">
        <a:xfrm rot="5400000">
          <a:off x="6996112" y="7510463"/>
          <a:ext cx="161925" cy="0"/>
        </a:xfrm>
        <a:prstGeom prst="straightConnector1">
          <a:avLst/>
        </a:prstGeom>
        <a:noFill/>
        <a:ln w="9525">
          <a:solidFill>
            <a:srgbClr val="000000"/>
          </a:solidFill>
          <a:round/>
          <a:headEnd/>
          <a:tailEnd type="triangle" w="med" len="med"/>
        </a:ln>
      </xdr:spPr>
    </xdr:cxnSp>
    <xdr:clientData/>
  </xdr:twoCellAnchor>
  <xdr:twoCellAnchor>
    <xdr:from>
      <xdr:col>30</xdr:col>
      <xdr:colOff>219075</xdr:colOff>
      <xdr:row>45</xdr:row>
      <xdr:rowOff>9525</xdr:rowOff>
    </xdr:from>
    <xdr:to>
      <xdr:col>30</xdr:col>
      <xdr:colOff>219075</xdr:colOff>
      <xdr:row>45</xdr:row>
      <xdr:rowOff>171450</xdr:rowOff>
    </xdr:to>
    <xdr:cxnSp macro="">
      <xdr:nvCxnSpPr>
        <xdr:cNvPr id="400769" name="AutoShape 55">
          <a:extLst>
            <a:ext uri="{FF2B5EF4-FFF2-40B4-BE49-F238E27FC236}">
              <a16:creationId xmlns:a16="http://schemas.microsoft.com/office/drawing/2014/main" id="{00000000-0008-0000-0200-0000811D0600}"/>
            </a:ext>
          </a:extLst>
        </xdr:cNvPr>
        <xdr:cNvCxnSpPr>
          <a:cxnSpLocks noChangeShapeType="1"/>
          <a:stCxn id="236597" idx="2"/>
          <a:endCxn id="236577" idx="2"/>
        </xdr:cNvCxnSpPr>
      </xdr:nvCxnSpPr>
      <xdr:spPr bwMode="auto">
        <a:xfrm rot="5400000">
          <a:off x="12996862" y="8234363"/>
          <a:ext cx="161925" cy="0"/>
        </a:xfrm>
        <a:prstGeom prst="straightConnector1">
          <a:avLst/>
        </a:prstGeom>
        <a:noFill/>
        <a:ln w="9525">
          <a:solidFill>
            <a:srgbClr val="000000"/>
          </a:solidFill>
          <a:round/>
          <a:headEnd/>
          <a:tailEnd type="triangle" w="med" len="med"/>
        </a:ln>
      </xdr:spPr>
    </xdr:cxnSp>
    <xdr:clientData/>
  </xdr:twoCellAnchor>
  <xdr:twoCellAnchor>
    <xdr:from>
      <xdr:col>30</xdr:col>
      <xdr:colOff>219075</xdr:colOff>
      <xdr:row>41</xdr:row>
      <xdr:rowOff>9525</xdr:rowOff>
    </xdr:from>
    <xdr:to>
      <xdr:col>30</xdr:col>
      <xdr:colOff>219075</xdr:colOff>
      <xdr:row>41</xdr:row>
      <xdr:rowOff>171450</xdr:rowOff>
    </xdr:to>
    <xdr:cxnSp macro="">
      <xdr:nvCxnSpPr>
        <xdr:cNvPr id="400770" name="AutoShape 56">
          <a:extLst>
            <a:ext uri="{FF2B5EF4-FFF2-40B4-BE49-F238E27FC236}">
              <a16:creationId xmlns:a16="http://schemas.microsoft.com/office/drawing/2014/main" id="{00000000-0008-0000-0200-0000821D0600}"/>
            </a:ext>
          </a:extLst>
        </xdr:cNvPr>
        <xdr:cNvCxnSpPr>
          <a:cxnSpLocks noChangeShapeType="1"/>
          <a:stCxn id="236552" idx="2"/>
          <a:endCxn id="236597" idx="0"/>
        </xdr:cNvCxnSpPr>
      </xdr:nvCxnSpPr>
      <xdr:spPr bwMode="auto">
        <a:xfrm rot="5400000">
          <a:off x="12996862" y="7510463"/>
          <a:ext cx="161925" cy="0"/>
        </a:xfrm>
        <a:prstGeom prst="straightConnector1">
          <a:avLst/>
        </a:prstGeom>
        <a:noFill/>
        <a:ln w="9525">
          <a:solidFill>
            <a:srgbClr val="000000"/>
          </a:solidFill>
          <a:round/>
          <a:headEnd/>
          <a:tailEnd type="triangle" w="med" len="med"/>
        </a:ln>
      </xdr:spPr>
    </xdr:cxnSp>
    <xdr:clientData/>
  </xdr:twoCellAnchor>
  <xdr:twoCellAnchor>
    <xdr:from>
      <xdr:col>21</xdr:col>
      <xdr:colOff>0</xdr:colOff>
      <xdr:row>42</xdr:row>
      <xdr:rowOff>0</xdr:rowOff>
    </xdr:from>
    <xdr:to>
      <xdr:col>26</xdr:col>
      <xdr:colOff>0</xdr:colOff>
      <xdr:row>45</xdr:row>
      <xdr:rowOff>0</xdr:rowOff>
    </xdr:to>
    <xdr:sp macro="" textlink="">
      <xdr:nvSpPr>
        <xdr:cNvPr id="236601" name="AutoShape 57">
          <a:extLst>
            <a:ext uri="{FF2B5EF4-FFF2-40B4-BE49-F238E27FC236}">
              <a16:creationId xmlns:a16="http://schemas.microsoft.com/office/drawing/2014/main" id="{00000000-0008-0000-0200-0000399C0300}"/>
            </a:ext>
          </a:extLst>
        </xdr:cNvPr>
        <xdr:cNvSpPr>
          <a:spLocks noChangeArrowheads="1"/>
        </xdr:cNvSpPr>
      </xdr:nvSpPr>
      <xdr:spPr bwMode="auto">
        <a:xfrm>
          <a:off x="9001125" y="7600950"/>
          <a:ext cx="2143125" cy="542925"/>
        </a:xfrm>
        <a:prstGeom prst="flowChartProcess">
          <a:avLst/>
        </a:prstGeom>
        <a:solidFill>
          <a:srgbClr val="FFFFC9"/>
        </a:solidFill>
        <a:ln w="19050">
          <a:solidFill>
            <a:srgbClr val="008000"/>
          </a:solidFill>
          <a:miter lim="800000"/>
          <a:headEnd/>
          <a:tailEnd/>
        </a:ln>
      </xdr:spPr>
      <xdr:txBody>
        <a:bodyPr vertOverflow="clip" wrap="square" lIns="18288" tIns="18288" rIns="18288" bIns="18288" anchor="ctr" upright="1"/>
        <a:lstStyle/>
        <a:p>
          <a:pPr algn="ctr" rtl="0">
            <a:defRPr sz="1000"/>
          </a:pPr>
          <a:r>
            <a:rPr lang="en-MY" sz="900" b="0" i="0" u="none" strike="noStrike" baseline="0">
              <a:solidFill>
                <a:srgbClr val="000000"/>
              </a:solidFill>
              <a:latin typeface="Arial"/>
              <a:cs typeface="Arial"/>
            </a:rPr>
            <a:t>COACHING &amp; MENTORING PMT PERFORMANCE IMPROVED TO GOOD?</a:t>
          </a:r>
        </a:p>
      </xdr:txBody>
    </xdr:sp>
    <xdr:clientData/>
  </xdr:twoCellAnchor>
  <xdr:twoCellAnchor>
    <xdr:from>
      <xdr:col>30</xdr:col>
      <xdr:colOff>219075</xdr:colOff>
      <xdr:row>52</xdr:row>
      <xdr:rowOff>9525</xdr:rowOff>
    </xdr:from>
    <xdr:to>
      <xdr:col>30</xdr:col>
      <xdr:colOff>219075</xdr:colOff>
      <xdr:row>52</xdr:row>
      <xdr:rowOff>171450</xdr:rowOff>
    </xdr:to>
    <xdr:cxnSp macro="">
      <xdr:nvCxnSpPr>
        <xdr:cNvPr id="400772" name="AutoShape 58">
          <a:extLst>
            <a:ext uri="{FF2B5EF4-FFF2-40B4-BE49-F238E27FC236}">
              <a16:creationId xmlns:a16="http://schemas.microsoft.com/office/drawing/2014/main" id="{00000000-0008-0000-0200-0000841D0600}"/>
            </a:ext>
          </a:extLst>
        </xdr:cNvPr>
        <xdr:cNvCxnSpPr>
          <a:cxnSpLocks noChangeShapeType="1"/>
          <a:stCxn id="236577" idx="0"/>
          <a:endCxn id="236555" idx="0"/>
        </xdr:cNvCxnSpPr>
      </xdr:nvCxnSpPr>
      <xdr:spPr bwMode="auto">
        <a:xfrm rot="5400000">
          <a:off x="12996862" y="9501188"/>
          <a:ext cx="161925" cy="0"/>
        </a:xfrm>
        <a:prstGeom prst="straightConnector1">
          <a:avLst/>
        </a:prstGeom>
        <a:noFill/>
        <a:ln w="9525">
          <a:solidFill>
            <a:srgbClr val="000000"/>
          </a:solidFill>
          <a:round/>
          <a:headEnd/>
          <a:tailEnd type="triangle" w="med" len="med"/>
        </a:ln>
      </xdr:spPr>
    </xdr:cxnSp>
    <xdr:clientData/>
  </xdr:twoCellAnchor>
  <xdr:twoCellAnchor>
    <xdr:from>
      <xdr:col>16</xdr:col>
      <xdr:colOff>219075</xdr:colOff>
      <xdr:row>52</xdr:row>
      <xdr:rowOff>9525</xdr:rowOff>
    </xdr:from>
    <xdr:to>
      <xdr:col>16</xdr:col>
      <xdr:colOff>219075</xdr:colOff>
      <xdr:row>52</xdr:row>
      <xdr:rowOff>171450</xdr:rowOff>
    </xdr:to>
    <xdr:cxnSp macro="">
      <xdr:nvCxnSpPr>
        <xdr:cNvPr id="400773" name="AutoShape 59">
          <a:extLst>
            <a:ext uri="{FF2B5EF4-FFF2-40B4-BE49-F238E27FC236}">
              <a16:creationId xmlns:a16="http://schemas.microsoft.com/office/drawing/2014/main" id="{00000000-0008-0000-0200-0000851D0600}"/>
            </a:ext>
          </a:extLst>
        </xdr:cNvPr>
        <xdr:cNvCxnSpPr>
          <a:cxnSpLocks noChangeShapeType="1"/>
          <a:stCxn id="236605" idx="0"/>
          <a:endCxn id="236606" idx="0"/>
        </xdr:cNvCxnSpPr>
      </xdr:nvCxnSpPr>
      <xdr:spPr bwMode="auto">
        <a:xfrm rot="5400000">
          <a:off x="6996112" y="9501188"/>
          <a:ext cx="161925" cy="0"/>
        </a:xfrm>
        <a:prstGeom prst="straightConnector1">
          <a:avLst/>
        </a:prstGeom>
        <a:noFill/>
        <a:ln w="9525">
          <a:solidFill>
            <a:srgbClr val="000000"/>
          </a:solidFill>
          <a:round/>
          <a:headEnd/>
          <a:tailEnd type="triangle" w="med" len="med"/>
        </a:ln>
      </xdr:spPr>
    </xdr:cxnSp>
    <xdr:clientData/>
  </xdr:twoCellAnchor>
  <xdr:twoCellAnchor>
    <xdr:from>
      <xdr:col>23</xdr:col>
      <xdr:colOff>219075</xdr:colOff>
      <xdr:row>41</xdr:row>
      <xdr:rowOff>9525</xdr:rowOff>
    </xdr:from>
    <xdr:to>
      <xdr:col>23</xdr:col>
      <xdr:colOff>219075</xdr:colOff>
      <xdr:row>41</xdr:row>
      <xdr:rowOff>171450</xdr:rowOff>
    </xdr:to>
    <xdr:cxnSp macro="">
      <xdr:nvCxnSpPr>
        <xdr:cNvPr id="400774" name="AutoShape 60">
          <a:extLst>
            <a:ext uri="{FF2B5EF4-FFF2-40B4-BE49-F238E27FC236}">
              <a16:creationId xmlns:a16="http://schemas.microsoft.com/office/drawing/2014/main" id="{00000000-0008-0000-0200-0000861D0600}"/>
            </a:ext>
          </a:extLst>
        </xdr:cNvPr>
        <xdr:cNvCxnSpPr>
          <a:cxnSpLocks noChangeShapeType="1"/>
          <a:stCxn id="236551" idx="2"/>
          <a:endCxn id="236601" idx="0"/>
        </xdr:cNvCxnSpPr>
      </xdr:nvCxnSpPr>
      <xdr:spPr bwMode="auto">
        <a:xfrm rot="5400000">
          <a:off x="9996487" y="7510463"/>
          <a:ext cx="161925" cy="0"/>
        </a:xfrm>
        <a:prstGeom prst="straightConnector1">
          <a:avLst/>
        </a:prstGeom>
        <a:noFill/>
        <a:ln w="9525">
          <a:solidFill>
            <a:srgbClr val="000000"/>
          </a:solidFill>
          <a:round/>
          <a:headEnd/>
          <a:tailEnd type="triangle" w="med" len="med"/>
        </a:ln>
      </xdr:spPr>
    </xdr:cxnSp>
    <xdr:clientData/>
  </xdr:twoCellAnchor>
  <xdr:twoCellAnchor>
    <xdr:from>
      <xdr:col>14</xdr:col>
      <xdr:colOff>219075</xdr:colOff>
      <xdr:row>46</xdr:row>
      <xdr:rowOff>0</xdr:rowOff>
    </xdr:from>
    <xdr:to>
      <xdr:col>18</xdr:col>
      <xdr:colOff>219075</xdr:colOff>
      <xdr:row>52</xdr:row>
      <xdr:rowOff>0</xdr:rowOff>
    </xdr:to>
    <xdr:sp macro="" textlink="">
      <xdr:nvSpPr>
        <xdr:cNvPr id="236605" name="AutoShape 61">
          <a:extLst>
            <a:ext uri="{FF2B5EF4-FFF2-40B4-BE49-F238E27FC236}">
              <a16:creationId xmlns:a16="http://schemas.microsoft.com/office/drawing/2014/main" id="{00000000-0008-0000-0200-00003D9C0300}"/>
            </a:ext>
          </a:extLst>
        </xdr:cNvPr>
        <xdr:cNvSpPr>
          <a:spLocks noChangeArrowheads="1"/>
        </xdr:cNvSpPr>
      </xdr:nvSpPr>
      <xdr:spPr bwMode="auto">
        <a:xfrm flipV="1">
          <a:off x="6219825" y="8324850"/>
          <a:ext cx="1714500" cy="1085850"/>
        </a:xfrm>
        <a:prstGeom prst="flowChartDecision">
          <a:avLst/>
        </a:prstGeom>
        <a:solidFill>
          <a:srgbClr val="FFFFFF"/>
        </a:solidFill>
        <a:ln w="28575">
          <a:solidFill>
            <a:srgbClr val="0000FF"/>
          </a:solidFill>
          <a:miter lim="800000"/>
          <a:headEnd/>
          <a:tailEnd/>
        </a:ln>
      </xdr:spPr>
      <xdr:txBody>
        <a:bodyPr vertOverflow="clip" wrap="square" lIns="0" tIns="0" rIns="0" bIns="0" anchor="ctr" upright="1"/>
        <a:lstStyle/>
        <a:p>
          <a:pPr algn="ctr" rtl="0">
            <a:defRPr sz="1000"/>
          </a:pPr>
          <a:r>
            <a:rPr lang="en-MY" sz="700" b="0" i="0" u="none" strike="noStrike" baseline="0">
              <a:solidFill>
                <a:srgbClr val="000000"/>
              </a:solidFill>
              <a:latin typeface="Arial Narrow"/>
            </a:rPr>
            <a:t>FOLLOW UP PHC -  RESULT IMPROVEMENT TO HEALTHY</a:t>
          </a:r>
        </a:p>
      </xdr:txBody>
    </xdr:sp>
    <xdr:clientData/>
  </xdr:twoCellAnchor>
  <xdr:twoCellAnchor>
    <xdr:from>
      <xdr:col>16</xdr:col>
      <xdr:colOff>0</xdr:colOff>
      <xdr:row>53</xdr:row>
      <xdr:rowOff>0</xdr:rowOff>
    </xdr:from>
    <xdr:to>
      <xdr:col>17</xdr:col>
      <xdr:colOff>0</xdr:colOff>
      <xdr:row>54</xdr:row>
      <xdr:rowOff>0</xdr:rowOff>
    </xdr:to>
    <xdr:sp macro="" textlink="">
      <xdr:nvSpPr>
        <xdr:cNvPr id="236606" name="AutoShape 62">
          <a:extLst>
            <a:ext uri="{FF2B5EF4-FFF2-40B4-BE49-F238E27FC236}">
              <a16:creationId xmlns:a16="http://schemas.microsoft.com/office/drawing/2014/main" id="{00000000-0008-0000-0200-00003E9C0300}"/>
            </a:ext>
          </a:extLst>
        </xdr:cNvPr>
        <xdr:cNvSpPr>
          <a:spLocks noChangeArrowheads="1"/>
        </xdr:cNvSpPr>
      </xdr:nvSpPr>
      <xdr:spPr bwMode="auto">
        <a:xfrm>
          <a:off x="6858000" y="9591675"/>
          <a:ext cx="428625" cy="180975"/>
        </a:xfrm>
        <a:prstGeom prst="flowChartAlternateProcess">
          <a:avLst/>
        </a:prstGeom>
        <a:solidFill>
          <a:srgbClr val="95FB8D"/>
        </a:solidFill>
        <a:ln w="19050">
          <a:solidFill>
            <a:srgbClr val="0000FF"/>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YES</a:t>
          </a:r>
        </a:p>
      </xdr:txBody>
    </xdr:sp>
    <xdr:clientData/>
  </xdr:twoCellAnchor>
  <xdr:twoCellAnchor>
    <xdr:from>
      <xdr:col>13</xdr:col>
      <xdr:colOff>0</xdr:colOff>
      <xdr:row>48</xdr:row>
      <xdr:rowOff>85725</xdr:rowOff>
    </xdr:from>
    <xdr:to>
      <xdr:col>14</xdr:col>
      <xdr:colOff>0</xdr:colOff>
      <xdr:row>49</xdr:row>
      <xdr:rowOff>85725</xdr:rowOff>
    </xdr:to>
    <xdr:sp macro="" textlink="">
      <xdr:nvSpPr>
        <xdr:cNvPr id="236607" name="AutoShape 63">
          <a:extLst>
            <a:ext uri="{FF2B5EF4-FFF2-40B4-BE49-F238E27FC236}">
              <a16:creationId xmlns:a16="http://schemas.microsoft.com/office/drawing/2014/main" id="{00000000-0008-0000-0200-00003F9C0300}"/>
            </a:ext>
          </a:extLst>
        </xdr:cNvPr>
        <xdr:cNvSpPr>
          <a:spLocks noChangeArrowheads="1"/>
        </xdr:cNvSpPr>
      </xdr:nvSpPr>
      <xdr:spPr bwMode="auto">
        <a:xfrm>
          <a:off x="5572125" y="8772525"/>
          <a:ext cx="428625" cy="180975"/>
        </a:xfrm>
        <a:prstGeom prst="flowChartAlternateProcess">
          <a:avLst/>
        </a:prstGeom>
        <a:solidFill>
          <a:srgbClr val="FF0000"/>
        </a:solidFill>
        <a:ln w="19050">
          <a:solidFill>
            <a:srgbClr val="969696"/>
          </a:solidFill>
          <a:miter lim="800000"/>
          <a:headEnd/>
          <a:tailEnd/>
        </a:ln>
      </xdr:spPr>
      <xdr:txBody>
        <a:bodyPr vertOverflow="clip" wrap="square" lIns="27432" tIns="22860" rIns="27432" bIns="22860" anchor="ctr" upright="1"/>
        <a:lstStyle/>
        <a:p>
          <a:pPr algn="ctr" rtl="0">
            <a:defRPr sz="1000"/>
          </a:pPr>
          <a:r>
            <a:rPr lang="en-MY" sz="900" b="1" i="0" u="none" strike="noStrike" baseline="0">
              <a:solidFill>
                <a:srgbClr val="000000"/>
              </a:solidFill>
              <a:latin typeface="Arial"/>
              <a:cs typeface="Arial"/>
            </a:rPr>
            <a:t>NO</a:t>
          </a:r>
        </a:p>
      </xdr:txBody>
    </xdr:sp>
    <xdr:clientData/>
  </xdr:twoCellAnchor>
  <xdr:twoCellAnchor>
    <xdr:from>
      <xdr:col>14</xdr:col>
      <xdr:colOff>9525</xdr:colOff>
      <xdr:row>49</xdr:row>
      <xdr:rowOff>0</xdr:rowOff>
    </xdr:from>
    <xdr:to>
      <xdr:col>14</xdr:col>
      <xdr:colOff>209550</xdr:colOff>
      <xdr:row>49</xdr:row>
      <xdr:rowOff>0</xdr:rowOff>
    </xdr:to>
    <xdr:cxnSp macro="">
      <xdr:nvCxnSpPr>
        <xdr:cNvPr id="400778" name="AutoShape 64">
          <a:extLst>
            <a:ext uri="{FF2B5EF4-FFF2-40B4-BE49-F238E27FC236}">
              <a16:creationId xmlns:a16="http://schemas.microsoft.com/office/drawing/2014/main" id="{00000000-0008-0000-0200-00008A1D0600}"/>
            </a:ext>
          </a:extLst>
        </xdr:cNvPr>
        <xdr:cNvCxnSpPr>
          <a:cxnSpLocks noChangeShapeType="1"/>
          <a:stCxn id="236605" idx="1"/>
          <a:endCxn id="236607" idx="3"/>
        </xdr:cNvCxnSpPr>
      </xdr:nvCxnSpPr>
      <xdr:spPr bwMode="auto">
        <a:xfrm rot="10800000">
          <a:off x="6010275" y="8867775"/>
          <a:ext cx="200025" cy="0"/>
        </a:xfrm>
        <a:prstGeom prst="straightConnector1">
          <a:avLst/>
        </a:prstGeom>
        <a:noFill/>
        <a:ln w="9525">
          <a:solidFill>
            <a:srgbClr val="000000"/>
          </a:solidFill>
          <a:round/>
          <a:headEnd/>
          <a:tailEnd type="triangle" w="med" len="med"/>
        </a:ln>
      </xdr:spPr>
    </xdr:cxnSp>
    <xdr:clientData/>
  </xdr:twoCellAnchor>
  <xdr:twoCellAnchor>
    <xdr:from>
      <xdr:col>13</xdr:col>
      <xdr:colOff>219075</xdr:colOff>
      <xdr:row>43</xdr:row>
      <xdr:rowOff>0</xdr:rowOff>
    </xdr:from>
    <xdr:to>
      <xdr:col>14</xdr:col>
      <xdr:colOff>419100</xdr:colOff>
      <xdr:row>48</xdr:row>
      <xdr:rowOff>76200</xdr:rowOff>
    </xdr:to>
    <xdr:cxnSp macro="">
      <xdr:nvCxnSpPr>
        <xdr:cNvPr id="400779" name="AutoShape 65">
          <a:extLst>
            <a:ext uri="{FF2B5EF4-FFF2-40B4-BE49-F238E27FC236}">
              <a16:creationId xmlns:a16="http://schemas.microsoft.com/office/drawing/2014/main" id="{00000000-0008-0000-0200-00008B1D0600}"/>
            </a:ext>
          </a:extLst>
        </xdr:cNvPr>
        <xdr:cNvCxnSpPr>
          <a:cxnSpLocks noChangeShapeType="1"/>
          <a:stCxn id="236607" idx="0"/>
          <a:endCxn id="236610" idx="1"/>
        </xdr:cNvCxnSpPr>
      </xdr:nvCxnSpPr>
      <xdr:spPr bwMode="auto">
        <a:xfrm rot="-5400000">
          <a:off x="5614987" y="7958138"/>
          <a:ext cx="981075" cy="628650"/>
        </a:xfrm>
        <a:prstGeom prst="bentConnector2">
          <a:avLst/>
        </a:prstGeom>
        <a:noFill/>
        <a:ln w="9525">
          <a:solidFill>
            <a:srgbClr val="000000"/>
          </a:solidFill>
          <a:miter lim="800000"/>
          <a:headEnd/>
          <a:tailEnd type="triangle" w="med" len="med"/>
        </a:ln>
      </xdr:spPr>
    </xdr:cxnSp>
    <xdr:clientData/>
  </xdr:twoCellAnchor>
  <xdr:twoCellAnchor>
    <xdr:from>
      <xdr:col>15</xdr:col>
      <xdr:colOff>0</xdr:colOff>
      <xdr:row>42</xdr:row>
      <xdr:rowOff>0</xdr:rowOff>
    </xdr:from>
    <xdr:to>
      <xdr:col>18</xdr:col>
      <xdr:colOff>0</xdr:colOff>
      <xdr:row>44</xdr:row>
      <xdr:rowOff>0</xdr:rowOff>
    </xdr:to>
    <xdr:sp macro="" textlink="">
      <xdr:nvSpPr>
        <xdr:cNvPr id="236610" name="AutoShape 66">
          <a:extLst>
            <a:ext uri="{FF2B5EF4-FFF2-40B4-BE49-F238E27FC236}">
              <a16:creationId xmlns:a16="http://schemas.microsoft.com/office/drawing/2014/main" id="{00000000-0008-0000-0200-0000429C0300}"/>
            </a:ext>
          </a:extLst>
        </xdr:cNvPr>
        <xdr:cNvSpPr>
          <a:spLocks noChangeArrowheads="1"/>
        </xdr:cNvSpPr>
      </xdr:nvSpPr>
      <xdr:spPr bwMode="auto">
        <a:xfrm>
          <a:off x="6429375" y="7600950"/>
          <a:ext cx="1285875" cy="361950"/>
        </a:xfrm>
        <a:prstGeom prst="flowChartProcess">
          <a:avLst/>
        </a:prstGeom>
        <a:solidFill>
          <a:srgbClr val="97FFFF"/>
        </a:solidFill>
        <a:ln w="15875">
          <a:solidFill>
            <a:srgbClr val="0000FF"/>
          </a:solidFill>
          <a:miter lim="800000"/>
          <a:headEnd/>
          <a:tailEnd/>
        </a:ln>
      </xdr:spPr>
      <xdr:txBody>
        <a:bodyPr vertOverflow="clip" wrap="square" lIns="27432" tIns="22860" rIns="27432" bIns="22860" anchor="ctr" upright="1"/>
        <a:lstStyle/>
        <a:p>
          <a:pPr algn="ctr" rtl="0">
            <a:defRPr sz="1000"/>
          </a:pPr>
          <a:r>
            <a:rPr lang="en-MY" sz="1000" b="0" i="0" u="none" strike="noStrike" baseline="0">
              <a:solidFill>
                <a:srgbClr val="000000"/>
              </a:solidFill>
              <a:latin typeface="Arial"/>
              <a:cs typeface="Arial"/>
            </a:rPr>
            <a:t>PM ACTION PLAN</a:t>
          </a:r>
        </a:p>
      </xdr:txBody>
    </xdr:sp>
    <xdr:clientData/>
  </xdr:twoCellAnchor>
  <xdr:twoCellAnchor>
    <xdr:from>
      <xdr:col>16</xdr:col>
      <xdr:colOff>219075</xdr:colOff>
      <xdr:row>44</xdr:row>
      <xdr:rowOff>9525</xdr:rowOff>
    </xdr:from>
    <xdr:to>
      <xdr:col>16</xdr:col>
      <xdr:colOff>219075</xdr:colOff>
      <xdr:row>45</xdr:row>
      <xdr:rowOff>171450</xdr:rowOff>
    </xdr:to>
    <xdr:cxnSp macro="">
      <xdr:nvCxnSpPr>
        <xdr:cNvPr id="400781" name="AutoShape 67">
          <a:extLst>
            <a:ext uri="{FF2B5EF4-FFF2-40B4-BE49-F238E27FC236}">
              <a16:creationId xmlns:a16="http://schemas.microsoft.com/office/drawing/2014/main" id="{00000000-0008-0000-0200-00008D1D0600}"/>
            </a:ext>
          </a:extLst>
        </xdr:cNvPr>
        <xdr:cNvCxnSpPr>
          <a:cxnSpLocks noChangeShapeType="1"/>
          <a:stCxn id="236610" idx="2"/>
          <a:endCxn id="236605" idx="2"/>
        </xdr:cNvCxnSpPr>
      </xdr:nvCxnSpPr>
      <xdr:spPr bwMode="auto">
        <a:xfrm rot="5400000">
          <a:off x="6905625" y="8143875"/>
          <a:ext cx="342900" cy="0"/>
        </a:xfrm>
        <a:prstGeom prst="straightConnector1">
          <a:avLst/>
        </a:prstGeom>
        <a:noFill/>
        <a:ln w="9525">
          <a:solidFill>
            <a:srgbClr val="000000"/>
          </a:solidFill>
          <a:round/>
          <a:headEnd/>
          <a:tailEnd type="triangle" w="med" len="med"/>
        </a:ln>
      </xdr:spPr>
    </xdr:cxnSp>
    <xdr:clientData/>
  </xdr:twoCellAnchor>
  <xdr:twoCellAnchor>
    <xdr:from>
      <xdr:col>33</xdr:col>
      <xdr:colOff>0</xdr:colOff>
      <xdr:row>25</xdr:row>
      <xdr:rowOff>0</xdr:rowOff>
    </xdr:from>
    <xdr:to>
      <xdr:col>36</xdr:col>
      <xdr:colOff>0</xdr:colOff>
      <xdr:row>27</xdr:row>
      <xdr:rowOff>0</xdr:rowOff>
    </xdr:to>
    <xdr:sp macro="" textlink="">
      <xdr:nvSpPr>
        <xdr:cNvPr id="236612" name="AutoShape 68">
          <a:extLst>
            <a:ext uri="{FF2B5EF4-FFF2-40B4-BE49-F238E27FC236}">
              <a16:creationId xmlns:a16="http://schemas.microsoft.com/office/drawing/2014/main" id="{00000000-0008-0000-0200-0000449C0300}"/>
            </a:ext>
          </a:extLst>
        </xdr:cNvPr>
        <xdr:cNvSpPr>
          <a:spLocks noChangeArrowheads="1"/>
        </xdr:cNvSpPr>
      </xdr:nvSpPr>
      <xdr:spPr bwMode="auto">
        <a:xfrm>
          <a:off x="14144625" y="4524375"/>
          <a:ext cx="1285875" cy="361950"/>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Database</a:t>
          </a:r>
        </a:p>
      </xdr:txBody>
    </xdr:sp>
    <xdr:clientData/>
  </xdr:twoCellAnchor>
  <xdr:twoCellAnchor>
    <xdr:from>
      <xdr:col>33</xdr:col>
      <xdr:colOff>0</xdr:colOff>
      <xdr:row>28</xdr:row>
      <xdr:rowOff>0</xdr:rowOff>
    </xdr:from>
    <xdr:to>
      <xdr:col>36</xdr:col>
      <xdr:colOff>0</xdr:colOff>
      <xdr:row>30</xdr:row>
      <xdr:rowOff>0</xdr:rowOff>
    </xdr:to>
    <xdr:sp macro="" textlink="">
      <xdr:nvSpPr>
        <xdr:cNvPr id="236613" name="AutoShape 69">
          <a:extLst>
            <a:ext uri="{FF2B5EF4-FFF2-40B4-BE49-F238E27FC236}">
              <a16:creationId xmlns:a16="http://schemas.microsoft.com/office/drawing/2014/main" id="{00000000-0008-0000-0200-0000459C0300}"/>
            </a:ext>
          </a:extLst>
        </xdr:cNvPr>
        <xdr:cNvSpPr>
          <a:spLocks noChangeArrowheads="1"/>
        </xdr:cNvSpPr>
      </xdr:nvSpPr>
      <xdr:spPr bwMode="auto">
        <a:xfrm>
          <a:off x="14144625" y="5067300"/>
          <a:ext cx="1285875" cy="361950"/>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Analysis</a:t>
          </a:r>
        </a:p>
      </xdr:txBody>
    </xdr:sp>
    <xdr:clientData/>
  </xdr:twoCellAnchor>
  <xdr:twoCellAnchor>
    <xdr:from>
      <xdr:col>33</xdr:col>
      <xdr:colOff>0</xdr:colOff>
      <xdr:row>31</xdr:row>
      <xdr:rowOff>0</xdr:rowOff>
    </xdr:from>
    <xdr:to>
      <xdr:col>36</xdr:col>
      <xdr:colOff>0</xdr:colOff>
      <xdr:row>33</xdr:row>
      <xdr:rowOff>0</xdr:rowOff>
    </xdr:to>
    <xdr:sp macro="" textlink="">
      <xdr:nvSpPr>
        <xdr:cNvPr id="236614" name="AutoShape 70">
          <a:extLst>
            <a:ext uri="{FF2B5EF4-FFF2-40B4-BE49-F238E27FC236}">
              <a16:creationId xmlns:a16="http://schemas.microsoft.com/office/drawing/2014/main" id="{00000000-0008-0000-0200-0000469C0300}"/>
            </a:ext>
          </a:extLst>
        </xdr:cNvPr>
        <xdr:cNvSpPr>
          <a:spLocks noChangeArrowheads="1"/>
        </xdr:cNvSpPr>
      </xdr:nvSpPr>
      <xdr:spPr bwMode="auto">
        <a:xfrm>
          <a:off x="14144625" y="5610225"/>
          <a:ext cx="1285875" cy="361950"/>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Lessons Learnt</a:t>
          </a:r>
        </a:p>
      </xdr:txBody>
    </xdr:sp>
    <xdr:clientData/>
  </xdr:twoCellAnchor>
  <xdr:twoCellAnchor>
    <xdr:from>
      <xdr:col>34</xdr:col>
      <xdr:colOff>219075</xdr:colOff>
      <xdr:row>23</xdr:row>
      <xdr:rowOff>9525</xdr:rowOff>
    </xdr:from>
    <xdr:to>
      <xdr:col>34</xdr:col>
      <xdr:colOff>219075</xdr:colOff>
      <xdr:row>24</xdr:row>
      <xdr:rowOff>171450</xdr:rowOff>
    </xdr:to>
    <xdr:cxnSp macro="">
      <xdr:nvCxnSpPr>
        <xdr:cNvPr id="400785" name="AutoShape 71">
          <a:extLst>
            <a:ext uri="{FF2B5EF4-FFF2-40B4-BE49-F238E27FC236}">
              <a16:creationId xmlns:a16="http://schemas.microsoft.com/office/drawing/2014/main" id="{00000000-0008-0000-0200-0000911D0600}"/>
            </a:ext>
          </a:extLst>
        </xdr:cNvPr>
        <xdr:cNvCxnSpPr>
          <a:cxnSpLocks noChangeShapeType="1"/>
          <a:stCxn id="236581" idx="2"/>
          <a:endCxn id="236612" idx="0"/>
        </xdr:cNvCxnSpPr>
      </xdr:nvCxnSpPr>
      <xdr:spPr bwMode="auto">
        <a:xfrm rot="5400000">
          <a:off x="14620875" y="4343400"/>
          <a:ext cx="342900" cy="0"/>
        </a:xfrm>
        <a:prstGeom prst="straightConnector1">
          <a:avLst/>
        </a:prstGeom>
        <a:noFill/>
        <a:ln w="6350">
          <a:solidFill>
            <a:srgbClr val="000000"/>
          </a:solidFill>
          <a:round/>
          <a:headEnd/>
          <a:tailEnd type="triangle" w="med" len="med"/>
        </a:ln>
      </xdr:spPr>
    </xdr:cxnSp>
    <xdr:clientData/>
  </xdr:twoCellAnchor>
  <xdr:twoCellAnchor>
    <xdr:from>
      <xdr:col>34</xdr:col>
      <xdr:colOff>219075</xdr:colOff>
      <xdr:row>27</xdr:row>
      <xdr:rowOff>9525</xdr:rowOff>
    </xdr:from>
    <xdr:to>
      <xdr:col>34</xdr:col>
      <xdr:colOff>219075</xdr:colOff>
      <xdr:row>27</xdr:row>
      <xdr:rowOff>171450</xdr:rowOff>
    </xdr:to>
    <xdr:cxnSp macro="">
      <xdr:nvCxnSpPr>
        <xdr:cNvPr id="400786" name="AutoShape 72">
          <a:extLst>
            <a:ext uri="{FF2B5EF4-FFF2-40B4-BE49-F238E27FC236}">
              <a16:creationId xmlns:a16="http://schemas.microsoft.com/office/drawing/2014/main" id="{00000000-0008-0000-0200-0000921D0600}"/>
            </a:ext>
          </a:extLst>
        </xdr:cNvPr>
        <xdr:cNvCxnSpPr>
          <a:cxnSpLocks noChangeShapeType="1"/>
          <a:stCxn id="236612" idx="2"/>
          <a:endCxn id="236613" idx="0"/>
        </xdr:cNvCxnSpPr>
      </xdr:nvCxnSpPr>
      <xdr:spPr bwMode="auto">
        <a:xfrm rot="5400000">
          <a:off x="14711362" y="4976813"/>
          <a:ext cx="161925" cy="0"/>
        </a:xfrm>
        <a:prstGeom prst="straightConnector1">
          <a:avLst/>
        </a:prstGeom>
        <a:noFill/>
        <a:ln w="6350">
          <a:solidFill>
            <a:srgbClr val="000000"/>
          </a:solidFill>
          <a:round/>
          <a:headEnd/>
          <a:tailEnd type="triangle" w="med" len="med"/>
        </a:ln>
      </xdr:spPr>
    </xdr:cxnSp>
    <xdr:clientData/>
  </xdr:twoCellAnchor>
  <xdr:twoCellAnchor>
    <xdr:from>
      <xdr:col>34</xdr:col>
      <xdr:colOff>219075</xdr:colOff>
      <xdr:row>30</xdr:row>
      <xdr:rowOff>9525</xdr:rowOff>
    </xdr:from>
    <xdr:to>
      <xdr:col>34</xdr:col>
      <xdr:colOff>219075</xdr:colOff>
      <xdr:row>30</xdr:row>
      <xdr:rowOff>171450</xdr:rowOff>
    </xdr:to>
    <xdr:cxnSp macro="">
      <xdr:nvCxnSpPr>
        <xdr:cNvPr id="400787" name="AutoShape 73">
          <a:extLst>
            <a:ext uri="{FF2B5EF4-FFF2-40B4-BE49-F238E27FC236}">
              <a16:creationId xmlns:a16="http://schemas.microsoft.com/office/drawing/2014/main" id="{00000000-0008-0000-0200-0000931D0600}"/>
            </a:ext>
          </a:extLst>
        </xdr:cNvPr>
        <xdr:cNvCxnSpPr>
          <a:cxnSpLocks noChangeShapeType="1"/>
          <a:stCxn id="236613" idx="2"/>
          <a:endCxn id="236614" idx="0"/>
        </xdr:cNvCxnSpPr>
      </xdr:nvCxnSpPr>
      <xdr:spPr bwMode="auto">
        <a:xfrm rot="5400000">
          <a:off x="14711362" y="5519738"/>
          <a:ext cx="161925" cy="0"/>
        </a:xfrm>
        <a:prstGeom prst="straightConnector1">
          <a:avLst/>
        </a:prstGeom>
        <a:noFill/>
        <a:ln w="6350">
          <a:solidFill>
            <a:srgbClr val="000000"/>
          </a:solidFill>
          <a:round/>
          <a:headEnd/>
          <a:tailEnd type="triangle" w="med" len="med"/>
        </a:ln>
      </xdr:spPr>
    </xdr:cxnSp>
    <xdr:clientData/>
  </xdr:twoCellAnchor>
  <xdr:twoCellAnchor>
    <xdr:from>
      <xdr:col>1</xdr:col>
      <xdr:colOff>0</xdr:colOff>
      <xdr:row>20</xdr:row>
      <xdr:rowOff>0</xdr:rowOff>
    </xdr:from>
    <xdr:to>
      <xdr:col>4</xdr:col>
      <xdr:colOff>0</xdr:colOff>
      <xdr:row>23</xdr:row>
      <xdr:rowOff>0</xdr:rowOff>
    </xdr:to>
    <xdr:sp macro="" textlink="">
      <xdr:nvSpPr>
        <xdr:cNvPr id="236618" name="AutoShape 74">
          <a:extLst>
            <a:ext uri="{FF2B5EF4-FFF2-40B4-BE49-F238E27FC236}">
              <a16:creationId xmlns:a16="http://schemas.microsoft.com/office/drawing/2014/main" id="{00000000-0008-0000-0200-00004A9C0300}"/>
            </a:ext>
          </a:extLst>
        </xdr:cNvPr>
        <xdr:cNvSpPr>
          <a:spLocks noChangeArrowheads="1"/>
        </xdr:cNvSpPr>
      </xdr:nvSpPr>
      <xdr:spPr bwMode="auto">
        <a:xfrm>
          <a:off x="428625" y="3619500"/>
          <a:ext cx="1285875" cy="542925"/>
        </a:xfrm>
        <a:prstGeom prst="flowChartProcess">
          <a:avLst/>
        </a:prstGeom>
        <a:solidFill>
          <a:srgbClr val="97FFFF"/>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100" b="1" i="0" u="none" strike="noStrike" baseline="0">
              <a:solidFill>
                <a:srgbClr val="000000"/>
              </a:solidFill>
              <a:latin typeface="Arial"/>
              <a:cs typeface="Arial"/>
            </a:rPr>
            <a:t>PROJECT MANAGER</a:t>
          </a:r>
        </a:p>
      </xdr:txBody>
    </xdr:sp>
    <xdr:clientData/>
  </xdr:twoCellAnchor>
  <xdr:twoCellAnchor>
    <xdr:from>
      <xdr:col>2</xdr:col>
      <xdr:colOff>219075</xdr:colOff>
      <xdr:row>16</xdr:row>
      <xdr:rowOff>104775</xdr:rowOff>
    </xdr:from>
    <xdr:to>
      <xdr:col>18</xdr:col>
      <xdr:colOff>0</xdr:colOff>
      <xdr:row>19</xdr:row>
      <xdr:rowOff>171450</xdr:rowOff>
    </xdr:to>
    <xdr:cxnSp macro="">
      <xdr:nvCxnSpPr>
        <xdr:cNvPr id="400789" name="AutoShape 75">
          <a:extLst>
            <a:ext uri="{FF2B5EF4-FFF2-40B4-BE49-F238E27FC236}">
              <a16:creationId xmlns:a16="http://schemas.microsoft.com/office/drawing/2014/main" id="{00000000-0008-0000-0200-0000951D0600}"/>
            </a:ext>
          </a:extLst>
        </xdr:cNvPr>
        <xdr:cNvCxnSpPr>
          <a:cxnSpLocks noChangeShapeType="1"/>
          <a:stCxn id="236576" idx="2"/>
          <a:endCxn id="236618" idx="0"/>
        </xdr:cNvCxnSpPr>
      </xdr:nvCxnSpPr>
      <xdr:spPr bwMode="auto">
        <a:xfrm rot="5400000">
          <a:off x="4090988" y="-14288"/>
          <a:ext cx="609600" cy="6638925"/>
        </a:xfrm>
        <a:prstGeom prst="bentConnector3">
          <a:avLst>
            <a:gd name="adj1" fmla="val 56250"/>
          </a:avLst>
        </a:prstGeom>
        <a:noFill/>
        <a:ln w="9525">
          <a:solidFill>
            <a:srgbClr val="000000"/>
          </a:solidFill>
          <a:miter lim="800000"/>
          <a:headEnd/>
          <a:tailEnd type="triangle" w="med" len="med"/>
        </a:ln>
      </xdr:spPr>
    </xdr:cxnSp>
    <xdr:clientData/>
  </xdr:twoCellAnchor>
  <xdr:twoCellAnchor>
    <xdr:from>
      <xdr:col>28</xdr:col>
      <xdr:colOff>38100</xdr:colOff>
      <xdr:row>49</xdr:row>
      <xdr:rowOff>0</xdr:rowOff>
    </xdr:from>
    <xdr:to>
      <xdr:col>28</xdr:col>
      <xdr:colOff>228600</xdr:colOff>
      <xdr:row>49</xdr:row>
      <xdr:rowOff>0</xdr:rowOff>
    </xdr:to>
    <xdr:cxnSp macro="">
      <xdr:nvCxnSpPr>
        <xdr:cNvPr id="400790" name="AutoShape 76">
          <a:extLst>
            <a:ext uri="{FF2B5EF4-FFF2-40B4-BE49-F238E27FC236}">
              <a16:creationId xmlns:a16="http://schemas.microsoft.com/office/drawing/2014/main" id="{00000000-0008-0000-0200-0000961D0600}"/>
            </a:ext>
          </a:extLst>
        </xdr:cNvPr>
        <xdr:cNvCxnSpPr>
          <a:cxnSpLocks noChangeShapeType="1"/>
          <a:stCxn id="236577" idx="1"/>
          <a:endCxn id="236556" idx="3"/>
        </xdr:cNvCxnSpPr>
      </xdr:nvCxnSpPr>
      <xdr:spPr bwMode="auto">
        <a:xfrm rot="10800000">
          <a:off x="12039600" y="8867775"/>
          <a:ext cx="190500" cy="0"/>
        </a:xfrm>
        <a:prstGeom prst="straightConnector1">
          <a:avLst/>
        </a:prstGeom>
        <a:noFill/>
        <a:ln w="9525">
          <a:solidFill>
            <a:srgbClr val="000000"/>
          </a:solidFill>
          <a:round/>
          <a:headEnd/>
          <a:tailEnd type="triangle" w="med" len="med"/>
        </a:ln>
      </xdr:spPr>
    </xdr:cxnSp>
    <xdr:clientData/>
  </xdr:twoCellAnchor>
  <xdr:twoCellAnchor>
    <xdr:from>
      <xdr:col>1</xdr:col>
      <xdr:colOff>0</xdr:colOff>
      <xdr:row>25</xdr:row>
      <xdr:rowOff>0</xdr:rowOff>
    </xdr:from>
    <xdr:to>
      <xdr:col>4</xdr:col>
      <xdr:colOff>0</xdr:colOff>
      <xdr:row>27</xdr:row>
      <xdr:rowOff>0</xdr:rowOff>
    </xdr:to>
    <xdr:sp macro="" textlink="">
      <xdr:nvSpPr>
        <xdr:cNvPr id="236621" name="AutoShape 77">
          <a:extLst>
            <a:ext uri="{FF2B5EF4-FFF2-40B4-BE49-F238E27FC236}">
              <a16:creationId xmlns:a16="http://schemas.microsoft.com/office/drawing/2014/main" id="{00000000-0008-0000-0200-00004D9C0300}"/>
            </a:ext>
          </a:extLst>
        </xdr:cNvPr>
        <xdr:cNvSpPr>
          <a:spLocks noChangeArrowheads="1"/>
        </xdr:cNvSpPr>
      </xdr:nvSpPr>
      <xdr:spPr bwMode="auto">
        <a:xfrm>
          <a:off x="428625" y="4524375"/>
          <a:ext cx="1285875" cy="361950"/>
        </a:xfrm>
        <a:prstGeom prst="flowChartProcess">
          <a:avLst/>
        </a:prstGeom>
        <a:solidFill>
          <a:srgbClr val="FFFFC9"/>
        </a:solidFill>
        <a:ln w="19050">
          <a:solidFill>
            <a:srgbClr val="000080"/>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Project Record</a:t>
          </a:r>
        </a:p>
      </xdr:txBody>
    </xdr:sp>
    <xdr:clientData/>
  </xdr:twoCellAnchor>
  <xdr:twoCellAnchor>
    <xdr:from>
      <xdr:col>2</xdr:col>
      <xdr:colOff>219075</xdr:colOff>
      <xdr:row>23</xdr:row>
      <xdr:rowOff>9525</xdr:rowOff>
    </xdr:from>
    <xdr:to>
      <xdr:col>2</xdr:col>
      <xdr:colOff>219075</xdr:colOff>
      <xdr:row>24</xdr:row>
      <xdr:rowOff>171450</xdr:rowOff>
    </xdr:to>
    <xdr:cxnSp macro="">
      <xdr:nvCxnSpPr>
        <xdr:cNvPr id="400792" name="AutoShape 78">
          <a:extLst>
            <a:ext uri="{FF2B5EF4-FFF2-40B4-BE49-F238E27FC236}">
              <a16:creationId xmlns:a16="http://schemas.microsoft.com/office/drawing/2014/main" id="{00000000-0008-0000-0200-0000981D0600}"/>
            </a:ext>
          </a:extLst>
        </xdr:cNvPr>
        <xdr:cNvCxnSpPr>
          <a:cxnSpLocks noChangeShapeType="1"/>
          <a:stCxn id="236618" idx="2"/>
          <a:endCxn id="236621" idx="0"/>
        </xdr:cNvCxnSpPr>
      </xdr:nvCxnSpPr>
      <xdr:spPr bwMode="auto">
        <a:xfrm rot="5400000">
          <a:off x="904875" y="4343400"/>
          <a:ext cx="342900" cy="0"/>
        </a:xfrm>
        <a:prstGeom prst="straightConnector1">
          <a:avLst/>
        </a:prstGeom>
        <a:noFill/>
        <a:ln w="6350">
          <a:solidFill>
            <a:srgbClr val="000000"/>
          </a:solidFill>
          <a:round/>
          <a:headEnd/>
          <a:tailEnd type="triangle" w="med" len="med"/>
        </a:ln>
      </xdr:spPr>
    </xdr:cxnSp>
    <xdr:clientData/>
  </xdr:twoCellAnchor>
  <xdr:twoCellAnchor>
    <xdr:from>
      <xdr:col>14</xdr:col>
      <xdr:colOff>0</xdr:colOff>
      <xdr:row>55</xdr:row>
      <xdr:rowOff>0</xdr:rowOff>
    </xdr:from>
    <xdr:to>
      <xdr:col>19</xdr:col>
      <xdr:colOff>0</xdr:colOff>
      <xdr:row>58</xdr:row>
      <xdr:rowOff>0</xdr:rowOff>
    </xdr:to>
    <xdr:sp macro="" textlink="">
      <xdr:nvSpPr>
        <xdr:cNvPr id="236623" name="AutoShape 79">
          <a:extLst>
            <a:ext uri="{FF2B5EF4-FFF2-40B4-BE49-F238E27FC236}">
              <a16:creationId xmlns:a16="http://schemas.microsoft.com/office/drawing/2014/main" id="{00000000-0008-0000-0200-00004F9C0300}"/>
            </a:ext>
          </a:extLst>
        </xdr:cNvPr>
        <xdr:cNvSpPr>
          <a:spLocks noChangeArrowheads="1"/>
        </xdr:cNvSpPr>
      </xdr:nvSpPr>
      <xdr:spPr bwMode="auto">
        <a:xfrm>
          <a:off x="6000750" y="9953625"/>
          <a:ext cx="2143125" cy="542925"/>
        </a:xfrm>
        <a:prstGeom prst="flowChartTerminator">
          <a:avLst/>
        </a:prstGeom>
        <a:solidFill>
          <a:srgbClr val="FFFFFF"/>
        </a:solidFill>
        <a:ln w="19050">
          <a:solidFill>
            <a:srgbClr val="0000FF"/>
          </a:solidFill>
          <a:miter lim="800000"/>
          <a:headEnd/>
          <a:tailEnd/>
        </a:ln>
      </xdr:spPr>
      <xdr:txBody>
        <a:bodyPr vertOverflow="clip" wrap="square" lIns="27432" tIns="18288" rIns="27432" bIns="18288" anchor="ctr" upright="1"/>
        <a:lstStyle/>
        <a:p>
          <a:pPr algn="ctr" rtl="0">
            <a:defRPr sz="1000"/>
          </a:pPr>
          <a:r>
            <a:rPr lang="en-MY" sz="1000" b="1" i="0" u="none" strike="noStrike" baseline="0">
              <a:solidFill>
                <a:srgbClr val="000000"/>
              </a:solidFill>
              <a:latin typeface="Arial"/>
              <a:cs typeface="Arial"/>
            </a:rPr>
            <a:t>PROJECT IS DECLARED HEALTHY &amp; DEMOBILISED</a:t>
          </a:r>
        </a:p>
      </xdr:txBody>
    </xdr:sp>
    <xdr:clientData/>
  </xdr:twoCellAnchor>
  <xdr:twoCellAnchor>
    <xdr:from>
      <xdr:col>16</xdr:col>
      <xdr:colOff>219075</xdr:colOff>
      <xdr:row>54</xdr:row>
      <xdr:rowOff>9525</xdr:rowOff>
    </xdr:from>
    <xdr:to>
      <xdr:col>16</xdr:col>
      <xdr:colOff>219075</xdr:colOff>
      <xdr:row>54</xdr:row>
      <xdr:rowOff>171450</xdr:rowOff>
    </xdr:to>
    <xdr:cxnSp macro="">
      <xdr:nvCxnSpPr>
        <xdr:cNvPr id="400794" name="AutoShape 80">
          <a:extLst>
            <a:ext uri="{FF2B5EF4-FFF2-40B4-BE49-F238E27FC236}">
              <a16:creationId xmlns:a16="http://schemas.microsoft.com/office/drawing/2014/main" id="{00000000-0008-0000-0200-00009A1D0600}"/>
            </a:ext>
          </a:extLst>
        </xdr:cNvPr>
        <xdr:cNvCxnSpPr>
          <a:cxnSpLocks noChangeShapeType="1"/>
          <a:stCxn id="236606" idx="2"/>
          <a:endCxn id="236623" idx="0"/>
        </xdr:cNvCxnSpPr>
      </xdr:nvCxnSpPr>
      <xdr:spPr bwMode="auto">
        <a:xfrm rot="5400000">
          <a:off x="6996112" y="9863138"/>
          <a:ext cx="161925" cy="0"/>
        </a:xfrm>
        <a:prstGeom prst="straightConnector1">
          <a:avLst/>
        </a:prstGeom>
        <a:noFill/>
        <a:ln w="9525">
          <a:solidFill>
            <a:srgbClr val="000000"/>
          </a:solidFill>
          <a:round/>
          <a:headEnd/>
          <a:tailEnd type="triangle" w="med" len="med"/>
        </a:ln>
      </xdr:spPr>
    </xdr:cxnSp>
    <xdr:clientData/>
  </xdr:twoCellAnchor>
  <xdr:twoCellAnchor editAs="oneCell">
    <xdr:from>
      <xdr:col>8</xdr:col>
      <xdr:colOff>0</xdr:colOff>
      <xdr:row>55</xdr:row>
      <xdr:rowOff>0</xdr:rowOff>
    </xdr:from>
    <xdr:to>
      <xdr:col>13</xdr:col>
      <xdr:colOff>0</xdr:colOff>
      <xdr:row>58</xdr:row>
      <xdr:rowOff>0</xdr:rowOff>
    </xdr:to>
    <xdr:sp macro="" textlink="">
      <xdr:nvSpPr>
        <xdr:cNvPr id="236625" name="AutoShape 81">
          <a:extLst>
            <a:ext uri="{FF2B5EF4-FFF2-40B4-BE49-F238E27FC236}">
              <a16:creationId xmlns:a16="http://schemas.microsoft.com/office/drawing/2014/main" id="{00000000-0008-0000-0200-0000519C0300}"/>
            </a:ext>
          </a:extLst>
        </xdr:cNvPr>
        <xdr:cNvSpPr>
          <a:spLocks noChangeArrowheads="1"/>
        </xdr:cNvSpPr>
      </xdr:nvSpPr>
      <xdr:spPr bwMode="auto">
        <a:xfrm>
          <a:off x="3429000" y="9953625"/>
          <a:ext cx="2143125" cy="542925"/>
        </a:xfrm>
        <a:prstGeom prst="flowChartTerminator">
          <a:avLst/>
        </a:prstGeom>
        <a:solidFill>
          <a:srgbClr val="FFFFFF"/>
        </a:solidFill>
        <a:ln w="19050">
          <a:solidFill>
            <a:srgbClr val="0000FF"/>
          </a:solidFill>
          <a:miter lim="800000"/>
          <a:headEnd/>
          <a:tailEnd/>
        </a:ln>
      </xdr:spPr>
      <xdr:txBody>
        <a:bodyPr vertOverflow="clip" wrap="square" lIns="0" tIns="0" rIns="0" bIns="0" anchor="ctr" upright="1"/>
        <a:lstStyle/>
        <a:p>
          <a:pPr algn="ctr" rtl="0">
            <a:defRPr sz="1000"/>
          </a:pPr>
          <a:r>
            <a:rPr lang="en-MY" sz="1000" b="1" i="0" u="none" strike="noStrike" baseline="0">
              <a:solidFill>
                <a:srgbClr val="000000"/>
              </a:solidFill>
              <a:latin typeface="Arial"/>
              <a:cs typeface="Arial"/>
            </a:rPr>
            <a:t>PROJECT PROCEED &amp; EXTRACT LESSONS LEARNT</a:t>
          </a:r>
        </a:p>
      </xdr:txBody>
    </xdr:sp>
    <xdr:clientData/>
  </xdr:twoCellAnchor>
  <xdr:twoCellAnchor>
    <xdr:from>
      <xdr:col>18</xdr:col>
      <xdr:colOff>0</xdr:colOff>
      <xdr:row>16</xdr:row>
      <xdr:rowOff>104775</xdr:rowOff>
    </xdr:from>
    <xdr:to>
      <xdr:col>18</xdr:col>
      <xdr:colOff>0</xdr:colOff>
      <xdr:row>19</xdr:row>
      <xdr:rowOff>171450</xdr:rowOff>
    </xdr:to>
    <xdr:cxnSp macro="">
      <xdr:nvCxnSpPr>
        <xdr:cNvPr id="400796" name="AutoShape 82">
          <a:extLst>
            <a:ext uri="{FF2B5EF4-FFF2-40B4-BE49-F238E27FC236}">
              <a16:creationId xmlns:a16="http://schemas.microsoft.com/office/drawing/2014/main" id="{00000000-0008-0000-0200-00009C1D0600}"/>
            </a:ext>
          </a:extLst>
        </xdr:cNvPr>
        <xdr:cNvCxnSpPr>
          <a:cxnSpLocks noChangeShapeType="1"/>
          <a:stCxn id="236576" idx="2"/>
          <a:endCxn id="236550" idx="0"/>
        </xdr:cNvCxnSpPr>
      </xdr:nvCxnSpPr>
      <xdr:spPr bwMode="auto">
        <a:xfrm rot="5400000">
          <a:off x="7410450" y="3305175"/>
          <a:ext cx="609600" cy="0"/>
        </a:xfrm>
        <a:prstGeom prst="straightConnector1">
          <a:avLst/>
        </a:prstGeom>
        <a:noFill/>
        <a:ln w="9525">
          <a:solidFill>
            <a:srgbClr val="000000"/>
          </a:solidFill>
          <a:round/>
          <a:headEnd/>
          <a:tailEnd type="triangle" w="med" len="med"/>
        </a:ln>
      </xdr:spPr>
    </xdr:cxnSp>
    <xdr:clientData/>
  </xdr:twoCellAnchor>
  <xdr:twoCellAnchor editAs="absolute">
    <xdr:from>
      <xdr:col>38</xdr:col>
      <xdr:colOff>57150</xdr:colOff>
      <xdr:row>38</xdr:row>
      <xdr:rowOff>152400</xdr:rowOff>
    </xdr:from>
    <xdr:to>
      <xdr:col>43</xdr:col>
      <xdr:colOff>419100</xdr:colOff>
      <xdr:row>43</xdr:row>
      <xdr:rowOff>104775</xdr:rowOff>
    </xdr:to>
    <xdr:sp macro="" textlink="">
      <xdr:nvSpPr>
        <xdr:cNvPr id="236627" name="AutoShape 83" descr="Oak">
          <a:hlinkClick xmlns:r="http://schemas.openxmlformats.org/officeDocument/2006/relationships" r:id="rId1"/>
          <a:extLst>
            <a:ext uri="{FF2B5EF4-FFF2-40B4-BE49-F238E27FC236}">
              <a16:creationId xmlns:a16="http://schemas.microsoft.com/office/drawing/2014/main" id="{00000000-0008-0000-0200-0000539C0300}"/>
            </a:ext>
          </a:extLst>
        </xdr:cNvPr>
        <xdr:cNvSpPr>
          <a:spLocks noChangeArrowheads="1"/>
        </xdr:cNvSpPr>
      </xdr:nvSpPr>
      <xdr:spPr bwMode="auto">
        <a:xfrm>
          <a:off x="16344900" y="7029450"/>
          <a:ext cx="2505075" cy="857250"/>
        </a:xfrm>
        <a:prstGeom prst="plaque">
          <a:avLst>
            <a:gd name="adj" fmla="val 16667"/>
          </a:avLst>
        </a:prstGeom>
        <a:blipFill dpi="0" rotWithShape="1">
          <a:blip xmlns:r="http://schemas.openxmlformats.org/officeDocument/2006/relationships" r:embed="rId2" cstate="print">
            <a:alphaModFix amt="90000"/>
          </a:blip>
          <a:srcRect/>
          <a:tile tx="0" ty="0" sx="100000" sy="100000" flip="none" algn="tl"/>
        </a:blipFill>
        <a:ln w="57150" cmpd="thickThin" algn="ctr">
          <a:solidFill>
            <a:srgbClr val="003300"/>
          </a:solidFill>
          <a:miter lim="800000"/>
          <a:headEnd/>
          <a:tailEnd/>
        </a:ln>
        <a:effectLst/>
        <a:extLst/>
      </xdr:spPr>
      <xdr:txBody>
        <a:bodyPr vertOverflow="clip" wrap="square" lIns="45720" tIns="27432" rIns="45720" bIns="27432" anchor="ctr" upright="1"/>
        <a:lstStyle/>
        <a:p>
          <a:pPr algn="ctr" rtl="0">
            <a:defRPr sz="1000"/>
          </a:pPr>
          <a:r>
            <a:rPr lang="en-MY" sz="1600" b="1" i="0" u="none" strike="noStrike" baseline="0">
              <a:solidFill>
                <a:srgbClr val="000000"/>
              </a:solidFill>
              <a:latin typeface="Arial Rounded MT Bold"/>
            </a:rPr>
            <a:t>GO BACK TO INTRODUCTION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134937</xdr:colOff>
      <xdr:row>1</xdr:row>
      <xdr:rowOff>39689</xdr:rowOff>
    </xdr:from>
    <xdr:to>
      <xdr:col>9</xdr:col>
      <xdr:colOff>317500</xdr:colOff>
      <xdr:row>3</xdr:row>
      <xdr:rowOff>39963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714875" y="333377"/>
          <a:ext cx="1119188" cy="270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3514725</xdr:colOff>
      <xdr:row>0</xdr:row>
      <xdr:rowOff>0</xdr:rowOff>
    </xdr:from>
    <xdr:to>
      <xdr:col>12</xdr:col>
      <xdr:colOff>0</xdr:colOff>
      <xdr:row>0</xdr:row>
      <xdr:rowOff>0</xdr:rowOff>
    </xdr:to>
    <xdr:graphicFrame macro="">
      <xdr:nvGraphicFramePr>
        <xdr:cNvPr id="8407" name="Chart 2">
          <a:extLst>
            <a:ext uri="{FF2B5EF4-FFF2-40B4-BE49-F238E27FC236}">
              <a16:creationId xmlns:a16="http://schemas.microsoft.com/office/drawing/2014/main" id="{00000000-0008-0000-0400-0000D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0</xdr:row>
      <xdr:rowOff>0</xdr:rowOff>
    </xdr:from>
    <xdr:to>
      <xdr:col>13</xdr:col>
      <xdr:colOff>1657350</xdr:colOff>
      <xdr:row>0</xdr:row>
      <xdr:rowOff>0</xdr:rowOff>
    </xdr:to>
    <xdr:graphicFrame macro="">
      <xdr:nvGraphicFramePr>
        <xdr:cNvPr id="8408" name="Chart 3">
          <a:extLst>
            <a:ext uri="{FF2B5EF4-FFF2-40B4-BE49-F238E27FC236}">
              <a16:creationId xmlns:a16="http://schemas.microsoft.com/office/drawing/2014/main" id="{00000000-0008-0000-0400-0000D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192</xdr:row>
      <xdr:rowOff>41275</xdr:rowOff>
    </xdr:from>
    <xdr:to>
      <xdr:col>14</xdr:col>
      <xdr:colOff>2743200</xdr:colOff>
      <xdr:row>200</xdr:row>
      <xdr:rowOff>352425</xdr:rowOff>
    </xdr:to>
    <xdr:graphicFrame macro="">
      <xdr:nvGraphicFramePr>
        <xdr:cNvPr id="8409" name="Chart 8">
          <a:extLst>
            <a:ext uri="{FF2B5EF4-FFF2-40B4-BE49-F238E27FC236}">
              <a16:creationId xmlns:a16="http://schemas.microsoft.com/office/drawing/2014/main" id="{00000000-0008-0000-0400-0000D9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76200</xdr:colOff>
      <xdr:row>176</xdr:row>
      <xdr:rowOff>266700</xdr:rowOff>
    </xdr:from>
    <xdr:to>
      <xdr:col>14</xdr:col>
      <xdr:colOff>2762250</xdr:colOff>
      <xdr:row>191</xdr:row>
      <xdr:rowOff>371475</xdr:rowOff>
    </xdr:to>
    <xdr:graphicFrame macro="">
      <xdr:nvGraphicFramePr>
        <xdr:cNvPr id="8410" name="Chart 9">
          <a:extLst>
            <a:ext uri="{FF2B5EF4-FFF2-40B4-BE49-F238E27FC236}">
              <a16:creationId xmlns:a16="http://schemas.microsoft.com/office/drawing/2014/main" id="{00000000-0008-0000-0400-0000DA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1009650</xdr:colOff>
      <xdr:row>1</xdr:row>
      <xdr:rowOff>38100</xdr:rowOff>
    </xdr:from>
    <xdr:to>
      <xdr:col>12</xdr:col>
      <xdr:colOff>1885950</xdr:colOff>
      <xdr:row>4</xdr:row>
      <xdr:rowOff>9525</xdr:rowOff>
    </xdr:to>
    <xdr:pic>
      <xdr:nvPicPr>
        <xdr:cNvPr id="8413" name="Picture 18" descr="logo_JKR">
          <a:extLst>
            <a:ext uri="{FF2B5EF4-FFF2-40B4-BE49-F238E27FC236}">
              <a16:creationId xmlns:a16="http://schemas.microsoft.com/office/drawing/2014/main" id="{00000000-0008-0000-0400-0000DD2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1182350" y="542925"/>
          <a:ext cx="876300" cy="638175"/>
        </a:xfrm>
        <a:prstGeom prst="rect">
          <a:avLst/>
        </a:prstGeom>
        <a:noFill/>
        <a:ln w="9525">
          <a:noFill/>
          <a:miter lim="800000"/>
          <a:headEnd/>
          <a:tailEnd/>
        </a:ln>
      </xdr:spPr>
    </xdr:pic>
    <xdr:clientData/>
  </xdr:twoCellAnchor>
  <xdr:twoCellAnchor editAs="oneCell">
    <xdr:from>
      <xdr:col>14</xdr:col>
      <xdr:colOff>0</xdr:colOff>
      <xdr:row>2</xdr:row>
      <xdr:rowOff>0</xdr:rowOff>
    </xdr:from>
    <xdr:to>
      <xdr:col>14</xdr:col>
      <xdr:colOff>2834628</xdr:colOff>
      <xdr:row>5</xdr:row>
      <xdr:rowOff>0</xdr:rowOff>
    </xdr:to>
    <xdr:pic>
      <xdr:nvPicPr>
        <xdr:cNvPr id="9" name="Picture 8">
          <a:extLst>
            <a:ext uri="{FF2B5EF4-FFF2-40B4-BE49-F238E27FC236}">
              <a16:creationId xmlns:a16="http://schemas.microsoft.com/office/drawing/2014/main" id="{70F671F9-EA2A-479C-BBFC-8573F5DB490F}"/>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636625" y="571500"/>
          <a:ext cx="2834628" cy="68262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0.51631</cdr:x>
      <cdr:y>0.54684</cdr:y>
    </cdr:from>
    <cdr:to>
      <cdr:x>0.52026</cdr:x>
      <cdr:y>0.56114</cdr:y>
    </cdr:to>
    <cdr:sp macro="" textlink="">
      <cdr:nvSpPr>
        <cdr:cNvPr id="91137" name="Text Box 1">
          <a:extLst xmlns:a="http://schemas.openxmlformats.org/drawingml/2006/main">
            <a:ext uri="{FF2B5EF4-FFF2-40B4-BE49-F238E27FC236}">
              <a16:creationId xmlns:a16="http://schemas.microsoft.com/office/drawing/2014/main" id="{F537C49E-55A7-4458-B2ED-674A1CA5CC78}"/>
            </a:ext>
          </a:extLst>
        </cdr:cNvPr>
        <cdr:cNvSpPr txBox="1">
          <a:spLocks xmlns:a="http://schemas.openxmlformats.org/drawingml/2006/main" noChangeArrowheads="1"/>
        </cdr:cNvSpPr>
      </cdr:nvSpPr>
      <cdr:spPr bwMode="auto">
        <a:xfrm xmlns:a="http://schemas.openxmlformats.org/drawingml/2006/main">
          <a:off x="4193156" y="3779480"/>
          <a:ext cx="32080" cy="987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MY" sz="1200" b="0" i="0" u="none" strike="noStrike" baseline="0">
              <a:solidFill>
                <a:srgbClr val="000000"/>
              </a:solidFill>
              <a:latin typeface="Arial"/>
              <a:cs typeface="Arial"/>
            </a:rPr>
            <a:t>`</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16</xdr:col>
      <xdr:colOff>342900</xdr:colOff>
      <xdr:row>2</xdr:row>
      <xdr:rowOff>28576</xdr:rowOff>
    </xdr:from>
    <xdr:to>
      <xdr:col>19</xdr:col>
      <xdr:colOff>571500</xdr:colOff>
      <xdr:row>2</xdr:row>
      <xdr:rowOff>375746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734425" y="542926"/>
          <a:ext cx="1438275" cy="34717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1">
          <a:blip xmlns:r="http://schemas.openxmlformats.org/officeDocument/2006/relationships" r:embed="rId1">
            <a:alphaModFix amt="70000"/>
          </a:blip>
          <a:srcRect/>
          <a:tile tx="0" ty="0" sx="100000" sy="100000" flip="none" algn="tl"/>
        </a:blipFill>
        <a:ln w="19050" cap="flat" cmpd="sng" algn="ctr">
          <a:solidFill>
            <a:srgbClr val="38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blipFill dpi="0" rotWithShape="1">
          <a:blip xmlns:r="http://schemas.openxmlformats.org/officeDocument/2006/relationships" r:embed="rId1">
            <a:alphaModFix amt="70000"/>
          </a:blip>
          <a:srcRect/>
          <a:tile tx="0" ty="0" sx="100000" sy="100000" flip="none" algn="tl"/>
        </a:blipFill>
        <a:ln w="19050" cap="flat" cmpd="sng" algn="ctr">
          <a:solidFill>
            <a:srgbClr val="38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
  <sheetViews>
    <sheetView showGridLines="0" topLeftCell="A10" zoomScale="92" workbookViewId="0">
      <selection activeCell="K19" sqref="K19"/>
    </sheetView>
  </sheetViews>
  <sheetFormatPr defaultColWidth="7.42578125" defaultRowHeight="12.75" x14ac:dyDescent="0.2"/>
  <cols>
    <col min="1" max="10" width="7.42578125" customWidth="1"/>
    <col min="11" max="11" width="27.42578125" bestFit="1" customWidth="1"/>
  </cols>
  <sheetData>
    <row r="1" spans="1:10" ht="23.25" x14ac:dyDescent="0.2">
      <c r="A1" s="24"/>
      <c r="B1" s="24"/>
      <c r="C1" s="21"/>
      <c r="D1" s="21"/>
      <c r="E1" s="21" t="s">
        <v>0</v>
      </c>
      <c r="F1" s="21"/>
      <c r="G1" s="21"/>
      <c r="H1" s="21"/>
      <c r="I1" s="21"/>
      <c r="J1" s="21"/>
    </row>
    <row r="2" spans="1:10" ht="12" customHeight="1" x14ac:dyDescent="0.2">
      <c r="A2" s="78"/>
      <c r="B2" s="78"/>
      <c r="C2" s="79"/>
      <c r="D2" s="79"/>
      <c r="E2" s="79"/>
      <c r="F2" s="79"/>
      <c r="G2" s="79"/>
      <c r="H2" s="79"/>
      <c r="I2" s="79"/>
      <c r="J2" s="79"/>
    </row>
    <row r="3" spans="1:10" ht="15.75" x14ac:dyDescent="0.2">
      <c r="A3" s="76" t="s">
        <v>61</v>
      </c>
      <c r="B3" s="44"/>
      <c r="C3" s="44"/>
      <c r="D3" s="44"/>
      <c r="E3" s="44"/>
      <c r="F3" s="44"/>
      <c r="G3" s="44"/>
      <c r="H3" s="44"/>
      <c r="I3" s="44"/>
      <c r="J3" s="44"/>
    </row>
    <row r="4" spans="1:10" ht="15.75" x14ac:dyDescent="0.2">
      <c r="A4" s="76"/>
      <c r="B4" s="44"/>
      <c r="C4" s="44"/>
      <c r="D4" s="44"/>
      <c r="E4" s="44"/>
      <c r="F4" s="44"/>
      <c r="G4" s="44"/>
      <c r="H4" s="44"/>
      <c r="I4" s="44"/>
      <c r="J4" s="44"/>
    </row>
    <row r="5" spans="1:10" x14ac:dyDescent="0.2">
      <c r="A5" s="44"/>
      <c r="B5" s="44"/>
      <c r="C5" s="44"/>
      <c r="D5" s="44"/>
      <c r="E5" s="44"/>
      <c r="F5" s="44"/>
      <c r="G5" s="44"/>
      <c r="H5" s="44"/>
      <c r="I5" s="44"/>
      <c r="J5" s="44"/>
    </row>
    <row r="6" spans="1:10" x14ac:dyDescent="0.2">
      <c r="A6" s="44"/>
      <c r="B6" s="44"/>
      <c r="C6" s="44"/>
      <c r="D6" s="44"/>
      <c r="E6" s="44"/>
      <c r="F6" s="44"/>
      <c r="G6" s="44"/>
      <c r="H6" s="44"/>
      <c r="I6" s="44"/>
      <c r="J6" s="44"/>
    </row>
    <row r="7" spans="1:10" x14ac:dyDescent="0.2">
      <c r="A7" s="44"/>
      <c r="B7" s="44"/>
      <c r="C7" s="44"/>
      <c r="D7" s="44"/>
      <c r="E7" s="44"/>
      <c r="F7" s="44"/>
      <c r="G7" s="44"/>
      <c r="H7" s="44"/>
      <c r="I7" s="44"/>
      <c r="J7" s="44"/>
    </row>
    <row r="8" spans="1:10" x14ac:dyDescent="0.2">
      <c r="A8" s="44"/>
      <c r="B8" s="44"/>
      <c r="C8" s="44"/>
      <c r="D8" s="44"/>
      <c r="E8" s="44"/>
      <c r="F8" s="44"/>
      <c r="G8" s="44"/>
      <c r="H8" s="44"/>
      <c r="I8" s="44"/>
      <c r="J8" s="44"/>
    </row>
    <row r="9" spans="1:10" x14ac:dyDescent="0.2">
      <c r="A9" s="44"/>
      <c r="B9" s="44"/>
      <c r="C9" s="44"/>
      <c r="D9" s="44"/>
      <c r="E9" s="44"/>
      <c r="F9" s="44"/>
      <c r="G9" s="44"/>
      <c r="H9" s="44"/>
      <c r="I9" s="44"/>
      <c r="J9" s="44"/>
    </row>
    <row r="10" spans="1:10" x14ac:dyDescent="0.2">
      <c r="A10" s="44"/>
      <c r="B10" s="44"/>
      <c r="C10" s="44"/>
      <c r="D10" s="44"/>
      <c r="E10" s="44"/>
      <c r="F10" s="44"/>
      <c r="G10" s="44"/>
      <c r="H10" s="44"/>
      <c r="I10" s="44"/>
      <c r="J10" s="44"/>
    </row>
    <row r="11" spans="1:10" x14ac:dyDescent="0.2">
      <c r="A11" s="44"/>
      <c r="B11" s="44"/>
      <c r="C11" s="44"/>
      <c r="D11" s="44"/>
      <c r="E11" s="44"/>
      <c r="F11" s="44"/>
      <c r="G11" s="44"/>
      <c r="H11" s="44"/>
      <c r="I11" s="44"/>
      <c r="J11" s="44"/>
    </row>
    <row r="12" spans="1:10" x14ac:dyDescent="0.2">
      <c r="A12" s="44"/>
      <c r="B12" s="44"/>
      <c r="C12" s="44"/>
      <c r="D12" s="44"/>
      <c r="E12" s="44"/>
      <c r="F12" s="44"/>
      <c r="G12" s="44"/>
      <c r="H12" s="44"/>
      <c r="I12" s="44"/>
      <c r="J12" s="44"/>
    </row>
    <row r="13" spans="1:10" x14ac:dyDescent="0.2">
      <c r="A13" s="44"/>
      <c r="B13" s="44"/>
      <c r="C13" s="44"/>
      <c r="D13" s="44"/>
      <c r="E13" s="44"/>
      <c r="F13" s="44"/>
      <c r="G13" s="44"/>
      <c r="H13" s="44"/>
      <c r="I13" s="44"/>
      <c r="J13" s="44"/>
    </row>
    <row r="14" spans="1:10" x14ac:dyDescent="0.2">
      <c r="A14" s="44"/>
      <c r="B14" s="44"/>
      <c r="C14" s="44"/>
      <c r="D14" s="44"/>
      <c r="E14" s="44"/>
      <c r="F14" s="44"/>
      <c r="G14" s="44"/>
      <c r="H14" s="44"/>
      <c r="I14" s="44"/>
      <c r="J14" s="44"/>
    </row>
    <row r="15" spans="1:10" x14ac:dyDescent="0.2">
      <c r="A15" s="44"/>
      <c r="B15" s="44"/>
      <c r="C15" s="44"/>
      <c r="D15" s="44"/>
      <c r="E15" s="44"/>
      <c r="F15" s="44"/>
      <c r="G15" s="44"/>
      <c r="H15" s="44"/>
      <c r="I15" s="44"/>
      <c r="J15" s="44"/>
    </row>
    <row r="16" spans="1:10" x14ac:dyDescent="0.2">
      <c r="A16" s="44"/>
      <c r="B16" s="44"/>
      <c r="C16" s="44"/>
      <c r="D16" s="44"/>
      <c r="E16" s="44"/>
      <c r="F16" s="44"/>
      <c r="G16" s="44"/>
      <c r="H16" s="44"/>
      <c r="I16" s="44"/>
      <c r="J16" s="44"/>
    </row>
    <row r="17" spans="1:13" x14ac:dyDescent="0.2">
      <c r="A17" s="44"/>
      <c r="B17" s="44"/>
      <c r="C17" s="44"/>
      <c r="D17" s="44"/>
      <c r="E17" s="44"/>
      <c r="F17" s="44"/>
      <c r="G17" s="44"/>
      <c r="H17" s="44"/>
      <c r="I17" s="44"/>
      <c r="J17" s="44"/>
    </row>
    <row r="18" spans="1:13" x14ac:dyDescent="0.2">
      <c r="A18" s="44"/>
      <c r="B18" s="44"/>
      <c r="C18" s="44"/>
      <c r="D18" s="44"/>
      <c r="E18" s="44"/>
      <c r="F18" s="44"/>
      <c r="G18" s="44"/>
      <c r="H18" s="44"/>
      <c r="I18" s="44"/>
      <c r="J18" s="44"/>
    </row>
    <row r="19" spans="1:13" x14ac:dyDescent="0.2">
      <c r="A19" s="44"/>
      <c r="B19" s="44"/>
      <c r="C19" s="44"/>
      <c r="D19" s="44"/>
      <c r="E19" s="44"/>
      <c r="F19" s="44"/>
      <c r="G19" s="44"/>
      <c r="H19" s="44"/>
      <c r="I19" s="44"/>
      <c r="J19" s="44"/>
    </row>
    <row r="20" spans="1:13" x14ac:dyDescent="0.2">
      <c r="A20" s="44"/>
      <c r="B20" s="44"/>
      <c r="C20" s="44"/>
      <c r="D20" s="44"/>
      <c r="E20" s="44"/>
      <c r="F20" s="44"/>
      <c r="G20" s="44"/>
      <c r="H20" s="44"/>
      <c r="I20" s="44"/>
      <c r="J20" s="44"/>
    </row>
    <row r="21" spans="1:13" x14ac:dyDescent="0.2">
      <c r="A21" s="44"/>
      <c r="B21" s="44"/>
      <c r="C21" s="44"/>
      <c r="D21" s="44"/>
      <c r="E21" s="44"/>
      <c r="F21" s="44"/>
      <c r="G21" s="44"/>
      <c r="H21" s="44"/>
      <c r="I21" s="44"/>
      <c r="J21" s="44"/>
    </row>
    <row r="22" spans="1:13" x14ac:dyDescent="0.2">
      <c r="A22" s="44"/>
      <c r="B22" s="44"/>
      <c r="C22" s="44"/>
      <c r="D22" s="44"/>
      <c r="E22" s="44"/>
      <c r="F22" s="44"/>
      <c r="G22" s="44"/>
      <c r="H22" s="44"/>
      <c r="I22" s="44"/>
      <c r="J22" s="44"/>
    </row>
    <row r="23" spans="1:13" x14ac:dyDescent="0.2">
      <c r="A23" s="44"/>
      <c r="B23" s="44"/>
      <c r="C23" s="44"/>
      <c r="D23" s="44"/>
      <c r="E23" s="44"/>
      <c r="F23" s="44"/>
      <c r="G23" s="44"/>
      <c r="H23" s="44"/>
      <c r="I23" s="44"/>
      <c r="J23" s="44"/>
    </row>
    <row r="24" spans="1:13" x14ac:dyDescent="0.2">
      <c r="A24" s="44"/>
      <c r="B24" s="44"/>
      <c r="C24" s="44"/>
      <c r="D24" s="44"/>
      <c r="E24" s="44"/>
      <c r="F24" s="44"/>
      <c r="G24" s="44"/>
      <c r="H24" s="44"/>
      <c r="I24" s="44"/>
      <c r="J24" s="44"/>
    </row>
    <row r="25" spans="1:13" x14ac:dyDescent="0.2">
      <c r="A25" s="44"/>
      <c r="B25" s="44"/>
      <c r="C25" s="44"/>
      <c r="D25" s="44"/>
      <c r="E25" s="44"/>
      <c r="F25" s="44"/>
      <c r="G25" s="44"/>
      <c r="H25" s="44"/>
      <c r="I25" s="44"/>
      <c r="J25" s="44"/>
    </row>
    <row r="26" spans="1:13" ht="15.75" x14ac:dyDescent="0.25">
      <c r="A26" s="44"/>
      <c r="B26" s="44"/>
      <c r="C26" s="44"/>
      <c r="D26" s="44"/>
      <c r="E26" s="44"/>
      <c r="F26" s="44"/>
      <c r="G26" s="77"/>
      <c r="H26" s="44"/>
      <c r="I26" s="44"/>
      <c r="J26" s="44"/>
      <c r="K26" s="82" t="s">
        <v>70</v>
      </c>
      <c r="L26" s="83"/>
      <c r="M26" s="80"/>
    </row>
    <row r="27" spans="1:13" x14ac:dyDescent="0.2">
      <c r="A27" s="44"/>
      <c r="B27" s="44"/>
      <c r="C27" s="44"/>
      <c r="D27" s="44"/>
      <c r="E27" s="44"/>
      <c r="F27" s="44"/>
      <c r="G27" s="44"/>
      <c r="H27" s="44"/>
      <c r="I27" s="44"/>
      <c r="J27" s="44"/>
    </row>
    <row r="28" spans="1:13" x14ac:dyDescent="0.2">
      <c r="A28" s="44"/>
      <c r="B28" s="44"/>
      <c r="C28" s="44"/>
      <c r="D28" s="44"/>
      <c r="E28" s="44"/>
      <c r="F28" s="44"/>
      <c r="G28" s="44"/>
      <c r="H28" s="44"/>
      <c r="I28" s="44"/>
      <c r="J28" s="44"/>
      <c r="K28" s="682"/>
      <c r="L28" s="95"/>
      <c r="M28" s="81"/>
    </row>
    <row r="29" spans="1:13" x14ac:dyDescent="0.2">
      <c r="A29" s="44"/>
      <c r="B29" s="44"/>
      <c r="C29" s="44"/>
      <c r="D29" s="44"/>
      <c r="E29" s="44"/>
      <c r="F29" s="44"/>
      <c r="G29" s="44"/>
      <c r="H29" s="44"/>
      <c r="I29" s="44"/>
      <c r="J29" s="44"/>
      <c r="K29" s="682"/>
      <c r="L29" s="95"/>
      <c r="M29" s="81"/>
    </row>
    <row r="30" spans="1:13" x14ac:dyDescent="0.2">
      <c r="A30" s="44"/>
      <c r="B30" s="44"/>
      <c r="C30" s="44"/>
      <c r="D30" s="44"/>
      <c r="E30" s="44"/>
      <c r="F30" s="44"/>
      <c r="G30" s="44"/>
      <c r="H30" s="44"/>
      <c r="I30" s="44"/>
      <c r="J30" s="44"/>
    </row>
    <row r="31" spans="1:13" x14ac:dyDescent="0.2">
      <c r="A31" s="44"/>
      <c r="B31" s="44"/>
      <c r="C31" s="44"/>
      <c r="D31" s="44"/>
      <c r="E31" s="44"/>
      <c r="F31" s="44"/>
      <c r="G31" s="44"/>
      <c r="H31" s="44"/>
      <c r="I31" s="44"/>
      <c r="J31" s="44"/>
    </row>
    <row r="32" spans="1:13" x14ac:dyDescent="0.2">
      <c r="A32" s="44"/>
      <c r="B32" s="44"/>
      <c r="C32" s="44"/>
      <c r="D32" s="44"/>
      <c r="E32" s="44"/>
      <c r="F32" s="44"/>
      <c r="G32" s="44"/>
      <c r="H32" s="44"/>
      <c r="I32" s="44"/>
      <c r="J32" s="44"/>
    </row>
    <row r="33" spans="1:10" x14ac:dyDescent="0.2">
      <c r="A33" s="44"/>
      <c r="B33" s="44"/>
      <c r="C33" s="44"/>
      <c r="D33" s="44"/>
      <c r="E33" s="44"/>
      <c r="F33" s="44"/>
      <c r="G33" s="44"/>
      <c r="H33" s="44"/>
      <c r="I33" s="44"/>
      <c r="J33" s="44"/>
    </row>
    <row r="34" spans="1:10" x14ac:dyDescent="0.2">
      <c r="A34" s="44"/>
      <c r="B34" s="44"/>
      <c r="C34" s="44"/>
      <c r="D34" s="44"/>
      <c r="E34" s="44"/>
      <c r="F34" s="44"/>
      <c r="G34" s="44"/>
      <c r="H34" s="44"/>
      <c r="I34" s="44"/>
      <c r="J34" s="44"/>
    </row>
    <row r="35" spans="1:10" x14ac:dyDescent="0.2">
      <c r="A35" s="44"/>
      <c r="B35" s="44"/>
      <c r="C35" s="44"/>
      <c r="D35" s="44"/>
      <c r="E35" s="44"/>
      <c r="F35" s="44"/>
      <c r="G35" s="44"/>
      <c r="H35" s="44"/>
      <c r="I35" s="44"/>
      <c r="J35" s="44"/>
    </row>
    <row r="36" spans="1:10" x14ac:dyDescent="0.2">
      <c r="A36" s="44"/>
      <c r="B36" s="44"/>
      <c r="C36" s="44"/>
      <c r="D36" s="44"/>
      <c r="E36" s="44"/>
      <c r="F36" s="44"/>
      <c r="G36" s="44"/>
      <c r="H36" s="44"/>
      <c r="I36" s="44"/>
      <c r="J36" s="44"/>
    </row>
    <row r="37" spans="1:10" x14ac:dyDescent="0.2">
      <c r="A37" s="44"/>
      <c r="B37" s="44"/>
      <c r="C37" s="44"/>
      <c r="D37" s="44"/>
      <c r="E37" s="44"/>
      <c r="F37" s="44"/>
      <c r="G37" s="44"/>
      <c r="H37" s="44"/>
      <c r="I37" s="44"/>
      <c r="J37" s="44"/>
    </row>
    <row r="38" spans="1:10" x14ac:dyDescent="0.2">
      <c r="A38" s="44"/>
      <c r="B38" s="44"/>
      <c r="C38" s="44"/>
      <c r="D38" s="44"/>
      <c r="E38" s="44"/>
      <c r="F38" s="44"/>
      <c r="G38" s="44"/>
      <c r="H38" s="44"/>
      <c r="I38" s="44"/>
      <c r="J38" s="44"/>
    </row>
    <row r="39" spans="1:10" x14ac:dyDescent="0.2">
      <c r="A39" s="44"/>
      <c r="B39" s="44"/>
      <c r="C39" s="44"/>
      <c r="D39" s="44"/>
      <c r="E39" s="44"/>
      <c r="F39" s="44"/>
      <c r="G39" s="44"/>
      <c r="H39" s="44"/>
      <c r="I39" s="44"/>
      <c r="J39" s="44"/>
    </row>
    <row r="40" spans="1:10" x14ac:dyDescent="0.2">
      <c r="A40" s="44"/>
      <c r="B40" s="44"/>
      <c r="C40" s="44"/>
      <c r="D40" s="44"/>
      <c r="E40" s="44"/>
      <c r="F40" s="44"/>
      <c r="G40" s="44"/>
      <c r="H40" s="44"/>
      <c r="I40" s="44"/>
      <c r="J40" s="44"/>
    </row>
  </sheetData>
  <mergeCells count="1">
    <mergeCell ref="K28:K29"/>
  </mergeCells>
  <phoneticPr fontId="4" type="noConversion"/>
  <printOptions horizontalCentered="1"/>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G110"/>
  <sheetViews>
    <sheetView showGridLines="0" topLeftCell="A10" zoomScale="72" zoomScaleNormal="75" zoomScaleSheetLayoutView="75" workbookViewId="0">
      <selection activeCell="F25" sqref="F25:F26"/>
    </sheetView>
  </sheetViews>
  <sheetFormatPr defaultRowHeight="15.75" x14ac:dyDescent="0.25"/>
  <cols>
    <col min="1" max="1" width="2.7109375" customWidth="1"/>
    <col min="2" max="2" width="5.140625" customWidth="1"/>
    <col min="3" max="3" width="97.140625" customWidth="1"/>
    <col min="4" max="4" width="3" customWidth="1"/>
    <col min="5" max="5" width="5" customWidth="1"/>
    <col min="6" max="6" width="96.42578125" style="29" customWidth="1"/>
    <col min="7" max="7" width="2.140625" customWidth="1"/>
  </cols>
  <sheetData>
    <row r="1" spans="1:33" ht="23.25" x14ac:dyDescent="0.2">
      <c r="A1" s="51"/>
      <c r="B1" s="694" t="s">
        <v>0</v>
      </c>
      <c r="C1" s="694"/>
      <c r="D1" s="49"/>
      <c r="E1" s="49"/>
      <c r="F1" s="50"/>
      <c r="G1" s="49"/>
      <c r="H1" s="21"/>
      <c r="I1" s="21"/>
      <c r="J1" s="21"/>
      <c r="K1" s="21"/>
      <c r="L1" s="25"/>
      <c r="M1" s="10"/>
      <c r="N1" s="10"/>
      <c r="O1" s="10"/>
      <c r="P1" s="10"/>
      <c r="Q1" s="10"/>
      <c r="R1" s="10"/>
      <c r="S1" s="10"/>
      <c r="T1" s="10"/>
      <c r="U1" s="10"/>
      <c r="V1" s="10"/>
      <c r="W1" s="10"/>
      <c r="X1" s="10"/>
      <c r="Y1" s="10"/>
      <c r="Z1" s="10"/>
      <c r="AA1" s="10"/>
      <c r="AB1" s="10"/>
      <c r="AC1" s="10"/>
      <c r="AD1" s="10"/>
      <c r="AE1" s="10"/>
      <c r="AF1" s="10"/>
      <c r="AG1" s="10"/>
    </row>
    <row r="2" spans="1:33" x14ac:dyDescent="0.25">
      <c r="A2" s="51"/>
      <c r="B2" s="32" t="s">
        <v>10</v>
      </c>
      <c r="C2" s="33"/>
      <c r="D2" s="51"/>
      <c r="E2" s="44"/>
      <c r="F2" s="53"/>
      <c r="G2" s="51"/>
      <c r="H2" s="25"/>
      <c r="I2" s="25"/>
      <c r="J2" s="25"/>
      <c r="K2" s="25"/>
      <c r="L2" s="25"/>
    </row>
    <row r="3" spans="1:33" s="5" customFormat="1" x14ac:dyDescent="0.25">
      <c r="A3" s="52"/>
      <c r="B3" s="34" t="s">
        <v>11</v>
      </c>
      <c r="C3" s="35"/>
      <c r="D3" s="52"/>
      <c r="E3" s="54" t="s">
        <v>23</v>
      </c>
      <c r="F3" s="55"/>
      <c r="G3" s="52"/>
      <c r="H3" s="26"/>
      <c r="I3" s="26"/>
      <c r="J3" s="26"/>
      <c r="K3" s="26"/>
      <c r="L3" s="26"/>
    </row>
    <row r="4" spans="1:33" ht="34.5" customHeight="1" x14ac:dyDescent="0.2">
      <c r="A4" s="51"/>
      <c r="B4" s="687" t="s">
        <v>5</v>
      </c>
      <c r="C4" s="695" t="s">
        <v>68</v>
      </c>
      <c r="D4" s="51"/>
      <c r="E4" s="56" t="s">
        <v>5</v>
      </c>
      <c r="F4" s="57" t="s">
        <v>62</v>
      </c>
      <c r="G4" s="51"/>
      <c r="H4" s="25"/>
      <c r="I4" s="25"/>
      <c r="J4" s="25"/>
      <c r="K4" s="25"/>
      <c r="L4" s="25"/>
    </row>
    <row r="5" spans="1:33" ht="33.75" customHeight="1" x14ac:dyDescent="0.2">
      <c r="A5" s="51"/>
      <c r="B5" s="697"/>
      <c r="C5" s="696"/>
      <c r="D5" s="51"/>
      <c r="E5" s="688" t="s">
        <v>5</v>
      </c>
      <c r="F5" s="684" t="s">
        <v>51</v>
      </c>
      <c r="G5" s="51"/>
      <c r="H5" s="25"/>
      <c r="I5" s="25"/>
      <c r="J5" s="25"/>
      <c r="K5" s="25"/>
      <c r="L5" s="25"/>
    </row>
    <row r="6" spans="1:33" ht="23.25" customHeight="1" x14ac:dyDescent="0.2">
      <c r="A6" s="51"/>
      <c r="B6" s="686" t="s">
        <v>5</v>
      </c>
      <c r="C6" s="698" t="s">
        <v>63</v>
      </c>
      <c r="D6" s="51"/>
      <c r="E6" s="689"/>
      <c r="F6" s="685"/>
      <c r="G6" s="51"/>
      <c r="H6" s="25"/>
      <c r="I6" s="25"/>
      <c r="J6" s="25"/>
      <c r="K6" s="25"/>
      <c r="L6" s="25"/>
    </row>
    <row r="7" spans="1:33" ht="27" customHeight="1" x14ac:dyDescent="0.2">
      <c r="A7" s="51"/>
      <c r="B7" s="697"/>
      <c r="C7" s="695"/>
      <c r="D7" s="51"/>
      <c r="E7" s="688" t="s">
        <v>5</v>
      </c>
      <c r="F7" s="684" t="s">
        <v>69</v>
      </c>
      <c r="G7" s="51"/>
      <c r="H7" s="25"/>
      <c r="I7" s="25"/>
      <c r="J7" s="25"/>
      <c r="K7" s="25"/>
      <c r="L7" s="25"/>
    </row>
    <row r="8" spans="1:33" ht="57.75" customHeight="1" x14ac:dyDescent="0.2">
      <c r="A8" s="51"/>
      <c r="B8" s="686" t="s">
        <v>5</v>
      </c>
      <c r="C8" s="698" t="s">
        <v>50</v>
      </c>
      <c r="D8" s="51"/>
      <c r="E8" s="689"/>
      <c r="F8" s="685"/>
      <c r="G8" s="51"/>
      <c r="H8" s="25"/>
      <c r="I8" s="25"/>
      <c r="J8" s="25"/>
      <c r="K8" s="25"/>
      <c r="L8" s="25"/>
    </row>
    <row r="9" spans="1:33" ht="15.75" customHeight="1" x14ac:dyDescent="0.2">
      <c r="A9" s="51"/>
      <c r="B9" s="687"/>
      <c r="C9" s="699"/>
      <c r="D9" s="51"/>
      <c r="E9" s="688" t="s">
        <v>5</v>
      </c>
      <c r="F9" s="684" t="s">
        <v>24</v>
      </c>
      <c r="G9" s="51"/>
      <c r="H9" s="25"/>
      <c r="I9" s="25"/>
      <c r="J9" s="25"/>
      <c r="K9" s="25"/>
      <c r="L9" s="25"/>
    </row>
    <row r="10" spans="1:33" ht="24" customHeight="1" x14ac:dyDescent="0.2">
      <c r="A10" s="51"/>
      <c r="B10" s="36" t="s">
        <v>5</v>
      </c>
      <c r="C10" s="37" t="s">
        <v>64</v>
      </c>
      <c r="D10" s="51"/>
      <c r="E10" s="689"/>
      <c r="F10" s="685"/>
      <c r="G10" s="51"/>
      <c r="H10" s="25"/>
      <c r="I10" s="25"/>
      <c r="J10" s="25"/>
      <c r="K10" s="25"/>
      <c r="L10" s="25"/>
    </row>
    <row r="11" spans="1:33" ht="34.5" customHeight="1" x14ac:dyDescent="0.2">
      <c r="A11" s="51"/>
      <c r="B11" s="36" t="s">
        <v>5</v>
      </c>
      <c r="C11" s="37" t="s">
        <v>65</v>
      </c>
      <c r="D11" s="51"/>
      <c r="E11" s="58" t="s">
        <v>5</v>
      </c>
      <c r="F11" s="59" t="s">
        <v>52</v>
      </c>
      <c r="G11" s="51"/>
      <c r="H11" s="25"/>
      <c r="I11" s="25"/>
      <c r="J11" s="25"/>
      <c r="K11" s="25"/>
      <c r="L11" s="25"/>
    </row>
    <row r="12" spans="1:33" ht="34.5" customHeight="1" x14ac:dyDescent="0.2">
      <c r="A12" s="51"/>
      <c r="B12" s="36" t="s">
        <v>5</v>
      </c>
      <c r="C12" s="62" t="s">
        <v>75</v>
      </c>
      <c r="D12" s="51"/>
      <c r="E12" s="93"/>
      <c r="F12" s="94"/>
      <c r="G12" s="51"/>
      <c r="H12" s="25"/>
      <c r="I12" s="25"/>
      <c r="J12" s="25"/>
      <c r="K12" s="25"/>
      <c r="L12" s="25"/>
    </row>
    <row r="13" spans="1:33" ht="10.5" customHeight="1" x14ac:dyDescent="0.25">
      <c r="A13" s="51"/>
      <c r="B13" s="38"/>
      <c r="C13" s="37"/>
      <c r="D13" s="51"/>
      <c r="E13" s="44"/>
      <c r="F13" s="53"/>
      <c r="G13" s="51"/>
      <c r="H13" s="25"/>
      <c r="I13" s="25"/>
      <c r="J13" s="25"/>
      <c r="K13" s="25"/>
      <c r="L13" s="25"/>
    </row>
    <row r="14" spans="1:33" x14ac:dyDescent="0.2">
      <c r="A14" s="51"/>
      <c r="B14" s="38" t="s">
        <v>19</v>
      </c>
      <c r="C14" s="62"/>
      <c r="D14" s="51"/>
      <c r="E14" s="54" t="s">
        <v>22</v>
      </c>
      <c r="F14" s="42"/>
      <c r="G14" s="51"/>
      <c r="H14" s="25"/>
      <c r="I14" s="25"/>
      <c r="J14" s="25"/>
      <c r="K14" s="25"/>
      <c r="L14" s="25"/>
    </row>
    <row r="15" spans="1:33" ht="34.5" customHeight="1" x14ac:dyDescent="0.2">
      <c r="A15" s="51"/>
      <c r="B15" s="36" t="s">
        <v>5</v>
      </c>
      <c r="C15" s="62" t="s">
        <v>20</v>
      </c>
      <c r="D15" s="51"/>
      <c r="E15" s="693" t="s">
        <v>5</v>
      </c>
      <c r="F15" s="691" t="s">
        <v>60</v>
      </c>
      <c r="G15" s="51"/>
      <c r="H15" s="25"/>
      <c r="I15" s="25"/>
      <c r="J15" s="25"/>
      <c r="K15" s="25"/>
      <c r="L15" s="25"/>
    </row>
    <row r="16" spans="1:33" ht="34.5" customHeight="1" x14ac:dyDescent="0.2">
      <c r="A16" s="51"/>
      <c r="B16" s="36" t="s">
        <v>5</v>
      </c>
      <c r="C16" s="62" t="s">
        <v>46</v>
      </c>
      <c r="D16" s="51"/>
      <c r="E16" s="693"/>
      <c r="F16" s="691"/>
      <c r="G16" s="51"/>
      <c r="H16" s="25"/>
      <c r="I16" s="25"/>
      <c r="J16" s="25"/>
      <c r="K16" s="25"/>
      <c r="L16" s="25"/>
    </row>
    <row r="17" spans="1:12" ht="15.75" customHeight="1" x14ac:dyDescent="0.2">
      <c r="A17" s="51"/>
      <c r="B17" s="690" t="s">
        <v>5</v>
      </c>
      <c r="C17" s="692" t="s">
        <v>47</v>
      </c>
      <c r="D17" s="51"/>
      <c r="E17" s="693"/>
      <c r="F17" s="691"/>
      <c r="G17" s="51"/>
      <c r="H17" s="25"/>
      <c r="I17" s="25"/>
      <c r="J17" s="25"/>
      <c r="K17" s="25"/>
      <c r="L17" s="25"/>
    </row>
    <row r="18" spans="1:12" ht="37.5" customHeight="1" x14ac:dyDescent="0.2">
      <c r="A18" s="51"/>
      <c r="B18" s="690"/>
      <c r="C18" s="692"/>
      <c r="D18" s="51"/>
      <c r="E18" s="60" t="s">
        <v>5</v>
      </c>
      <c r="F18" s="691" t="s">
        <v>9</v>
      </c>
      <c r="G18" s="51"/>
      <c r="H18" s="25"/>
      <c r="I18" s="25"/>
      <c r="J18" s="25"/>
      <c r="K18" s="25"/>
      <c r="L18" s="25"/>
    </row>
    <row r="19" spans="1:12" ht="15.75" customHeight="1" x14ac:dyDescent="0.2">
      <c r="A19" s="51"/>
      <c r="B19" s="36" t="s">
        <v>5</v>
      </c>
      <c r="C19" s="62" t="s">
        <v>21</v>
      </c>
      <c r="D19" s="51"/>
      <c r="E19" s="44"/>
      <c r="F19" s="691"/>
      <c r="G19" s="51"/>
      <c r="H19" s="25"/>
      <c r="I19" s="25"/>
      <c r="J19" s="25"/>
      <c r="K19" s="25"/>
      <c r="L19" s="25"/>
    </row>
    <row r="20" spans="1:12" x14ac:dyDescent="0.2">
      <c r="A20" s="51"/>
      <c r="B20" s="36"/>
      <c r="C20" s="62"/>
      <c r="D20" s="51"/>
      <c r="E20" s="60" t="s">
        <v>5</v>
      </c>
      <c r="F20" s="691" t="s">
        <v>16</v>
      </c>
      <c r="G20" s="51"/>
      <c r="H20" s="25"/>
      <c r="I20" s="25"/>
      <c r="J20" s="25"/>
      <c r="K20" s="25"/>
      <c r="L20" s="25"/>
    </row>
    <row r="21" spans="1:12" x14ac:dyDescent="0.2">
      <c r="A21" s="51"/>
      <c r="B21" s="40" t="s">
        <v>14</v>
      </c>
      <c r="C21" s="39"/>
      <c r="D21" s="51"/>
      <c r="E21" s="60"/>
      <c r="F21" s="691"/>
      <c r="G21" s="51"/>
      <c r="H21" s="25"/>
      <c r="I21" s="25"/>
      <c r="J21" s="25"/>
      <c r="K21" s="25"/>
      <c r="L21" s="25"/>
    </row>
    <row r="22" spans="1:12" ht="31.5" x14ac:dyDescent="0.25">
      <c r="A22" s="51"/>
      <c r="B22" s="36" t="s">
        <v>5</v>
      </c>
      <c r="C22" s="41" t="s">
        <v>66</v>
      </c>
      <c r="D22" s="51"/>
      <c r="E22" s="61" t="s">
        <v>57</v>
      </c>
      <c r="F22" s="61"/>
      <c r="G22" s="51"/>
      <c r="H22" s="25"/>
      <c r="I22" s="25"/>
      <c r="J22" s="25"/>
      <c r="K22" s="25"/>
      <c r="L22" s="25"/>
    </row>
    <row r="23" spans="1:12" x14ac:dyDescent="0.25">
      <c r="A23" s="51"/>
      <c r="B23" s="36" t="s">
        <v>5</v>
      </c>
      <c r="C23" s="41" t="s">
        <v>15</v>
      </c>
      <c r="D23" s="51"/>
      <c r="E23" s="44"/>
      <c r="F23" s="53"/>
      <c r="G23" s="51"/>
      <c r="H23" s="25"/>
      <c r="I23" s="25"/>
      <c r="J23" s="25"/>
      <c r="K23" s="25"/>
      <c r="L23" s="25"/>
    </row>
    <row r="24" spans="1:12" ht="20.25" x14ac:dyDescent="0.3">
      <c r="A24" s="51"/>
      <c r="B24" s="36" t="s">
        <v>5</v>
      </c>
      <c r="C24" s="41" t="s">
        <v>67</v>
      </c>
      <c r="D24" s="51"/>
      <c r="E24" s="44"/>
      <c r="F24" s="69"/>
      <c r="G24" s="51"/>
      <c r="H24" s="25"/>
      <c r="I24" s="25"/>
      <c r="J24" s="25"/>
      <c r="K24" s="25"/>
      <c r="L24" s="25"/>
    </row>
    <row r="25" spans="1:12" ht="31.5" x14ac:dyDescent="0.3">
      <c r="A25" s="51"/>
      <c r="B25" s="36" t="s">
        <v>5</v>
      </c>
      <c r="C25" s="42" t="s">
        <v>8</v>
      </c>
      <c r="D25" s="51"/>
      <c r="E25" s="44"/>
      <c r="F25" s="683"/>
      <c r="G25" s="85"/>
      <c r="H25" s="86"/>
      <c r="I25" s="84"/>
      <c r="J25" s="25"/>
      <c r="K25" s="25"/>
      <c r="L25" s="25"/>
    </row>
    <row r="26" spans="1:12" ht="31.5" x14ac:dyDescent="0.3">
      <c r="A26" s="51"/>
      <c r="B26" s="36" t="s">
        <v>5</v>
      </c>
      <c r="C26" s="41" t="s">
        <v>7</v>
      </c>
      <c r="D26" s="51"/>
      <c r="E26" s="44"/>
      <c r="F26" s="683"/>
      <c r="G26" s="85"/>
      <c r="H26" s="86"/>
      <c r="I26" s="84"/>
      <c r="J26" s="25"/>
      <c r="K26" s="25"/>
      <c r="L26" s="25"/>
    </row>
    <row r="27" spans="1:12" ht="31.5" x14ac:dyDescent="0.25">
      <c r="A27" s="51"/>
      <c r="B27" s="36" t="s">
        <v>5</v>
      </c>
      <c r="C27" s="43" t="s">
        <v>37</v>
      </c>
      <c r="D27" s="51"/>
      <c r="E27" s="44"/>
      <c r="F27" s="53"/>
      <c r="G27" s="51"/>
      <c r="H27" s="25"/>
      <c r="I27" s="25"/>
      <c r="J27" s="25"/>
      <c r="K27" s="25"/>
      <c r="L27" s="25"/>
    </row>
    <row r="28" spans="1:12" x14ac:dyDescent="0.25">
      <c r="A28" s="51"/>
      <c r="B28" s="44"/>
      <c r="C28" s="44"/>
      <c r="D28" s="51"/>
      <c r="E28" s="44"/>
      <c r="F28" s="53"/>
      <c r="G28" s="51"/>
      <c r="H28" s="25"/>
      <c r="I28" s="25"/>
      <c r="J28" s="25"/>
      <c r="K28" s="25"/>
      <c r="L28" s="25"/>
    </row>
    <row r="29" spans="1:12" x14ac:dyDescent="0.25">
      <c r="A29" s="51"/>
      <c r="B29" s="64"/>
      <c r="C29" s="65"/>
      <c r="D29" s="51"/>
      <c r="E29" s="51"/>
      <c r="F29" s="63"/>
      <c r="G29" s="51"/>
      <c r="H29" s="25"/>
      <c r="I29" s="25"/>
      <c r="J29" s="25"/>
      <c r="K29" s="25"/>
      <c r="L29" s="25"/>
    </row>
    <row r="30" spans="1:12" x14ac:dyDescent="0.25">
      <c r="A30" s="66"/>
      <c r="B30" s="66"/>
      <c r="C30" s="48"/>
      <c r="D30" s="66"/>
      <c r="E30" s="48"/>
      <c r="F30" s="31"/>
      <c r="G30" s="25"/>
      <c r="H30" s="25"/>
      <c r="I30" s="25"/>
      <c r="J30" s="25"/>
      <c r="K30" s="25"/>
      <c r="L30" s="25"/>
    </row>
    <row r="31" spans="1:12" x14ac:dyDescent="0.25">
      <c r="A31" s="66"/>
      <c r="B31" s="45"/>
      <c r="C31" s="31"/>
      <c r="D31" s="45"/>
      <c r="E31" s="31"/>
      <c r="F31" s="31"/>
      <c r="G31" s="25"/>
      <c r="H31" s="25"/>
      <c r="I31" s="25"/>
      <c r="J31" s="25"/>
      <c r="K31" s="25"/>
      <c r="L31" s="25"/>
    </row>
    <row r="32" spans="1:12" x14ac:dyDescent="0.25">
      <c r="A32" s="66"/>
      <c r="B32" s="45"/>
      <c r="C32" s="47"/>
      <c r="D32" s="45"/>
      <c r="E32" s="47"/>
      <c r="F32" s="31"/>
      <c r="G32" s="25"/>
      <c r="H32" s="25"/>
      <c r="I32" s="25"/>
      <c r="J32" s="25"/>
      <c r="K32" s="25"/>
      <c r="L32" s="25"/>
    </row>
    <row r="33" spans="1:12" x14ac:dyDescent="0.25">
      <c r="A33" s="66"/>
      <c r="B33" s="45"/>
      <c r="C33" s="67"/>
      <c r="D33" s="45"/>
      <c r="E33" s="67"/>
      <c r="F33" s="31"/>
      <c r="G33" s="25"/>
      <c r="H33" s="25"/>
      <c r="I33" s="25"/>
      <c r="J33" s="25"/>
      <c r="K33" s="25"/>
      <c r="L33" s="25"/>
    </row>
    <row r="34" spans="1:12" x14ac:dyDescent="0.25">
      <c r="A34" s="66"/>
      <c r="B34" s="45"/>
      <c r="C34" s="47"/>
      <c r="D34" s="45"/>
      <c r="E34" s="47"/>
      <c r="F34" s="31"/>
      <c r="G34" s="25"/>
      <c r="H34" s="25"/>
      <c r="I34" s="25"/>
      <c r="J34" s="25"/>
      <c r="K34" s="25"/>
      <c r="L34" s="25"/>
    </row>
    <row r="35" spans="1:12" x14ac:dyDescent="0.25">
      <c r="A35" s="66"/>
      <c r="B35" s="45"/>
      <c r="C35" s="47"/>
      <c r="D35" s="45"/>
      <c r="E35" s="47"/>
      <c r="F35" s="31"/>
      <c r="G35" s="25"/>
      <c r="H35" s="25"/>
      <c r="I35" s="25"/>
      <c r="J35" s="25"/>
      <c r="K35" s="25"/>
      <c r="L35" s="25"/>
    </row>
    <row r="36" spans="1:12" x14ac:dyDescent="0.25">
      <c r="A36" s="66"/>
      <c r="B36" s="68"/>
      <c r="C36" s="47"/>
      <c r="D36" s="68"/>
      <c r="E36" s="47"/>
      <c r="F36" s="31"/>
      <c r="G36" s="25"/>
      <c r="H36" s="25"/>
      <c r="I36" s="25"/>
      <c r="J36" s="25"/>
      <c r="K36" s="25"/>
      <c r="L36" s="25"/>
    </row>
    <row r="37" spans="1:12" x14ac:dyDescent="0.25">
      <c r="A37" s="66"/>
      <c r="B37" s="46"/>
      <c r="C37" s="47"/>
      <c r="D37" s="46"/>
      <c r="E37" s="47"/>
      <c r="F37" s="31"/>
      <c r="G37" s="25"/>
      <c r="H37" s="25"/>
      <c r="I37" s="25"/>
      <c r="J37" s="25"/>
      <c r="K37" s="25"/>
      <c r="L37" s="25"/>
    </row>
    <row r="38" spans="1:12" x14ac:dyDescent="0.25">
      <c r="A38" s="66"/>
      <c r="B38" s="45"/>
      <c r="C38" s="47"/>
      <c r="D38" s="45"/>
      <c r="E38" s="47"/>
      <c r="F38" s="31"/>
      <c r="G38" s="25"/>
      <c r="H38" s="25"/>
      <c r="I38" s="25"/>
      <c r="J38" s="25"/>
      <c r="K38" s="25"/>
      <c r="L38" s="25"/>
    </row>
    <row r="39" spans="1:12" x14ac:dyDescent="0.25">
      <c r="A39" s="66"/>
      <c r="B39" s="45"/>
      <c r="C39" s="47"/>
      <c r="D39" s="45"/>
      <c r="E39" s="47"/>
      <c r="F39" s="31"/>
      <c r="G39" s="25"/>
      <c r="H39" s="25"/>
      <c r="I39" s="25"/>
      <c r="J39" s="25"/>
      <c r="K39" s="25"/>
      <c r="L39" s="25"/>
    </row>
    <row r="40" spans="1:12" x14ac:dyDescent="0.25">
      <c r="A40" s="66"/>
      <c r="B40" s="45"/>
      <c r="C40" s="47"/>
      <c r="D40" s="45"/>
      <c r="E40" s="47"/>
      <c r="F40" s="31"/>
      <c r="G40" s="25"/>
      <c r="H40" s="25"/>
      <c r="I40" s="25"/>
      <c r="J40" s="25"/>
      <c r="K40" s="25"/>
      <c r="L40" s="25"/>
    </row>
    <row r="41" spans="1:12" x14ac:dyDescent="0.25">
      <c r="A41" s="66"/>
      <c r="B41" s="31"/>
      <c r="C41" s="31"/>
      <c r="D41" s="31"/>
      <c r="E41" s="31"/>
      <c r="F41" s="31"/>
      <c r="G41" s="25"/>
      <c r="H41" s="25"/>
      <c r="I41" s="25"/>
      <c r="J41" s="25"/>
      <c r="K41" s="25"/>
      <c r="L41" s="25"/>
    </row>
    <row r="42" spans="1:12" x14ac:dyDescent="0.25">
      <c r="A42" s="66"/>
      <c r="B42" s="31"/>
      <c r="C42" s="31"/>
      <c r="D42" s="31"/>
      <c r="E42" s="31"/>
      <c r="F42" s="31"/>
      <c r="G42" s="25"/>
      <c r="H42" s="25"/>
      <c r="I42" s="25"/>
      <c r="J42" s="25"/>
      <c r="K42" s="25"/>
      <c r="L42" s="25"/>
    </row>
    <row r="43" spans="1:12" x14ac:dyDescent="0.25">
      <c r="A43" s="66"/>
      <c r="B43" s="31"/>
      <c r="C43" s="31"/>
      <c r="D43" s="31"/>
      <c r="E43" s="31"/>
      <c r="F43" s="31"/>
      <c r="G43" s="25"/>
      <c r="H43" s="25"/>
      <c r="I43" s="25"/>
      <c r="J43" s="25"/>
      <c r="K43" s="25"/>
      <c r="L43" s="25"/>
    </row>
    <row r="44" spans="1:12" x14ac:dyDescent="0.25">
      <c r="A44" s="66"/>
      <c r="B44" s="31"/>
      <c r="C44" s="31"/>
      <c r="D44" s="31"/>
      <c r="E44" s="31"/>
      <c r="F44" s="31"/>
      <c r="G44" s="25"/>
      <c r="H44" s="25"/>
      <c r="I44" s="25"/>
      <c r="J44" s="25"/>
      <c r="K44" s="25"/>
      <c r="L44" s="25"/>
    </row>
    <row r="45" spans="1:12" x14ac:dyDescent="0.25">
      <c r="A45" s="66"/>
      <c r="B45" s="31"/>
      <c r="C45" s="31"/>
      <c r="D45" s="25"/>
      <c r="E45" s="25"/>
      <c r="F45" s="31"/>
      <c r="G45" s="25"/>
      <c r="H45" s="25"/>
      <c r="I45" s="25"/>
      <c r="J45" s="25"/>
      <c r="K45" s="25"/>
      <c r="L45" s="25"/>
    </row>
    <row r="46" spans="1:12" x14ac:dyDescent="0.25">
      <c r="A46" s="66"/>
      <c r="B46" s="31"/>
      <c r="C46" s="31"/>
      <c r="D46" s="25"/>
      <c r="E46" s="25"/>
      <c r="F46" s="31"/>
      <c r="G46" s="25"/>
      <c r="H46" s="25"/>
      <c r="I46" s="25"/>
      <c r="J46" s="25"/>
      <c r="K46" s="25"/>
      <c r="L46" s="25"/>
    </row>
    <row r="47" spans="1:12" x14ac:dyDescent="0.25">
      <c r="A47" s="66"/>
      <c r="B47" s="31"/>
      <c r="C47" s="31"/>
      <c r="D47" s="25"/>
      <c r="E47" s="25"/>
      <c r="F47" s="31"/>
      <c r="G47" s="25"/>
      <c r="H47" s="25"/>
      <c r="I47" s="25"/>
      <c r="J47" s="25"/>
      <c r="K47" s="25"/>
      <c r="L47" s="25"/>
    </row>
    <row r="48" spans="1:12" x14ac:dyDescent="0.25">
      <c r="B48" s="29"/>
      <c r="C48" s="29"/>
      <c r="E48" s="10"/>
      <c r="F48" s="30"/>
    </row>
    <row r="49" spans="2:6" x14ac:dyDescent="0.25">
      <c r="B49" s="29"/>
      <c r="C49" s="29"/>
      <c r="E49" s="10"/>
      <c r="F49" s="30"/>
    </row>
    <row r="50" spans="2:6" x14ac:dyDescent="0.25">
      <c r="B50" s="29"/>
      <c r="C50" s="29"/>
      <c r="E50" s="10"/>
      <c r="F50" s="30"/>
    </row>
    <row r="51" spans="2:6" ht="17.25" x14ac:dyDescent="0.3">
      <c r="B51" s="28"/>
      <c r="C51" s="28"/>
    </row>
    <row r="52" spans="2:6" ht="17.25" x14ac:dyDescent="0.3">
      <c r="B52" s="28"/>
      <c r="C52" s="28"/>
    </row>
    <row r="53" spans="2:6" ht="17.25" x14ac:dyDescent="0.3">
      <c r="B53" s="28"/>
      <c r="C53" s="28"/>
    </row>
    <row r="54" spans="2:6" ht="17.25" x14ac:dyDescent="0.3">
      <c r="B54" s="28"/>
      <c r="C54" s="28"/>
    </row>
    <row r="55" spans="2:6" ht="17.25" x14ac:dyDescent="0.3">
      <c r="B55" s="28"/>
      <c r="C55" s="28"/>
    </row>
    <row r="56" spans="2:6" ht="17.25" x14ac:dyDescent="0.3">
      <c r="B56" s="28"/>
      <c r="C56" s="28"/>
    </row>
    <row r="57" spans="2:6" ht="17.25" x14ac:dyDescent="0.3">
      <c r="B57" s="27"/>
      <c r="C57" s="28"/>
    </row>
    <row r="58" spans="2:6" ht="17.25" x14ac:dyDescent="0.3">
      <c r="B58" s="27"/>
      <c r="C58" s="28"/>
    </row>
    <row r="59" spans="2:6" ht="17.25" x14ac:dyDescent="0.3">
      <c r="B59" s="28"/>
      <c r="C59" s="28"/>
    </row>
    <row r="60" spans="2:6" ht="17.25" x14ac:dyDescent="0.3">
      <c r="B60" s="27"/>
      <c r="C60" s="28"/>
    </row>
    <row r="61" spans="2:6" ht="17.25" x14ac:dyDescent="0.3">
      <c r="B61" s="27"/>
      <c r="C61" s="28"/>
    </row>
    <row r="62" spans="2:6" ht="17.25" x14ac:dyDescent="0.3">
      <c r="B62" s="28"/>
      <c r="C62" s="28"/>
    </row>
    <row r="63" spans="2:6" ht="17.25" x14ac:dyDescent="0.3">
      <c r="B63" s="28"/>
      <c r="C63" s="28"/>
    </row>
    <row r="64" spans="2:6" ht="17.25" x14ac:dyDescent="0.3">
      <c r="B64" s="28"/>
      <c r="C64" s="28"/>
    </row>
    <row r="65" spans="2:3" ht="17.25" x14ac:dyDescent="0.3">
      <c r="B65" s="28"/>
      <c r="C65" s="28"/>
    </row>
    <row r="66" spans="2:3" ht="17.25" x14ac:dyDescent="0.3">
      <c r="B66" s="28"/>
      <c r="C66" s="28"/>
    </row>
    <row r="67" spans="2:3" ht="17.25" x14ac:dyDescent="0.3">
      <c r="B67" s="28"/>
      <c r="C67" s="28"/>
    </row>
    <row r="68" spans="2:3" ht="17.25" x14ac:dyDescent="0.3">
      <c r="B68" s="28"/>
      <c r="C68" s="28"/>
    </row>
    <row r="69" spans="2:3" ht="17.25" x14ac:dyDescent="0.3">
      <c r="B69" s="28"/>
      <c r="C69" s="28"/>
    </row>
    <row r="70" spans="2:3" ht="17.25" x14ac:dyDescent="0.3">
      <c r="B70" s="28"/>
      <c r="C70" s="28"/>
    </row>
    <row r="71" spans="2:3" ht="17.25" x14ac:dyDescent="0.3">
      <c r="B71" s="28"/>
      <c r="C71" s="28"/>
    </row>
    <row r="72" spans="2:3" ht="17.25" x14ac:dyDescent="0.3">
      <c r="B72" s="28"/>
      <c r="C72" s="28"/>
    </row>
    <row r="73" spans="2:3" ht="17.25" x14ac:dyDescent="0.3">
      <c r="B73" s="28"/>
      <c r="C73" s="28"/>
    </row>
    <row r="74" spans="2:3" ht="17.25" x14ac:dyDescent="0.3">
      <c r="B74" s="28"/>
      <c r="C74" s="28"/>
    </row>
    <row r="75" spans="2:3" ht="17.25" x14ac:dyDescent="0.3">
      <c r="B75" s="28"/>
      <c r="C75" s="28"/>
    </row>
    <row r="76" spans="2:3" ht="17.25" x14ac:dyDescent="0.3">
      <c r="B76" s="28"/>
      <c r="C76" s="28"/>
    </row>
    <row r="77" spans="2:3" ht="17.25" x14ac:dyDescent="0.3">
      <c r="B77" s="28"/>
      <c r="C77" s="28"/>
    </row>
    <row r="78" spans="2:3" ht="17.25" x14ac:dyDescent="0.3">
      <c r="B78" s="28"/>
      <c r="C78" s="28"/>
    </row>
    <row r="79" spans="2:3" ht="17.25" x14ac:dyDescent="0.3">
      <c r="B79" s="28"/>
      <c r="C79" s="28"/>
    </row>
    <row r="80" spans="2:3" ht="17.25" x14ac:dyDescent="0.3">
      <c r="B80" s="28"/>
      <c r="C80" s="28"/>
    </row>
    <row r="81" spans="2:3" ht="17.25" x14ac:dyDescent="0.3">
      <c r="B81" s="28"/>
      <c r="C81" s="28"/>
    </row>
    <row r="82" spans="2:3" ht="17.25" x14ac:dyDescent="0.3">
      <c r="B82" s="28"/>
      <c r="C82" s="28"/>
    </row>
    <row r="83" spans="2:3" ht="17.25" x14ac:dyDescent="0.3">
      <c r="B83" s="28"/>
      <c r="C83" s="28"/>
    </row>
    <row r="84" spans="2:3" ht="17.25" x14ac:dyDescent="0.3">
      <c r="B84" s="28"/>
      <c r="C84" s="28"/>
    </row>
    <row r="85" spans="2:3" ht="17.25" x14ac:dyDescent="0.3">
      <c r="B85" s="28"/>
      <c r="C85" s="28"/>
    </row>
    <row r="86" spans="2:3" ht="17.25" x14ac:dyDescent="0.3">
      <c r="B86" s="28"/>
      <c r="C86" s="28"/>
    </row>
    <row r="87" spans="2:3" ht="17.25" x14ac:dyDescent="0.3">
      <c r="B87" s="28"/>
      <c r="C87" s="28"/>
    </row>
    <row r="88" spans="2:3" ht="17.25" x14ac:dyDescent="0.3">
      <c r="B88" s="28"/>
      <c r="C88" s="28"/>
    </row>
    <row r="89" spans="2:3" ht="17.25" x14ac:dyDescent="0.3">
      <c r="B89" s="28"/>
      <c r="C89" s="28"/>
    </row>
    <row r="90" spans="2:3" ht="17.25" x14ac:dyDescent="0.3">
      <c r="B90" s="28"/>
      <c r="C90" s="28"/>
    </row>
    <row r="91" spans="2:3" ht="17.25" x14ac:dyDescent="0.3">
      <c r="B91" s="28"/>
      <c r="C91" s="28"/>
    </row>
    <row r="92" spans="2:3" ht="17.25" x14ac:dyDescent="0.3">
      <c r="B92" s="28"/>
      <c r="C92" s="28"/>
    </row>
    <row r="93" spans="2:3" ht="17.25" x14ac:dyDescent="0.3">
      <c r="B93" s="28"/>
      <c r="C93" s="28"/>
    </row>
    <row r="94" spans="2:3" ht="17.25" x14ac:dyDescent="0.3">
      <c r="B94" s="28"/>
      <c r="C94" s="28"/>
    </row>
    <row r="95" spans="2:3" ht="17.25" x14ac:dyDescent="0.3">
      <c r="B95" s="28"/>
      <c r="C95" s="28"/>
    </row>
    <row r="96" spans="2:3" ht="17.25" x14ac:dyDescent="0.3">
      <c r="B96" s="28"/>
      <c r="C96" s="28"/>
    </row>
    <row r="97" spans="2:3" ht="17.25" x14ac:dyDescent="0.3">
      <c r="B97" s="28"/>
      <c r="C97" s="28"/>
    </row>
    <row r="98" spans="2:3" ht="17.25" x14ac:dyDescent="0.3">
      <c r="B98" s="28"/>
      <c r="C98" s="28"/>
    </row>
    <row r="99" spans="2:3" ht="17.25" x14ac:dyDescent="0.3">
      <c r="B99" s="28"/>
      <c r="C99" s="28"/>
    </row>
    <row r="100" spans="2:3" ht="17.25" x14ac:dyDescent="0.3">
      <c r="B100" s="28"/>
      <c r="C100" s="28"/>
    </row>
    <row r="101" spans="2:3" ht="17.25" x14ac:dyDescent="0.3">
      <c r="B101" s="28"/>
      <c r="C101" s="28"/>
    </row>
    <row r="102" spans="2:3" ht="17.25" x14ac:dyDescent="0.3">
      <c r="B102" s="28"/>
      <c r="C102" s="28"/>
    </row>
    <row r="103" spans="2:3" ht="17.25" x14ac:dyDescent="0.3">
      <c r="B103" s="28"/>
      <c r="C103" s="28"/>
    </row>
    <row r="104" spans="2:3" ht="17.25" x14ac:dyDescent="0.3">
      <c r="B104" s="28"/>
      <c r="C104" s="28"/>
    </row>
    <row r="105" spans="2:3" ht="17.25" x14ac:dyDescent="0.3">
      <c r="B105" s="28"/>
      <c r="C105" s="28"/>
    </row>
    <row r="106" spans="2:3" ht="17.25" x14ac:dyDescent="0.3">
      <c r="B106" s="28"/>
      <c r="C106" s="28"/>
    </row>
    <row r="107" spans="2:3" ht="17.25" x14ac:dyDescent="0.3">
      <c r="B107" s="28"/>
      <c r="C107" s="28"/>
    </row>
    <row r="108" spans="2:3" ht="17.25" x14ac:dyDescent="0.3">
      <c r="B108" s="28"/>
      <c r="C108" s="28"/>
    </row>
    <row r="109" spans="2:3" ht="17.25" x14ac:dyDescent="0.3">
      <c r="B109" s="28"/>
      <c r="C109" s="28"/>
    </row>
    <row r="110" spans="2:3" ht="17.25" x14ac:dyDescent="0.3">
      <c r="B110" s="28"/>
      <c r="C110" s="28"/>
    </row>
  </sheetData>
  <mergeCells count="20">
    <mergeCell ref="F5:F6"/>
    <mergeCell ref="E5:E6"/>
    <mergeCell ref="C6:C7"/>
    <mergeCell ref="F7:F8"/>
    <mergeCell ref="E7:E8"/>
    <mergeCell ref="B1:C1"/>
    <mergeCell ref="C4:C5"/>
    <mergeCell ref="B4:B5"/>
    <mergeCell ref="C8:C9"/>
    <mergeCell ref="B6:B7"/>
    <mergeCell ref="F25:F26"/>
    <mergeCell ref="F9:F10"/>
    <mergeCell ref="B8:B9"/>
    <mergeCell ref="E9:E10"/>
    <mergeCell ref="B17:B18"/>
    <mergeCell ref="F18:F19"/>
    <mergeCell ref="F20:F21"/>
    <mergeCell ref="C17:C18"/>
    <mergeCell ref="F15:F17"/>
    <mergeCell ref="E15:E17"/>
  </mergeCells>
  <phoneticPr fontId="4" type="noConversion"/>
  <pageMargins left="0.75" right="0.75" top="0.75" bottom="0.75" header="0.5" footer="0.5"/>
  <pageSetup paperSize="9" scale="64" orientation="landscape" r:id="rId1"/>
  <headerFooter alignWithMargins="0">
    <oddFooter>&amp;L&amp;"Arial,Italic"&amp;8&amp;F&amp;C&amp;"Arial,Italic"&amp;8&amp;D&amp;R&amp;"Arial,Italic"&amp;8&amp;A  -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9"/>
  <sheetViews>
    <sheetView zoomScale="50" workbookViewId="0">
      <selection activeCell="AP26" sqref="AP26"/>
    </sheetView>
  </sheetViews>
  <sheetFormatPr defaultColWidth="6.42578125" defaultRowHeight="14.25" customHeight="1" x14ac:dyDescent="0.2"/>
  <cols>
    <col min="1" max="10" width="6.42578125" style="10" customWidth="1"/>
    <col min="11" max="21" width="6.42578125" style="16" customWidth="1"/>
    <col min="22" max="16384" width="6.42578125" style="10"/>
  </cols>
  <sheetData>
    <row r="1" spans="1:37" ht="14.25" customHeight="1" x14ac:dyDescent="0.2">
      <c r="A1" s="25"/>
      <c r="B1" s="25"/>
      <c r="C1" s="25"/>
      <c r="D1" s="25"/>
      <c r="E1" s="25"/>
      <c r="F1" s="25"/>
      <c r="G1" s="25"/>
      <c r="H1" s="25"/>
      <c r="I1" s="25"/>
      <c r="J1" s="25"/>
      <c r="K1" s="88"/>
      <c r="L1" s="88"/>
      <c r="M1" s="88"/>
      <c r="N1" s="88"/>
      <c r="O1" s="88"/>
      <c r="P1" s="88"/>
      <c r="Q1" s="88"/>
      <c r="R1" s="88"/>
      <c r="S1" s="88"/>
      <c r="T1" s="88"/>
      <c r="U1" s="88"/>
      <c r="V1" s="88"/>
      <c r="W1" s="88"/>
      <c r="X1" s="25"/>
      <c r="Y1" s="25"/>
      <c r="Z1" s="25"/>
      <c r="AA1" s="25"/>
      <c r="AB1" s="25"/>
      <c r="AC1" s="25"/>
      <c r="AD1" s="25"/>
      <c r="AE1" s="25"/>
      <c r="AF1" s="25"/>
      <c r="AG1" s="25"/>
      <c r="AH1" s="25"/>
      <c r="AI1" s="25"/>
      <c r="AJ1" s="25"/>
      <c r="AK1" s="25"/>
    </row>
    <row r="2" spans="1:37" ht="14.25" customHeight="1" x14ac:dyDescent="0.2">
      <c r="A2" s="25"/>
      <c r="B2" s="25"/>
      <c r="C2" s="25"/>
      <c r="D2" s="25"/>
      <c r="E2" s="25"/>
      <c r="F2" s="25"/>
      <c r="G2" s="25"/>
      <c r="H2" s="25"/>
      <c r="I2" s="25"/>
      <c r="J2" s="25"/>
      <c r="K2" s="89"/>
      <c r="L2" s="89"/>
      <c r="M2" s="89"/>
      <c r="N2" s="89"/>
      <c r="O2" s="89"/>
      <c r="P2" s="89"/>
      <c r="Q2" s="89"/>
      <c r="R2" s="89"/>
      <c r="S2" s="89"/>
      <c r="T2" s="89"/>
      <c r="U2" s="89"/>
      <c r="V2" s="25"/>
      <c r="W2" s="25"/>
      <c r="X2" s="25"/>
      <c r="Y2" s="25"/>
      <c r="Z2" s="25"/>
      <c r="AA2" s="25"/>
      <c r="AB2" s="25"/>
      <c r="AC2" s="25"/>
      <c r="AD2" s="25"/>
      <c r="AE2" s="25"/>
      <c r="AF2" s="25"/>
      <c r="AG2" s="25"/>
      <c r="AH2" s="25"/>
      <c r="AI2" s="25"/>
      <c r="AJ2" s="25"/>
      <c r="AK2" s="25"/>
    </row>
    <row r="3" spans="1:37" ht="14.25" customHeight="1" x14ac:dyDescent="0.2">
      <c r="A3" s="25"/>
      <c r="B3" s="25"/>
      <c r="C3" s="25"/>
      <c r="D3" s="25"/>
      <c r="E3" s="25"/>
      <c r="F3" s="25"/>
      <c r="G3" s="25"/>
      <c r="H3" s="25"/>
      <c r="I3" s="25"/>
      <c r="J3" s="25"/>
      <c r="K3" s="89"/>
      <c r="L3" s="89"/>
      <c r="M3" s="89"/>
      <c r="N3" s="89"/>
      <c r="O3" s="89"/>
      <c r="P3" s="89"/>
      <c r="Q3" s="89"/>
      <c r="R3" s="89"/>
      <c r="S3" s="89"/>
      <c r="T3" s="89"/>
      <c r="U3" s="89"/>
      <c r="V3" s="25"/>
      <c r="W3" s="25"/>
      <c r="X3" s="25"/>
      <c r="Y3" s="25"/>
      <c r="Z3" s="25"/>
      <c r="AA3" s="25"/>
      <c r="AB3" s="25"/>
      <c r="AC3" s="25"/>
      <c r="AD3" s="25"/>
      <c r="AE3" s="25"/>
      <c r="AF3" s="25"/>
      <c r="AG3" s="25"/>
      <c r="AH3" s="25"/>
      <c r="AI3" s="25"/>
      <c r="AJ3" s="25"/>
      <c r="AK3" s="25"/>
    </row>
    <row r="4" spans="1:37" ht="14.25" customHeight="1" x14ac:dyDescent="0.2">
      <c r="A4" s="25"/>
      <c r="B4" s="25"/>
      <c r="C4" s="25"/>
      <c r="D4" s="25"/>
      <c r="E4" s="25"/>
      <c r="F4" s="25"/>
      <c r="G4" s="25"/>
      <c r="H4" s="25"/>
      <c r="I4" s="25"/>
      <c r="J4" s="25"/>
      <c r="K4" s="89"/>
      <c r="L4" s="89"/>
      <c r="M4" s="89"/>
      <c r="N4" s="89"/>
      <c r="O4" s="89"/>
      <c r="P4" s="89"/>
      <c r="Q4" s="89"/>
      <c r="R4" s="89"/>
      <c r="S4" s="89"/>
      <c r="T4" s="89"/>
      <c r="U4" s="89"/>
      <c r="V4" s="25"/>
      <c r="W4" s="25"/>
      <c r="X4" s="25"/>
      <c r="Y4" s="25"/>
      <c r="Z4" s="25"/>
      <c r="AA4" s="25"/>
      <c r="AB4" s="25"/>
      <c r="AC4" s="25"/>
      <c r="AD4" s="25"/>
      <c r="AE4" s="25"/>
      <c r="AF4" s="25"/>
      <c r="AG4" s="25"/>
      <c r="AH4" s="25"/>
      <c r="AI4" s="25"/>
      <c r="AJ4" s="25"/>
      <c r="AK4" s="25"/>
    </row>
    <row r="5" spans="1:37" ht="14.25" customHeight="1" x14ac:dyDescent="0.2">
      <c r="A5" s="25"/>
      <c r="B5" s="25"/>
      <c r="C5" s="25"/>
      <c r="D5" s="25"/>
      <c r="E5" s="25"/>
      <c r="F5" s="25"/>
      <c r="G5" s="25"/>
      <c r="H5" s="25"/>
      <c r="I5" s="25"/>
      <c r="J5" s="25"/>
      <c r="K5" s="89"/>
      <c r="L5" s="89"/>
      <c r="M5" s="89"/>
      <c r="N5" s="89"/>
      <c r="O5" s="89"/>
      <c r="P5" s="89"/>
      <c r="Q5" s="89"/>
      <c r="R5" s="89"/>
      <c r="S5" s="89"/>
      <c r="T5" s="89"/>
      <c r="U5" s="89"/>
      <c r="V5" s="25"/>
      <c r="W5" s="25"/>
      <c r="X5" s="25"/>
      <c r="Y5" s="25"/>
      <c r="Z5" s="25"/>
      <c r="AA5" s="25"/>
      <c r="AB5" s="25"/>
      <c r="AC5" s="25"/>
      <c r="AD5" s="25"/>
      <c r="AE5" s="25"/>
      <c r="AF5" s="25"/>
      <c r="AG5" s="25"/>
      <c r="AH5" s="25"/>
      <c r="AI5" s="25"/>
      <c r="AJ5" s="25"/>
      <c r="AK5" s="25"/>
    </row>
    <row r="6" spans="1:37" ht="14.25" customHeight="1" x14ac:dyDescent="0.2">
      <c r="A6" s="25"/>
      <c r="B6" s="25"/>
      <c r="C6" s="25"/>
      <c r="D6" s="25"/>
      <c r="E6" s="25"/>
      <c r="F6" s="25"/>
      <c r="G6" s="25"/>
      <c r="H6" s="25"/>
      <c r="I6" s="25"/>
      <c r="J6" s="25"/>
      <c r="K6" s="89"/>
      <c r="L6" s="89"/>
      <c r="M6" s="89"/>
      <c r="N6" s="89"/>
      <c r="O6" s="89"/>
      <c r="P6" s="89"/>
      <c r="Q6" s="89"/>
      <c r="R6" s="89"/>
      <c r="S6" s="89"/>
      <c r="T6" s="89"/>
      <c r="U6" s="89"/>
      <c r="V6" s="25"/>
      <c r="W6" s="25"/>
      <c r="X6" s="25"/>
      <c r="Y6" s="25"/>
      <c r="Z6" s="25"/>
      <c r="AA6" s="25"/>
      <c r="AB6" s="25"/>
      <c r="AC6" s="25"/>
      <c r="AD6" s="25"/>
      <c r="AE6" s="25"/>
      <c r="AF6" s="25"/>
      <c r="AG6" s="25"/>
      <c r="AH6" s="25"/>
      <c r="AI6" s="25"/>
      <c r="AJ6" s="25"/>
      <c r="AK6" s="25"/>
    </row>
    <row r="7" spans="1:37" ht="14.25" customHeight="1" x14ac:dyDescent="0.2">
      <c r="A7" s="25"/>
      <c r="B7" s="25"/>
      <c r="C7" s="25"/>
      <c r="D7" s="25"/>
      <c r="E7" s="25"/>
      <c r="F7" s="25"/>
      <c r="G7" s="25"/>
      <c r="H7" s="25"/>
      <c r="I7" s="25"/>
      <c r="J7" s="25"/>
      <c r="K7" s="89"/>
      <c r="L7" s="89"/>
      <c r="M7" s="89"/>
      <c r="N7" s="89"/>
      <c r="O7" s="89"/>
      <c r="P7" s="89"/>
      <c r="Q7" s="89"/>
      <c r="R7" s="89"/>
      <c r="S7" s="89"/>
      <c r="T7" s="89"/>
      <c r="U7" s="89"/>
      <c r="V7" s="25"/>
      <c r="W7" s="25"/>
      <c r="X7" s="25"/>
      <c r="Y7" s="25"/>
      <c r="Z7" s="25"/>
      <c r="AA7" s="25"/>
      <c r="AB7" s="25"/>
      <c r="AC7" s="25"/>
      <c r="AD7" s="25"/>
      <c r="AE7" s="25"/>
      <c r="AF7" s="25"/>
      <c r="AG7" s="25"/>
      <c r="AH7" s="25"/>
      <c r="AI7" s="25"/>
      <c r="AJ7" s="25"/>
      <c r="AK7" s="25"/>
    </row>
    <row r="8" spans="1:37" ht="14.25" customHeight="1" x14ac:dyDescent="0.2">
      <c r="A8" s="25"/>
      <c r="B8" s="25"/>
      <c r="C8" s="25"/>
      <c r="D8" s="25"/>
      <c r="E8" s="25"/>
      <c r="F8" s="25"/>
      <c r="G8" s="25"/>
      <c r="H8" s="25"/>
      <c r="I8" s="25"/>
      <c r="J8" s="25"/>
      <c r="K8" s="89"/>
      <c r="L8" s="89"/>
      <c r="M8" s="89"/>
      <c r="N8" s="89"/>
      <c r="O8" s="89"/>
      <c r="P8" s="89"/>
      <c r="Q8" s="89"/>
      <c r="R8" s="89"/>
      <c r="S8" s="89"/>
      <c r="T8" s="89"/>
      <c r="U8" s="89"/>
      <c r="V8" s="25"/>
      <c r="W8" s="25"/>
      <c r="X8" s="25"/>
      <c r="Y8" s="25"/>
      <c r="Z8" s="25"/>
      <c r="AA8" s="25"/>
      <c r="AB8" s="25"/>
      <c r="AC8" s="25"/>
      <c r="AD8" s="25"/>
      <c r="AE8" s="25"/>
      <c r="AF8" s="25"/>
      <c r="AG8" s="25"/>
      <c r="AH8" s="25"/>
      <c r="AI8" s="25"/>
      <c r="AJ8" s="25"/>
      <c r="AK8" s="25"/>
    </row>
    <row r="9" spans="1:37" ht="14.25" customHeight="1" x14ac:dyDescent="0.2">
      <c r="A9" s="25"/>
      <c r="B9" s="25"/>
      <c r="C9" s="25"/>
      <c r="D9" s="25"/>
      <c r="E9" s="25"/>
      <c r="F9" s="25"/>
      <c r="G9" s="25"/>
      <c r="H9" s="25"/>
      <c r="I9" s="25"/>
      <c r="J9" s="25"/>
      <c r="K9" s="89"/>
      <c r="L9" s="89"/>
      <c r="M9" s="89"/>
      <c r="N9" s="89"/>
      <c r="O9" s="89"/>
      <c r="P9" s="89"/>
      <c r="Q9" s="89"/>
      <c r="R9" s="89"/>
      <c r="S9" s="89"/>
      <c r="T9" s="89"/>
      <c r="U9" s="89"/>
      <c r="V9" s="25"/>
      <c r="W9" s="25"/>
      <c r="X9" s="25"/>
      <c r="Y9" s="25"/>
      <c r="Z9" s="25"/>
      <c r="AA9" s="25"/>
      <c r="AB9" s="25"/>
      <c r="AC9" s="25"/>
      <c r="AD9" s="25"/>
      <c r="AE9" s="25"/>
      <c r="AF9" s="25"/>
      <c r="AG9" s="25"/>
      <c r="AH9" s="25"/>
      <c r="AI9" s="25"/>
      <c r="AJ9" s="25"/>
      <c r="AK9" s="25"/>
    </row>
    <row r="10" spans="1:37" ht="14.25" customHeight="1" x14ac:dyDescent="0.2">
      <c r="A10" s="25"/>
      <c r="B10" s="25"/>
      <c r="C10" s="25"/>
      <c r="D10" s="25"/>
      <c r="E10" s="25"/>
      <c r="F10" s="25"/>
      <c r="G10" s="25"/>
      <c r="H10" s="25"/>
      <c r="I10" s="25"/>
      <c r="J10" s="25"/>
      <c r="K10" s="89"/>
      <c r="L10" s="89"/>
      <c r="M10" s="89"/>
      <c r="N10" s="89"/>
      <c r="O10" s="89"/>
      <c r="P10" s="89"/>
      <c r="Q10" s="89"/>
      <c r="R10" s="700"/>
      <c r="S10" s="700"/>
      <c r="T10" s="700"/>
      <c r="U10" s="700"/>
      <c r="V10" s="90"/>
      <c r="W10" s="90"/>
      <c r="X10" s="25"/>
      <c r="Y10" s="25"/>
      <c r="Z10" s="25"/>
      <c r="AA10" s="25"/>
      <c r="AB10" s="25"/>
      <c r="AC10" s="25"/>
      <c r="AD10" s="25"/>
      <c r="AE10" s="25"/>
      <c r="AF10" s="25"/>
      <c r="AG10" s="25"/>
      <c r="AH10" s="25"/>
      <c r="AI10" s="25"/>
      <c r="AJ10" s="25"/>
      <c r="AK10" s="25"/>
    </row>
    <row r="11" spans="1:37" ht="14.25" customHeight="1" x14ac:dyDescent="0.2">
      <c r="A11" s="25"/>
      <c r="B11" s="25"/>
      <c r="C11" s="25"/>
      <c r="D11" s="25"/>
      <c r="E11" s="25"/>
      <c r="F11" s="25"/>
      <c r="G11" s="25"/>
      <c r="H11" s="25"/>
      <c r="I11" s="25"/>
      <c r="J11" s="25"/>
      <c r="K11" s="89"/>
      <c r="L11" s="89"/>
      <c r="M11" s="89"/>
      <c r="N11" s="89"/>
      <c r="O11" s="89"/>
      <c r="P11" s="89"/>
      <c r="Q11" s="89"/>
      <c r="R11" s="87"/>
      <c r="S11" s="87"/>
      <c r="T11" s="87"/>
      <c r="U11" s="87"/>
      <c r="V11" s="90"/>
      <c r="W11" s="90"/>
      <c r="X11" s="25"/>
      <c r="Y11" s="25"/>
      <c r="Z11" s="25"/>
      <c r="AA11" s="25"/>
      <c r="AB11" s="25"/>
      <c r="AC11" s="25"/>
      <c r="AD11" s="25"/>
      <c r="AE11" s="25"/>
      <c r="AF11" s="25"/>
      <c r="AG11" s="25"/>
      <c r="AH11" s="25"/>
      <c r="AI11" s="25"/>
      <c r="AJ11" s="25"/>
      <c r="AK11" s="25"/>
    </row>
    <row r="12" spans="1:37" ht="14.25" customHeight="1" x14ac:dyDescent="0.2">
      <c r="A12" s="25"/>
      <c r="B12" s="25"/>
      <c r="C12" s="25"/>
      <c r="D12" s="25"/>
      <c r="E12" s="25"/>
      <c r="F12" s="25"/>
      <c r="G12" s="25"/>
      <c r="H12" s="25"/>
      <c r="I12" s="25"/>
      <c r="J12" s="25"/>
      <c r="K12" s="89"/>
      <c r="L12" s="89"/>
      <c r="M12" s="89"/>
      <c r="N12" s="89"/>
      <c r="O12" s="89"/>
      <c r="P12" s="89"/>
      <c r="Q12" s="89"/>
      <c r="R12" s="87"/>
      <c r="S12" s="87"/>
      <c r="T12" s="87"/>
      <c r="U12" s="87"/>
      <c r="V12" s="90"/>
      <c r="W12" s="90"/>
      <c r="X12" s="25"/>
      <c r="Y12" s="25"/>
      <c r="Z12" s="25"/>
      <c r="AA12" s="25"/>
      <c r="AB12" s="25"/>
      <c r="AC12" s="25"/>
      <c r="AD12" s="25"/>
      <c r="AE12" s="25"/>
      <c r="AF12" s="25"/>
      <c r="AG12" s="25"/>
      <c r="AH12" s="25"/>
      <c r="AI12" s="25"/>
      <c r="AJ12" s="25"/>
      <c r="AK12" s="25"/>
    </row>
    <row r="13" spans="1:37" ht="14.25" customHeight="1" x14ac:dyDescent="0.2">
      <c r="A13" s="25"/>
      <c r="B13" s="25"/>
      <c r="C13" s="25"/>
      <c r="D13" s="25"/>
      <c r="E13" s="25"/>
      <c r="F13" s="25"/>
      <c r="G13" s="25"/>
      <c r="H13" s="25"/>
      <c r="I13" s="25"/>
      <c r="J13" s="25"/>
      <c r="K13" s="89"/>
      <c r="L13" s="89"/>
      <c r="M13" s="89"/>
      <c r="N13" s="89"/>
      <c r="O13" s="89"/>
      <c r="P13" s="89"/>
      <c r="Q13" s="89"/>
      <c r="R13" s="87"/>
      <c r="S13" s="87"/>
      <c r="T13" s="87"/>
      <c r="U13" s="87"/>
      <c r="V13" s="90"/>
      <c r="W13" s="90"/>
      <c r="X13" s="25"/>
      <c r="Y13" s="25"/>
      <c r="Z13" s="25"/>
      <c r="AA13" s="25"/>
      <c r="AB13" s="25"/>
      <c r="AC13" s="25"/>
      <c r="AD13" s="25"/>
      <c r="AE13" s="25"/>
      <c r="AF13" s="25"/>
      <c r="AG13" s="25"/>
      <c r="AH13" s="25"/>
      <c r="AI13" s="25"/>
      <c r="AJ13" s="25"/>
      <c r="AK13" s="25"/>
    </row>
    <row r="14" spans="1:37" ht="14.25" customHeight="1" x14ac:dyDescent="0.2">
      <c r="A14" s="25"/>
      <c r="B14" s="25"/>
      <c r="C14" s="25"/>
      <c r="D14" s="25"/>
      <c r="E14" s="25"/>
      <c r="F14" s="25"/>
      <c r="G14" s="25"/>
      <c r="H14" s="25"/>
      <c r="I14" s="25"/>
      <c r="J14" s="25"/>
      <c r="K14" s="89"/>
      <c r="L14" s="89"/>
      <c r="M14" s="89"/>
      <c r="N14" s="89"/>
      <c r="O14" s="89"/>
      <c r="P14" s="89"/>
      <c r="Q14" s="89"/>
      <c r="R14" s="87"/>
      <c r="S14" s="87"/>
      <c r="T14" s="87"/>
      <c r="U14" s="87"/>
      <c r="V14" s="90"/>
      <c r="W14" s="90"/>
      <c r="X14" s="25"/>
      <c r="Y14" s="25"/>
      <c r="Z14" s="25"/>
      <c r="AA14" s="25"/>
      <c r="AB14" s="25"/>
      <c r="AC14" s="25"/>
      <c r="AD14" s="25"/>
      <c r="AE14" s="25"/>
      <c r="AF14" s="25"/>
      <c r="AG14" s="25"/>
      <c r="AH14" s="25"/>
      <c r="AI14" s="25"/>
      <c r="AJ14" s="25"/>
      <c r="AK14" s="25"/>
    </row>
    <row r="15" spans="1:37" ht="14.25" customHeight="1" x14ac:dyDescent="0.2">
      <c r="A15" s="25"/>
      <c r="B15" s="25"/>
      <c r="C15" s="25"/>
      <c r="D15" s="25"/>
      <c r="E15" s="25"/>
      <c r="F15" s="25"/>
      <c r="G15" s="25"/>
      <c r="H15" s="25"/>
      <c r="I15" s="25"/>
      <c r="J15" s="25"/>
      <c r="K15" s="89"/>
      <c r="L15" s="89"/>
      <c r="M15" s="89"/>
      <c r="N15" s="89"/>
      <c r="O15" s="89"/>
      <c r="P15" s="89"/>
      <c r="Q15" s="89"/>
      <c r="R15" s="87"/>
      <c r="S15" s="87"/>
      <c r="T15" s="87"/>
      <c r="U15" s="87"/>
      <c r="V15" s="90"/>
      <c r="W15" s="90"/>
      <c r="X15" s="25"/>
      <c r="Y15" s="25"/>
      <c r="Z15" s="25"/>
      <c r="AA15" s="25"/>
      <c r="AB15" s="25"/>
      <c r="AC15" s="25"/>
      <c r="AD15" s="25"/>
      <c r="AE15" s="25"/>
      <c r="AF15" s="25"/>
      <c r="AG15" s="25"/>
      <c r="AH15" s="25"/>
      <c r="AI15" s="25"/>
      <c r="AJ15" s="25"/>
      <c r="AK15" s="25"/>
    </row>
    <row r="16" spans="1:37" ht="14.25" customHeight="1" x14ac:dyDescent="0.2">
      <c r="A16" s="25"/>
      <c r="B16" s="25"/>
      <c r="C16" s="25"/>
      <c r="D16" s="25"/>
      <c r="E16" s="25"/>
      <c r="F16" s="25"/>
      <c r="G16" s="25"/>
      <c r="H16" s="25"/>
      <c r="I16" s="25"/>
      <c r="J16" s="25"/>
      <c r="K16" s="89"/>
      <c r="L16" s="89"/>
      <c r="M16" s="89"/>
      <c r="N16" s="89"/>
      <c r="O16" s="89"/>
      <c r="P16" s="89"/>
      <c r="Q16" s="89"/>
      <c r="R16" s="87"/>
      <c r="S16" s="87"/>
      <c r="T16" s="87"/>
      <c r="U16" s="87"/>
      <c r="V16" s="90"/>
      <c r="W16" s="90"/>
      <c r="X16" s="25"/>
      <c r="Y16" s="25"/>
      <c r="Z16" s="25"/>
      <c r="AA16" s="25"/>
      <c r="AB16" s="25"/>
      <c r="AC16" s="25"/>
      <c r="AD16" s="25"/>
      <c r="AE16" s="25"/>
      <c r="AF16" s="25"/>
      <c r="AG16" s="25"/>
      <c r="AH16" s="25"/>
      <c r="AI16" s="25"/>
      <c r="AJ16" s="25"/>
      <c r="AK16" s="25"/>
    </row>
    <row r="17" spans="1:37" ht="14.25" customHeight="1" x14ac:dyDescent="0.2">
      <c r="A17" s="25"/>
      <c r="B17" s="25"/>
      <c r="C17" s="25"/>
      <c r="D17" s="25"/>
      <c r="E17" s="25"/>
      <c r="F17" s="25"/>
      <c r="G17" s="25"/>
      <c r="H17" s="25"/>
      <c r="I17" s="25"/>
      <c r="J17" s="25"/>
      <c r="K17" s="89"/>
      <c r="L17" s="89"/>
      <c r="M17" s="89"/>
      <c r="N17" s="89"/>
      <c r="O17" s="89"/>
      <c r="P17" s="89"/>
      <c r="Q17" s="89"/>
      <c r="R17" s="87"/>
      <c r="S17" s="87"/>
      <c r="T17" s="87"/>
      <c r="U17" s="87"/>
      <c r="V17" s="90"/>
      <c r="W17" s="90"/>
      <c r="X17" s="25"/>
      <c r="Y17" s="25"/>
      <c r="Z17" s="25"/>
      <c r="AA17" s="25"/>
      <c r="AB17" s="25"/>
      <c r="AC17" s="25"/>
      <c r="AD17" s="25"/>
      <c r="AE17" s="25"/>
      <c r="AF17" s="25"/>
      <c r="AG17" s="25"/>
      <c r="AH17" s="25"/>
      <c r="AI17" s="25"/>
      <c r="AJ17" s="25"/>
      <c r="AK17" s="25"/>
    </row>
    <row r="18" spans="1:37" ht="14.25" customHeight="1" x14ac:dyDescent="0.2">
      <c r="A18" s="25"/>
      <c r="B18" s="25"/>
      <c r="C18" s="25"/>
      <c r="D18" s="25"/>
      <c r="E18" s="25"/>
      <c r="F18" s="25"/>
      <c r="G18" s="25"/>
      <c r="H18" s="25"/>
      <c r="I18" s="25"/>
      <c r="J18" s="25"/>
      <c r="K18" s="89"/>
      <c r="L18" s="89"/>
      <c r="M18" s="89"/>
      <c r="N18" s="89"/>
      <c r="O18" s="89"/>
      <c r="P18" s="89"/>
      <c r="Q18" s="89"/>
      <c r="R18" s="91"/>
      <c r="S18" s="92"/>
      <c r="T18" s="92"/>
      <c r="U18" s="87"/>
      <c r="V18" s="90"/>
      <c r="W18" s="90"/>
      <c r="X18" s="25"/>
      <c r="Y18" s="25"/>
      <c r="Z18" s="25"/>
      <c r="AA18" s="25"/>
      <c r="AB18" s="25"/>
      <c r="AC18" s="25"/>
      <c r="AD18" s="25"/>
      <c r="AE18" s="25"/>
      <c r="AF18" s="25"/>
      <c r="AG18" s="25"/>
      <c r="AH18" s="25"/>
      <c r="AI18" s="25"/>
      <c r="AJ18" s="25"/>
      <c r="AK18" s="25"/>
    </row>
    <row r="19" spans="1:37" ht="14.25" customHeight="1" x14ac:dyDescent="0.2">
      <c r="A19" s="25"/>
      <c r="B19" s="25"/>
      <c r="C19" s="25"/>
      <c r="D19" s="25"/>
      <c r="E19" s="25"/>
      <c r="F19" s="25"/>
      <c r="G19" s="25"/>
      <c r="H19" s="25"/>
      <c r="I19" s="25"/>
      <c r="J19" s="25"/>
      <c r="K19" s="89"/>
      <c r="L19" s="89"/>
      <c r="M19" s="89"/>
      <c r="N19" s="89"/>
      <c r="O19" s="89"/>
      <c r="P19" s="89"/>
      <c r="Q19" s="89"/>
      <c r="R19" s="89"/>
      <c r="S19" s="89"/>
      <c r="T19" s="89"/>
      <c r="U19" s="87"/>
      <c r="V19" s="90"/>
      <c r="W19" s="90"/>
      <c r="X19" s="25"/>
      <c r="Y19" s="25"/>
      <c r="Z19" s="25"/>
      <c r="AA19" s="25"/>
      <c r="AB19" s="25"/>
      <c r="AC19" s="25"/>
      <c r="AD19" s="25"/>
      <c r="AE19" s="25"/>
      <c r="AF19" s="25"/>
      <c r="AG19" s="25"/>
      <c r="AH19" s="25"/>
      <c r="AI19" s="25"/>
      <c r="AJ19" s="25"/>
      <c r="AK19" s="25"/>
    </row>
    <row r="20" spans="1:37" ht="14.25" customHeight="1" x14ac:dyDescent="0.2">
      <c r="A20" s="25"/>
      <c r="B20" s="25"/>
      <c r="C20" s="25"/>
      <c r="D20" s="25"/>
      <c r="E20" s="25"/>
      <c r="F20" s="25"/>
      <c r="G20" s="25"/>
      <c r="H20" s="25"/>
      <c r="I20" s="25"/>
      <c r="J20" s="25"/>
      <c r="K20" s="89"/>
      <c r="L20" s="89"/>
      <c r="M20" s="89"/>
      <c r="N20" s="89"/>
      <c r="O20" s="89"/>
      <c r="P20" s="89"/>
      <c r="Q20" s="89"/>
      <c r="R20" s="89"/>
      <c r="S20" s="89"/>
      <c r="T20" s="89"/>
      <c r="U20" s="87"/>
      <c r="V20" s="90"/>
      <c r="W20" s="90"/>
      <c r="X20" s="25"/>
      <c r="Y20" s="25"/>
      <c r="Z20" s="25"/>
      <c r="AA20" s="25"/>
      <c r="AB20" s="25"/>
      <c r="AC20" s="25"/>
      <c r="AD20" s="25"/>
      <c r="AE20" s="25"/>
      <c r="AF20" s="25"/>
      <c r="AG20" s="25"/>
      <c r="AH20" s="25"/>
      <c r="AI20" s="25"/>
      <c r="AJ20" s="25"/>
      <c r="AK20" s="25"/>
    </row>
    <row r="21" spans="1:37" ht="14.25" customHeight="1" x14ac:dyDescent="0.2">
      <c r="A21" s="25"/>
      <c r="B21" s="25"/>
      <c r="C21" s="25"/>
      <c r="D21" s="25"/>
      <c r="E21" s="25"/>
      <c r="F21" s="25"/>
      <c r="G21" s="25"/>
      <c r="H21" s="25"/>
      <c r="I21" s="25"/>
      <c r="J21" s="25"/>
      <c r="K21" s="89"/>
      <c r="L21" s="89"/>
      <c r="M21" s="89"/>
      <c r="N21" s="89"/>
      <c r="O21" s="89"/>
      <c r="P21" s="89"/>
      <c r="Q21" s="89"/>
      <c r="R21" s="89"/>
      <c r="S21" s="89"/>
      <c r="T21" s="89"/>
      <c r="U21" s="89"/>
      <c r="V21" s="25"/>
      <c r="W21" s="25"/>
      <c r="X21" s="25"/>
      <c r="Y21" s="25"/>
      <c r="Z21" s="25"/>
      <c r="AA21" s="25"/>
      <c r="AB21" s="25"/>
      <c r="AC21" s="25"/>
      <c r="AD21" s="25"/>
      <c r="AE21" s="25"/>
      <c r="AF21" s="25"/>
      <c r="AG21" s="25"/>
      <c r="AH21" s="25"/>
      <c r="AI21" s="25"/>
      <c r="AJ21" s="25"/>
      <c r="AK21" s="25"/>
    </row>
    <row r="22" spans="1:37" ht="14.25" customHeight="1" x14ac:dyDescent="0.2">
      <c r="A22" s="25"/>
      <c r="B22" s="25"/>
      <c r="C22" s="25"/>
      <c r="D22" s="25"/>
      <c r="E22" s="25"/>
      <c r="F22" s="25"/>
      <c r="G22" s="25"/>
      <c r="H22" s="25"/>
      <c r="I22" s="25"/>
      <c r="J22" s="25"/>
      <c r="K22" s="89"/>
      <c r="L22" s="89"/>
      <c r="M22" s="89"/>
      <c r="N22" s="89"/>
      <c r="O22" s="89"/>
      <c r="P22" s="89"/>
      <c r="Q22" s="89"/>
      <c r="R22" s="89"/>
      <c r="S22" s="89"/>
      <c r="T22" s="89"/>
      <c r="U22" s="89"/>
      <c r="V22" s="25"/>
      <c r="W22" s="25"/>
      <c r="X22" s="25"/>
      <c r="Y22" s="25"/>
      <c r="Z22" s="25"/>
      <c r="AA22" s="25"/>
      <c r="AB22" s="25"/>
      <c r="AC22" s="25"/>
      <c r="AD22" s="25"/>
      <c r="AE22" s="25"/>
      <c r="AF22" s="25"/>
      <c r="AG22" s="25"/>
      <c r="AH22" s="25"/>
      <c r="AI22" s="25"/>
      <c r="AJ22" s="25"/>
      <c r="AK22" s="25"/>
    </row>
    <row r="23" spans="1:37" ht="14.25" customHeight="1" x14ac:dyDescent="0.2">
      <c r="A23" s="25"/>
      <c r="B23" s="25"/>
      <c r="C23" s="25"/>
      <c r="D23" s="25"/>
      <c r="E23" s="25"/>
      <c r="F23" s="25"/>
      <c r="G23" s="25"/>
      <c r="H23" s="25"/>
      <c r="I23" s="25"/>
      <c r="J23" s="25"/>
      <c r="K23" s="89"/>
      <c r="L23" s="89"/>
      <c r="M23" s="89"/>
      <c r="N23" s="89"/>
      <c r="O23" s="89"/>
      <c r="P23" s="89"/>
      <c r="Q23" s="89"/>
      <c r="R23" s="89"/>
      <c r="S23" s="89"/>
      <c r="T23" s="89"/>
      <c r="U23" s="89"/>
      <c r="V23" s="25"/>
      <c r="W23" s="25"/>
      <c r="X23" s="25"/>
      <c r="Y23" s="25"/>
      <c r="Z23" s="25"/>
      <c r="AA23" s="25"/>
      <c r="AB23" s="25"/>
      <c r="AC23" s="25"/>
      <c r="AD23" s="25"/>
      <c r="AE23" s="25"/>
      <c r="AF23" s="25"/>
      <c r="AG23" s="25"/>
      <c r="AH23" s="25"/>
      <c r="AI23" s="25"/>
      <c r="AJ23" s="25"/>
      <c r="AK23" s="25"/>
    </row>
    <row r="24" spans="1:37" ht="14.25" customHeight="1" x14ac:dyDescent="0.2">
      <c r="A24" s="25"/>
      <c r="B24" s="25"/>
      <c r="C24" s="25"/>
      <c r="D24" s="25"/>
      <c r="E24" s="25"/>
      <c r="F24" s="25"/>
      <c r="G24" s="25"/>
      <c r="H24" s="25"/>
      <c r="I24" s="25"/>
      <c r="J24" s="25"/>
      <c r="K24" s="89"/>
      <c r="L24" s="89"/>
      <c r="M24" s="89"/>
      <c r="N24" s="89"/>
      <c r="O24" s="89"/>
      <c r="P24" s="89"/>
      <c r="Q24" s="89"/>
      <c r="R24" s="89"/>
      <c r="S24" s="89"/>
      <c r="T24" s="89"/>
      <c r="U24" s="89"/>
      <c r="V24" s="25"/>
      <c r="W24" s="25"/>
      <c r="X24" s="25"/>
      <c r="Y24" s="25"/>
      <c r="Z24" s="25"/>
      <c r="AA24" s="25"/>
      <c r="AB24" s="25"/>
      <c r="AC24" s="25"/>
      <c r="AD24" s="25"/>
      <c r="AE24" s="25"/>
      <c r="AF24" s="25"/>
      <c r="AG24" s="25"/>
      <c r="AH24" s="25"/>
      <c r="AI24" s="25"/>
      <c r="AJ24" s="25"/>
      <c r="AK24" s="25"/>
    </row>
    <row r="25" spans="1:37" ht="14.25" customHeight="1" x14ac:dyDescent="0.2">
      <c r="A25" s="25"/>
      <c r="B25" s="25"/>
      <c r="C25" s="25"/>
      <c r="D25" s="25"/>
      <c r="E25" s="25"/>
      <c r="F25" s="25"/>
      <c r="G25" s="25"/>
      <c r="H25" s="25"/>
      <c r="I25" s="25"/>
      <c r="J25" s="25"/>
      <c r="K25" s="89"/>
      <c r="L25" s="89"/>
      <c r="M25" s="89"/>
      <c r="N25" s="89"/>
      <c r="O25" s="89"/>
      <c r="P25" s="89"/>
      <c r="Q25" s="89"/>
      <c r="R25" s="89"/>
      <c r="S25" s="89"/>
      <c r="T25" s="89"/>
      <c r="U25" s="89"/>
      <c r="V25" s="25"/>
      <c r="W25" s="25"/>
      <c r="X25" s="25"/>
      <c r="Y25" s="25"/>
      <c r="Z25" s="25"/>
      <c r="AA25" s="25"/>
      <c r="AB25" s="25"/>
      <c r="AC25" s="25"/>
      <c r="AD25" s="25"/>
      <c r="AE25" s="25"/>
      <c r="AF25" s="25"/>
      <c r="AG25" s="25"/>
      <c r="AH25" s="25"/>
      <c r="AI25" s="25"/>
      <c r="AJ25" s="25"/>
      <c r="AK25" s="25"/>
    </row>
    <row r="26" spans="1:37" ht="14.25" customHeight="1" x14ac:dyDescent="0.2">
      <c r="A26" s="25"/>
      <c r="B26" s="25"/>
      <c r="C26" s="25"/>
      <c r="D26" s="25"/>
      <c r="E26" s="25"/>
      <c r="F26" s="25"/>
      <c r="G26" s="25"/>
      <c r="H26" s="25"/>
      <c r="I26" s="25"/>
      <c r="J26" s="25"/>
      <c r="K26" s="89"/>
      <c r="L26" s="89"/>
      <c r="M26" s="89"/>
      <c r="N26" s="89"/>
      <c r="O26" s="89"/>
      <c r="P26" s="89"/>
      <c r="Q26" s="89"/>
      <c r="R26" s="89"/>
      <c r="S26" s="89"/>
      <c r="T26" s="89"/>
      <c r="U26" s="89"/>
      <c r="V26" s="25"/>
      <c r="W26" s="25"/>
      <c r="X26" s="25"/>
      <c r="Y26" s="25"/>
      <c r="Z26" s="25"/>
      <c r="AA26" s="25"/>
      <c r="AB26" s="25"/>
      <c r="AC26" s="25"/>
      <c r="AD26" s="25"/>
      <c r="AE26" s="25"/>
      <c r="AF26" s="25"/>
      <c r="AG26" s="25"/>
      <c r="AH26" s="25"/>
      <c r="AI26" s="25"/>
      <c r="AJ26" s="25"/>
      <c r="AK26" s="25"/>
    </row>
    <row r="27" spans="1:37" ht="14.25" customHeight="1" x14ac:dyDescent="0.2">
      <c r="A27" s="25"/>
      <c r="B27" s="25"/>
      <c r="C27" s="25"/>
      <c r="D27" s="25"/>
      <c r="E27" s="25"/>
      <c r="F27" s="25"/>
      <c r="G27" s="25"/>
      <c r="H27" s="25"/>
      <c r="I27" s="25"/>
      <c r="J27" s="25"/>
      <c r="K27" s="89"/>
      <c r="L27" s="89"/>
      <c r="M27" s="89"/>
      <c r="N27" s="89"/>
      <c r="O27" s="89"/>
      <c r="P27" s="89"/>
      <c r="Q27" s="89"/>
      <c r="R27" s="89"/>
      <c r="S27" s="89"/>
      <c r="T27" s="89"/>
      <c r="U27" s="89"/>
      <c r="V27" s="25"/>
      <c r="W27" s="25"/>
      <c r="X27" s="25"/>
      <c r="Y27" s="25"/>
      <c r="Z27" s="25"/>
      <c r="AA27" s="25"/>
      <c r="AB27" s="25"/>
      <c r="AC27" s="25"/>
      <c r="AD27" s="25"/>
      <c r="AE27" s="25"/>
      <c r="AF27" s="25"/>
      <c r="AG27" s="25"/>
      <c r="AH27" s="25"/>
      <c r="AI27" s="25"/>
      <c r="AJ27" s="25"/>
      <c r="AK27" s="25"/>
    </row>
    <row r="28" spans="1:37" ht="14.25" customHeight="1" x14ac:dyDescent="0.2">
      <c r="A28" s="25"/>
      <c r="B28" s="25"/>
      <c r="C28" s="25"/>
      <c r="D28" s="25"/>
      <c r="E28" s="25"/>
      <c r="F28" s="25"/>
      <c r="G28" s="25"/>
      <c r="H28" s="25"/>
      <c r="I28" s="25"/>
      <c r="J28" s="25"/>
      <c r="K28" s="89"/>
      <c r="L28" s="89"/>
      <c r="M28" s="89"/>
      <c r="N28" s="89"/>
      <c r="O28" s="89"/>
      <c r="P28" s="89"/>
      <c r="Q28" s="89"/>
      <c r="R28" s="89"/>
      <c r="S28" s="89"/>
      <c r="T28" s="89"/>
      <c r="U28" s="89"/>
      <c r="V28" s="25"/>
      <c r="W28" s="25"/>
      <c r="X28" s="25"/>
      <c r="Y28" s="25"/>
      <c r="Z28" s="25"/>
      <c r="AA28" s="25"/>
      <c r="AB28" s="25"/>
      <c r="AC28" s="25"/>
      <c r="AD28" s="25"/>
      <c r="AE28" s="25"/>
      <c r="AF28" s="25"/>
      <c r="AG28" s="25"/>
      <c r="AH28" s="25"/>
      <c r="AI28" s="25"/>
      <c r="AJ28" s="25"/>
      <c r="AK28" s="25"/>
    </row>
    <row r="29" spans="1:37" ht="14.25" customHeight="1" x14ac:dyDescent="0.2">
      <c r="A29" s="25"/>
      <c r="B29" s="25"/>
      <c r="C29" s="25"/>
      <c r="D29" s="25"/>
      <c r="E29" s="25"/>
      <c r="F29" s="25"/>
      <c r="G29" s="25"/>
      <c r="H29" s="25"/>
      <c r="I29" s="25"/>
      <c r="J29" s="25"/>
      <c r="K29" s="89"/>
      <c r="L29" s="89"/>
      <c r="M29" s="89"/>
      <c r="N29" s="89"/>
      <c r="O29" s="89"/>
      <c r="P29" s="89"/>
      <c r="Q29" s="89"/>
      <c r="R29" s="89"/>
      <c r="S29" s="89"/>
      <c r="T29" s="89"/>
      <c r="U29" s="89"/>
      <c r="V29" s="25"/>
      <c r="W29" s="25"/>
      <c r="X29" s="25"/>
      <c r="Y29" s="25"/>
      <c r="Z29" s="25"/>
      <c r="AA29" s="25"/>
      <c r="AB29" s="25"/>
      <c r="AC29" s="25"/>
      <c r="AD29" s="25"/>
      <c r="AE29" s="25"/>
      <c r="AF29" s="25"/>
      <c r="AG29" s="25"/>
      <c r="AH29" s="25"/>
      <c r="AI29" s="25"/>
      <c r="AJ29" s="25"/>
      <c r="AK29" s="25"/>
    </row>
    <row r="30" spans="1:37" ht="14.25" customHeight="1" x14ac:dyDescent="0.2">
      <c r="A30" s="25"/>
      <c r="B30" s="25"/>
      <c r="C30" s="25"/>
      <c r="D30" s="25"/>
      <c r="E30" s="25"/>
      <c r="F30" s="25"/>
      <c r="G30" s="25"/>
      <c r="H30" s="25"/>
      <c r="I30" s="25"/>
      <c r="J30" s="25"/>
      <c r="K30" s="89"/>
      <c r="L30" s="89"/>
      <c r="M30" s="89"/>
      <c r="N30" s="89"/>
      <c r="O30" s="89"/>
      <c r="P30" s="89"/>
      <c r="Q30" s="89"/>
      <c r="R30" s="89"/>
      <c r="S30" s="89"/>
      <c r="T30" s="89"/>
      <c r="U30" s="89"/>
      <c r="V30" s="25"/>
      <c r="W30" s="25"/>
      <c r="X30" s="25"/>
      <c r="Y30" s="25"/>
      <c r="Z30" s="25"/>
      <c r="AA30" s="25"/>
      <c r="AB30" s="25"/>
      <c r="AC30" s="25"/>
      <c r="AD30" s="25"/>
      <c r="AE30" s="25"/>
      <c r="AF30" s="25"/>
      <c r="AG30" s="25"/>
      <c r="AH30" s="25"/>
      <c r="AI30" s="25"/>
      <c r="AJ30" s="25"/>
      <c r="AK30" s="25"/>
    </row>
    <row r="31" spans="1:37" ht="14.25" customHeight="1" x14ac:dyDescent="0.2">
      <c r="A31" s="25"/>
      <c r="B31" s="25"/>
      <c r="C31" s="25"/>
      <c r="D31" s="25"/>
      <c r="E31" s="25"/>
      <c r="F31" s="25"/>
      <c r="G31" s="25"/>
      <c r="H31" s="25"/>
      <c r="I31" s="25"/>
      <c r="J31" s="25"/>
      <c r="K31" s="89"/>
      <c r="L31" s="89"/>
      <c r="M31" s="89"/>
      <c r="N31" s="89"/>
      <c r="O31" s="89"/>
      <c r="P31" s="89"/>
      <c r="Q31" s="89"/>
      <c r="R31" s="89"/>
      <c r="S31" s="89"/>
      <c r="T31" s="89"/>
      <c r="U31" s="89"/>
      <c r="V31" s="25"/>
      <c r="W31" s="25"/>
      <c r="X31" s="25"/>
      <c r="Y31" s="25"/>
      <c r="Z31" s="25"/>
      <c r="AA31" s="25"/>
      <c r="AB31" s="25"/>
      <c r="AC31" s="25"/>
      <c r="AD31" s="25"/>
      <c r="AE31" s="25"/>
      <c r="AF31" s="25"/>
      <c r="AG31" s="25"/>
      <c r="AH31" s="25"/>
      <c r="AI31" s="25"/>
      <c r="AJ31" s="25"/>
      <c r="AK31" s="25"/>
    </row>
    <row r="32" spans="1:37" ht="14.25" customHeight="1" x14ac:dyDescent="0.2">
      <c r="A32" s="25"/>
      <c r="B32" s="25"/>
      <c r="C32" s="25"/>
      <c r="D32" s="25"/>
      <c r="E32" s="25"/>
      <c r="F32" s="25"/>
      <c r="G32" s="25"/>
      <c r="H32" s="25"/>
      <c r="I32" s="25"/>
      <c r="J32" s="25"/>
      <c r="K32" s="89"/>
      <c r="L32" s="89"/>
      <c r="M32" s="89"/>
      <c r="N32" s="89"/>
      <c r="O32" s="89"/>
      <c r="P32" s="89"/>
      <c r="Q32" s="89"/>
      <c r="R32" s="89"/>
      <c r="S32" s="89"/>
      <c r="T32" s="89"/>
      <c r="U32" s="89"/>
      <c r="V32" s="25"/>
      <c r="W32" s="25"/>
      <c r="X32" s="25"/>
      <c r="Y32" s="25"/>
      <c r="Z32" s="25"/>
      <c r="AA32" s="25"/>
      <c r="AB32" s="25"/>
      <c r="AC32" s="25"/>
      <c r="AD32" s="25"/>
      <c r="AE32" s="25"/>
      <c r="AF32" s="25"/>
      <c r="AG32" s="25"/>
      <c r="AH32" s="25"/>
      <c r="AI32" s="25"/>
      <c r="AJ32" s="25"/>
      <c r="AK32" s="25"/>
    </row>
    <row r="33" spans="1:37" ht="14.25" customHeight="1" x14ac:dyDescent="0.2">
      <c r="A33" s="25"/>
      <c r="B33" s="25"/>
      <c r="C33" s="25"/>
      <c r="D33" s="25"/>
      <c r="E33" s="25"/>
      <c r="F33" s="25"/>
      <c r="G33" s="25"/>
      <c r="H33" s="25"/>
      <c r="I33" s="25"/>
      <c r="J33" s="25"/>
      <c r="K33" s="89"/>
      <c r="L33" s="89"/>
      <c r="M33" s="89"/>
      <c r="N33" s="89"/>
      <c r="O33" s="89"/>
      <c r="P33" s="89"/>
      <c r="Q33" s="89"/>
      <c r="R33" s="89"/>
      <c r="S33" s="89"/>
      <c r="T33" s="89"/>
      <c r="U33" s="89"/>
      <c r="V33" s="25"/>
      <c r="W33" s="25"/>
      <c r="X33" s="25"/>
      <c r="Y33" s="25"/>
      <c r="Z33" s="25"/>
      <c r="AA33" s="25"/>
      <c r="AB33" s="25"/>
      <c r="AC33" s="25"/>
      <c r="AD33" s="25"/>
      <c r="AE33" s="25"/>
      <c r="AF33" s="25"/>
      <c r="AG33" s="25"/>
      <c r="AH33" s="25"/>
      <c r="AI33" s="25"/>
      <c r="AJ33" s="25"/>
      <c r="AK33" s="25"/>
    </row>
    <row r="34" spans="1:37" ht="14.25" customHeight="1" x14ac:dyDescent="0.2">
      <c r="A34" s="25"/>
      <c r="B34" s="25"/>
      <c r="C34" s="25"/>
      <c r="D34" s="25"/>
      <c r="E34" s="25"/>
      <c r="F34" s="25"/>
      <c r="G34" s="25"/>
      <c r="H34" s="25"/>
      <c r="I34" s="25"/>
      <c r="J34" s="25"/>
      <c r="K34" s="89"/>
      <c r="L34" s="89"/>
      <c r="M34" s="89"/>
      <c r="N34" s="89"/>
      <c r="O34" s="89"/>
      <c r="P34" s="89"/>
      <c r="Q34" s="89"/>
      <c r="R34" s="89"/>
      <c r="S34" s="89"/>
      <c r="T34" s="89"/>
      <c r="U34" s="89"/>
      <c r="V34" s="25"/>
      <c r="W34" s="25"/>
      <c r="X34" s="25"/>
      <c r="Y34" s="25"/>
      <c r="Z34" s="25"/>
      <c r="AA34" s="25"/>
      <c r="AB34" s="25"/>
      <c r="AC34" s="25"/>
      <c r="AD34" s="25"/>
      <c r="AE34" s="25"/>
      <c r="AF34" s="25"/>
      <c r="AG34" s="25"/>
      <c r="AH34" s="25"/>
      <c r="AI34" s="25"/>
      <c r="AJ34" s="25"/>
      <c r="AK34" s="25"/>
    </row>
    <row r="35" spans="1:37" ht="14.25" customHeight="1" x14ac:dyDescent="0.2">
      <c r="A35" s="25"/>
      <c r="B35" s="25"/>
      <c r="C35" s="25"/>
      <c r="D35" s="25"/>
      <c r="E35" s="25"/>
      <c r="F35" s="25"/>
      <c r="G35" s="25"/>
      <c r="H35" s="25"/>
      <c r="I35" s="25"/>
      <c r="J35" s="25"/>
      <c r="K35" s="89"/>
      <c r="L35" s="89"/>
      <c r="M35" s="89"/>
      <c r="N35" s="89"/>
      <c r="O35" s="89"/>
      <c r="P35" s="89"/>
      <c r="Q35" s="89"/>
      <c r="R35" s="89"/>
      <c r="S35" s="89"/>
      <c r="T35" s="89"/>
      <c r="U35" s="89"/>
      <c r="V35" s="25"/>
      <c r="W35" s="25"/>
      <c r="X35" s="25"/>
      <c r="Y35" s="25"/>
      <c r="Z35" s="25"/>
      <c r="AA35" s="25"/>
      <c r="AB35" s="25"/>
      <c r="AC35" s="25"/>
      <c r="AD35" s="25"/>
      <c r="AE35" s="25"/>
      <c r="AF35" s="25"/>
      <c r="AG35" s="25"/>
      <c r="AH35" s="25"/>
      <c r="AI35" s="25"/>
      <c r="AJ35" s="25"/>
      <c r="AK35" s="25"/>
    </row>
    <row r="36" spans="1:37" ht="14.25" customHeight="1" x14ac:dyDescent="0.2">
      <c r="A36" s="25"/>
      <c r="B36" s="25"/>
      <c r="C36" s="25"/>
      <c r="D36" s="25"/>
      <c r="E36" s="25"/>
      <c r="F36" s="25"/>
      <c r="G36" s="25"/>
      <c r="H36" s="25"/>
      <c r="I36" s="25"/>
      <c r="J36" s="25"/>
      <c r="K36" s="89"/>
      <c r="L36" s="89"/>
      <c r="M36" s="89"/>
      <c r="N36" s="89"/>
      <c r="O36" s="89"/>
      <c r="P36" s="89"/>
      <c r="Q36" s="89"/>
      <c r="R36" s="89"/>
      <c r="S36" s="89"/>
      <c r="T36" s="89"/>
      <c r="U36" s="89"/>
      <c r="V36" s="25"/>
      <c r="W36" s="25"/>
      <c r="X36" s="25"/>
      <c r="Y36" s="25"/>
      <c r="Z36" s="25"/>
      <c r="AA36" s="25"/>
      <c r="AB36" s="25"/>
      <c r="AC36" s="25"/>
      <c r="AD36" s="25"/>
      <c r="AE36" s="25"/>
      <c r="AF36" s="25"/>
      <c r="AG36" s="25"/>
      <c r="AH36" s="25"/>
      <c r="AI36" s="25"/>
      <c r="AJ36" s="25"/>
      <c r="AK36" s="25"/>
    </row>
    <row r="37" spans="1:37" ht="14.25" customHeight="1" x14ac:dyDescent="0.2">
      <c r="A37" s="25"/>
      <c r="B37" s="25"/>
      <c r="C37" s="25"/>
      <c r="D37" s="25"/>
      <c r="E37" s="25"/>
      <c r="F37" s="25"/>
      <c r="G37" s="25"/>
      <c r="H37" s="25"/>
      <c r="I37" s="25"/>
      <c r="J37" s="25"/>
      <c r="K37" s="89"/>
      <c r="L37" s="89"/>
      <c r="M37" s="89"/>
      <c r="N37" s="89"/>
      <c r="O37" s="89"/>
      <c r="P37" s="89"/>
      <c r="Q37" s="89"/>
      <c r="R37" s="89"/>
      <c r="S37" s="89"/>
      <c r="T37" s="89"/>
      <c r="U37" s="89"/>
      <c r="V37" s="25"/>
      <c r="W37" s="25"/>
      <c r="X37" s="25"/>
      <c r="Y37" s="25"/>
      <c r="Z37" s="25"/>
      <c r="AA37" s="25"/>
      <c r="AB37" s="25"/>
      <c r="AC37" s="25"/>
      <c r="AD37" s="25"/>
      <c r="AE37" s="25"/>
      <c r="AF37" s="25"/>
      <c r="AG37" s="25"/>
      <c r="AH37" s="25"/>
      <c r="AI37" s="25"/>
      <c r="AJ37" s="25"/>
      <c r="AK37" s="25"/>
    </row>
    <row r="38" spans="1:37" ht="14.25" customHeight="1" x14ac:dyDescent="0.2">
      <c r="A38" s="25"/>
      <c r="B38" s="25"/>
      <c r="C38" s="25"/>
      <c r="D38" s="25"/>
      <c r="E38" s="25"/>
      <c r="F38" s="25"/>
      <c r="G38" s="25"/>
      <c r="H38" s="25"/>
      <c r="I38" s="25"/>
      <c r="J38" s="25"/>
      <c r="K38" s="89"/>
      <c r="L38" s="89"/>
      <c r="M38" s="89"/>
      <c r="N38" s="89"/>
      <c r="O38" s="89"/>
      <c r="P38" s="89"/>
      <c r="Q38" s="89"/>
      <c r="R38" s="89"/>
      <c r="S38" s="89"/>
      <c r="T38" s="89"/>
      <c r="U38" s="89"/>
      <c r="V38" s="25"/>
      <c r="W38" s="25"/>
      <c r="X38" s="25"/>
      <c r="Y38" s="25"/>
      <c r="Z38" s="25"/>
      <c r="AA38" s="25"/>
      <c r="AB38" s="25"/>
      <c r="AC38" s="25"/>
      <c r="AD38" s="25"/>
      <c r="AE38" s="25"/>
      <c r="AF38" s="25"/>
      <c r="AG38" s="25"/>
      <c r="AH38" s="25"/>
      <c r="AI38" s="25"/>
      <c r="AJ38" s="25"/>
      <c r="AK38" s="25"/>
    </row>
    <row r="39" spans="1:37" ht="14.25" customHeight="1" x14ac:dyDescent="0.2">
      <c r="A39" s="25"/>
      <c r="B39" s="25"/>
      <c r="C39" s="25"/>
      <c r="D39" s="25"/>
      <c r="E39" s="25"/>
      <c r="F39" s="25"/>
      <c r="G39" s="25"/>
      <c r="H39" s="25"/>
      <c r="I39" s="25"/>
      <c r="J39" s="25"/>
      <c r="K39" s="89"/>
      <c r="L39" s="89"/>
      <c r="M39" s="89"/>
      <c r="N39" s="89"/>
      <c r="O39" s="89"/>
      <c r="P39" s="89"/>
      <c r="Q39" s="89"/>
      <c r="R39" s="89"/>
      <c r="S39" s="89"/>
      <c r="T39" s="89"/>
      <c r="U39" s="89"/>
      <c r="V39" s="25"/>
      <c r="W39" s="25"/>
      <c r="X39" s="25"/>
      <c r="Y39" s="25"/>
      <c r="Z39" s="25"/>
      <c r="AA39" s="25"/>
      <c r="AB39" s="25"/>
      <c r="AC39" s="25"/>
      <c r="AD39" s="25"/>
      <c r="AE39" s="25"/>
      <c r="AF39" s="25"/>
      <c r="AG39" s="25"/>
      <c r="AH39" s="25"/>
      <c r="AI39" s="25"/>
      <c r="AJ39" s="25"/>
      <c r="AK39" s="25"/>
    </row>
    <row r="40" spans="1:37" ht="14.25" customHeight="1" x14ac:dyDescent="0.2">
      <c r="A40" s="25"/>
      <c r="B40" s="25"/>
      <c r="C40" s="25"/>
      <c r="D40" s="25"/>
      <c r="E40" s="25"/>
      <c r="F40" s="25"/>
      <c r="G40" s="25"/>
      <c r="H40" s="25"/>
      <c r="I40" s="25"/>
      <c r="J40" s="25"/>
      <c r="K40" s="89"/>
      <c r="L40" s="89"/>
      <c r="M40" s="89"/>
      <c r="N40" s="89"/>
      <c r="O40" s="89"/>
      <c r="P40" s="89"/>
      <c r="Q40" s="89"/>
      <c r="R40" s="89"/>
      <c r="S40" s="89"/>
      <c r="T40" s="89"/>
      <c r="U40" s="89"/>
      <c r="V40" s="25"/>
      <c r="W40" s="25"/>
      <c r="X40" s="25"/>
      <c r="Y40" s="25"/>
      <c r="Z40" s="25"/>
      <c r="AA40" s="25"/>
      <c r="AB40" s="25"/>
      <c r="AC40" s="25"/>
      <c r="AD40" s="25"/>
      <c r="AE40" s="25"/>
      <c r="AF40" s="25"/>
      <c r="AG40" s="25"/>
      <c r="AH40" s="25"/>
      <c r="AI40" s="25"/>
      <c r="AJ40" s="25"/>
      <c r="AK40" s="25"/>
    </row>
    <row r="41" spans="1:37" ht="14.25" customHeight="1" x14ac:dyDescent="0.2">
      <c r="A41" s="25"/>
      <c r="B41" s="25"/>
      <c r="C41" s="25"/>
      <c r="D41" s="25"/>
      <c r="E41" s="25"/>
      <c r="F41" s="25"/>
      <c r="G41" s="25"/>
      <c r="H41" s="25"/>
      <c r="I41" s="25"/>
      <c r="J41" s="25"/>
      <c r="K41" s="89"/>
      <c r="L41" s="89"/>
      <c r="M41" s="89"/>
      <c r="N41" s="89"/>
      <c r="O41" s="89"/>
      <c r="P41" s="89"/>
      <c r="Q41" s="89"/>
      <c r="R41" s="89"/>
      <c r="S41" s="89"/>
      <c r="T41" s="89"/>
      <c r="U41" s="89"/>
      <c r="V41" s="25"/>
      <c r="W41" s="25"/>
      <c r="X41" s="25"/>
      <c r="Y41" s="25"/>
      <c r="Z41" s="25"/>
      <c r="AA41" s="25"/>
      <c r="AB41" s="25"/>
      <c r="AC41" s="25"/>
      <c r="AD41" s="25"/>
      <c r="AE41" s="25"/>
      <c r="AF41" s="25"/>
      <c r="AG41" s="25"/>
      <c r="AH41" s="25"/>
      <c r="AI41" s="25"/>
      <c r="AJ41" s="25"/>
      <c r="AK41" s="25"/>
    </row>
    <row r="42" spans="1:37" ht="14.25" customHeight="1" x14ac:dyDescent="0.2">
      <c r="A42" s="25"/>
      <c r="B42" s="25"/>
      <c r="C42" s="25"/>
      <c r="D42" s="25"/>
      <c r="E42" s="25"/>
      <c r="F42" s="25"/>
      <c r="G42" s="25"/>
      <c r="H42" s="25"/>
      <c r="I42" s="25"/>
      <c r="J42" s="25"/>
      <c r="K42" s="89"/>
      <c r="L42" s="89"/>
      <c r="M42" s="89"/>
      <c r="N42" s="89"/>
      <c r="O42" s="89"/>
      <c r="P42" s="89"/>
      <c r="Q42" s="89"/>
      <c r="R42" s="89"/>
      <c r="S42" s="89"/>
      <c r="T42" s="89"/>
      <c r="U42" s="89"/>
      <c r="V42" s="25"/>
      <c r="W42" s="25"/>
      <c r="X42" s="25"/>
      <c r="Y42" s="25"/>
      <c r="Z42" s="25"/>
      <c r="AA42" s="25"/>
      <c r="AB42" s="25"/>
      <c r="AC42" s="25"/>
      <c r="AD42" s="25"/>
      <c r="AE42" s="25"/>
      <c r="AF42" s="25"/>
      <c r="AG42" s="25"/>
      <c r="AH42" s="25"/>
      <c r="AI42" s="25"/>
      <c r="AJ42" s="25"/>
      <c r="AK42" s="25"/>
    </row>
    <row r="43" spans="1:37" ht="14.25" customHeight="1" x14ac:dyDescent="0.2">
      <c r="A43" s="25"/>
      <c r="B43" s="25"/>
      <c r="C43" s="25"/>
      <c r="D43" s="25"/>
      <c r="E43" s="25"/>
      <c r="F43" s="25"/>
      <c r="G43" s="25"/>
      <c r="H43" s="25"/>
      <c r="I43" s="25"/>
      <c r="J43" s="25"/>
      <c r="K43" s="89"/>
      <c r="L43" s="89"/>
      <c r="M43" s="89"/>
      <c r="N43" s="89"/>
      <c r="O43" s="89"/>
      <c r="P43" s="89"/>
      <c r="Q43" s="89"/>
      <c r="R43" s="89"/>
      <c r="S43" s="89"/>
      <c r="T43" s="89"/>
      <c r="U43" s="89"/>
      <c r="V43" s="25"/>
      <c r="W43" s="25"/>
      <c r="X43" s="25"/>
      <c r="Y43" s="25"/>
      <c r="Z43" s="25"/>
      <c r="AA43" s="25"/>
      <c r="AB43" s="25"/>
      <c r="AC43" s="25"/>
      <c r="AD43" s="25"/>
      <c r="AE43" s="25"/>
      <c r="AF43" s="25"/>
      <c r="AG43" s="25"/>
      <c r="AH43" s="25"/>
      <c r="AI43" s="25"/>
      <c r="AJ43" s="25"/>
      <c r="AK43" s="25"/>
    </row>
    <row r="44" spans="1:37" ht="14.25" customHeight="1" x14ac:dyDescent="0.2">
      <c r="A44" s="25"/>
      <c r="B44" s="25"/>
      <c r="C44" s="25"/>
      <c r="D44" s="25"/>
      <c r="E44" s="25"/>
      <c r="F44" s="25"/>
      <c r="G44" s="25"/>
      <c r="H44" s="25"/>
      <c r="I44" s="25"/>
      <c r="J44" s="25"/>
      <c r="K44" s="89"/>
      <c r="L44" s="89"/>
      <c r="M44" s="89"/>
      <c r="N44" s="89"/>
      <c r="O44" s="89"/>
      <c r="P44" s="89"/>
      <c r="Q44" s="89"/>
      <c r="R44" s="89"/>
      <c r="S44" s="89"/>
      <c r="T44" s="89"/>
      <c r="U44" s="89"/>
      <c r="V44" s="25"/>
      <c r="W44" s="25"/>
      <c r="X44" s="25"/>
      <c r="Y44" s="25"/>
      <c r="Z44" s="25"/>
      <c r="AA44" s="25"/>
      <c r="AB44" s="25"/>
      <c r="AC44" s="25"/>
      <c r="AD44" s="25"/>
      <c r="AE44" s="25"/>
      <c r="AF44" s="25"/>
      <c r="AG44" s="25"/>
      <c r="AH44" s="25"/>
      <c r="AI44" s="25"/>
      <c r="AJ44" s="25"/>
      <c r="AK44" s="25"/>
    </row>
    <row r="45" spans="1:37" ht="14.25" customHeight="1" x14ac:dyDescent="0.2">
      <c r="A45" s="25"/>
      <c r="B45" s="25"/>
      <c r="C45" s="25"/>
      <c r="D45" s="25"/>
      <c r="E45" s="25"/>
      <c r="F45" s="25"/>
      <c r="G45" s="25"/>
      <c r="H45" s="25"/>
      <c r="I45" s="25"/>
      <c r="J45" s="25"/>
      <c r="K45" s="89"/>
      <c r="L45" s="89"/>
      <c r="M45" s="89"/>
      <c r="N45" s="89"/>
      <c r="O45" s="89"/>
      <c r="P45" s="89"/>
      <c r="Q45" s="89"/>
      <c r="R45" s="89"/>
      <c r="S45" s="89"/>
      <c r="T45" s="89"/>
      <c r="U45" s="89"/>
      <c r="V45" s="25"/>
      <c r="W45" s="25"/>
      <c r="X45" s="25"/>
      <c r="Y45" s="25"/>
      <c r="Z45" s="25"/>
      <c r="AA45" s="25"/>
      <c r="AB45" s="25"/>
      <c r="AC45" s="25"/>
      <c r="AD45" s="25"/>
      <c r="AE45" s="25"/>
      <c r="AF45" s="25"/>
      <c r="AG45" s="25"/>
      <c r="AH45" s="25"/>
      <c r="AI45" s="25"/>
      <c r="AJ45" s="25"/>
      <c r="AK45" s="25"/>
    </row>
    <row r="46" spans="1:37" ht="14.25" customHeight="1" x14ac:dyDescent="0.2">
      <c r="A46" s="25"/>
      <c r="B46" s="25"/>
      <c r="C46" s="25"/>
      <c r="D46" s="25"/>
      <c r="E46" s="25"/>
      <c r="F46" s="25"/>
      <c r="G46" s="25"/>
      <c r="H46" s="25"/>
      <c r="I46" s="25"/>
      <c r="J46" s="25"/>
      <c r="K46" s="89"/>
      <c r="L46" s="89"/>
      <c r="M46" s="89"/>
      <c r="N46" s="89"/>
      <c r="O46" s="89"/>
      <c r="P46" s="89"/>
      <c r="Q46" s="89"/>
      <c r="R46" s="89"/>
      <c r="S46" s="89"/>
      <c r="T46" s="89"/>
      <c r="U46" s="89"/>
      <c r="V46" s="25"/>
      <c r="W46" s="25"/>
      <c r="X46" s="25"/>
      <c r="Y46" s="25"/>
      <c r="Z46" s="25"/>
      <c r="AA46" s="25"/>
      <c r="AB46" s="25"/>
      <c r="AC46" s="25"/>
      <c r="AD46" s="25"/>
      <c r="AE46" s="25"/>
      <c r="AF46" s="25"/>
      <c r="AG46" s="25"/>
      <c r="AH46" s="25"/>
      <c r="AI46" s="25"/>
      <c r="AJ46" s="25"/>
      <c r="AK46" s="25"/>
    </row>
    <row r="47" spans="1:37" ht="14.25" customHeight="1" x14ac:dyDescent="0.2">
      <c r="A47" s="25"/>
      <c r="B47" s="25"/>
      <c r="C47" s="25"/>
      <c r="D47" s="25"/>
      <c r="E47" s="25"/>
      <c r="F47" s="25"/>
      <c r="G47" s="25"/>
      <c r="H47" s="25"/>
      <c r="I47" s="25"/>
      <c r="J47" s="25"/>
      <c r="K47" s="89"/>
      <c r="L47" s="89"/>
      <c r="M47" s="89"/>
      <c r="N47" s="89"/>
      <c r="O47" s="89"/>
      <c r="P47" s="89"/>
      <c r="Q47" s="89"/>
      <c r="R47" s="89"/>
      <c r="S47" s="89"/>
      <c r="T47" s="89"/>
      <c r="U47" s="89"/>
      <c r="V47" s="25"/>
      <c r="W47" s="25"/>
      <c r="X47" s="25"/>
      <c r="Y47" s="25"/>
      <c r="Z47" s="25"/>
      <c r="AA47" s="25"/>
      <c r="AB47" s="25"/>
      <c r="AC47" s="25"/>
      <c r="AD47" s="25"/>
      <c r="AE47" s="25"/>
      <c r="AF47" s="25"/>
      <c r="AG47" s="25"/>
      <c r="AH47" s="25"/>
      <c r="AI47" s="25"/>
      <c r="AJ47" s="25"/>
      <c r="AK47" s="25"/>
    </row>
    <row r="48" spans="1:37" ht="14.25" customHeight="1" x14ac:dyDescent="0.2">
      <c r="A48" s="25"/>
      <c r="B48" s="25"/>
      <c r="C48" s="25"/>
      <c r="D48" s="25"/>
      <c r="E48" s="25"/>
      <c r="F48" s="25"/>
      <c r="G48" s="25"/>
      <c r="H48" s="25"/>
      <c r="I48" s="25"/>
      <c r="J48" s="25"/>
      <c r="K48" s="89"/>
      <c r="L48" s="89"/>
      <c r="M48" s="89"/>
      <c r="N48" s="89"/>
      <c r="O48" s="89"/>
      <c r="P48" s="89"/>
      <c r="Q48" s="89"/>
      <c r="R48" s="89"/>
      <c r="S48" s="89"/>
      <c r="T48" s="89"/>
      <c r="U48" s="89"/>
      <c r="V48" s="25"/>
      <c r="W48" s="25"/>
      <c r="X48" s="25"/>
      <c r="Y48" s="25"/>
      <c r="Z48" s="25"/>
      <c r="AA48" s="25"/>
      <c r="AB48" s="25"/>
      <c r="AC48" s="25"/>
      <c r="AD48" s="25"/>
      <c r="AE48" s="25"/>
      <c r="AF48" s="25"/>
      <c r="AG48" s="25"/>
      <c r="AH48" s="25"/>
      <c r="AI48" s="25"/>
      <c r="AJ48" s="25"/>
      <c r="AK48" s="25"/>
    </row>
    <row r="49" spans="1:37" ht="14.25" customHeight="1" x14ac:dyDescent="0.2">
      <c r="A49" s="25"/>
      <c r="B49" s="25"/>
      <c r="C49" s="25"/>
      <c r="D49" s="25"/>
      <c r="E49" s="25"/>
      <c r="F49" s="25"/>
      <c r="G49" s="25"/>
      <c r="H49" s="25"/>
      <c r="I49" s="25"/>
      <c r="J49" s="25"/>
      <c r="K49" s="89"/>
      <c r="L49" s="89"/>
      <c r="M49" s="89"/>
      <c r="N49" s="89"/>
      <c r="O49" s="89"/>
      <c r="P49" s="89"/>
      <c r="Q49" s="89"/>
      <c r="R49" s="89"/>
      <c r="S49" s="89"/>
      <c r="T49" s="89"/>
      <c r="U49" s="89"/>
      <c r="V49" s="25"/>
      <c r="W49" s="25"/>
      <c r="X49" s="25"/>
      <c r="Y49" s="25"/>
      <c r="Z49" s="25"/>
      <c r="AA49" s="25"/>
      <c r="AB49" s="25"/>
      <c r="AC49" s="25"/>
      <c r="AD49" s="25"/>
      <c r="AE49" s="25"/>
      <c r="AF49" s="25"/>
      <c r="AG49" s="25"/>
      <c r="AH49" s="25"/>
      <c r="AI49" s="25"/>
      <c r="AJ49" s="25"/>
      <c r="AK49" s="25"/>
    </row>
    <row r="50" spans="1:37" ht="14.25" customHeight="1" x14ac:dyDescent="0.2">
      <c r="A50" s="25"/>
      <c r="B50" s="25"/>
      <c r="C50" s="25"/>
      <c r="D50" s="25"/>
      <c r="E50" s="25"/>
      <c r="F50" s="25"/>
      <c r="G50" s="25"/>
      <c r="H50" s="25"/>
      <c r="I50" s="25"/>
      <c r="J50" s="25"/>
      <c r="K50" s="89"/>
      <c r="L50" s="89"/>
      <c r="M50" s="89"/>
      <c r="N50" s="89"/>
      <c r="O50" s="89"/>
      <c r="P50" s="89"/>
      <c r="Q50" s="89"/>
      <c r="R50" s="89"/>
      <c r="S50" s="89"/>
      <c r="T50" s="89"/>
      <c r="U50" s="89"/>
      <c r="V50" s="25"/>
      <c r="W50" s="25"/>
      <c r="X50" s="25"/>
      <c r="Y50" s="25"/>
      <c r="Z50" s="25"/>
      <c r="AA50" s="25"/>
      <c r="AB50" s="25"/>
      <c r="AC50" s="25"/>
      <c r="AD50" s="25"/>
      <c r="AE50" s="25"/>
      <c r="AF50" s="25"/>
      <c r="AG50" s="25"/>
      <c r="AH50" s="25"/>
      <c r="AI50" s="25"/>
      <c r="AJ50" s="25"/>
      <c r="AK50" s="25"/>
    </row>
    <row r="51" spans="1:37" ht="14.25" customHeight="1" x14ac:dyDescent="0.2">
      <c r="A51" s="25"/>
      <c r="B51" s="25"/>
      <c r="C51" s="25"/>
      <c r="D51" s="25"/>
      <c r="E51" s="25"/>
      <c r="F51" s="25"/>
      <c r="G51" s="25"/>
      <c r="H51" s="25"/>
      <c r="I51" s="25"/>
      <c r="J51" s="25"/>
      <c r="K51" s="89"/>
      <c r="L51" s="89"/>
      <c r="M51" s="89"/>
      <c r="N51" s="89"/>
      <c r="O51" s="89"/>
      <c r="P51" s="89"/>
      <c r="Q51" s="89"/>
      <c r="R51" s="89"/>
      <c r="S51" s="89"/>
      <c r="T51" s="89"/>
      <c r="U51" s="89"/>
      <c r="V51" s="25"/>
      <c r="W51" s="25"/>
      <c r="X51" s="25"/>
      <c r="Y51" s="25"/>
      <c r="Z51" s="25"/>
      <c r="AA51" s="25"/>
      <c r="AB51" s="25"/>
      <c r="AC51" s="25"/>
      <c r="AD51" s="25"/>
      <c r="AE51" s="25"/>
      <c r="AF51" s="25"/>
      <c r="AG51" s="25"/>
      <c r="AH51" s="25"/>
      <c r="AI51" s="25"/>
      <c r="AJ51" s="25"/>
      <c r="AK51" s="25"/>
    </row>
    <row r="52" spans="1:37" ht="14.25" customHeight="1" x14ac:dyDescent="0.2">
      <c r="A52" s="25"/>
      <c r="B52" s="25"/>
      <c r="C52" s="25"/>
      <c r="D52" s="25"/>
      <c r="E52" s="25"/>
      <c r="F52" s="25"/>
      <c r="G52" s="25"/>
      <c r="H52" s="25"/>
      <c r="I52" s="25"/>
      <c r="J52" s="25"/>
      <c r="K52" s="89"/>
      <c r="L52" s="89"/>
      <c r="M52" s="89"/>
      <c r="N52" s="89"/>
      <c r="O52" s="89"/>
      <c r="P52" s="89"/>
      <c r="Q52" s="89"/>
      <c r="R52" s="89"/>
      <c r="S52" s="89"/>
      <c r="T52" s="89"/>
      <c r="U52" s="89"/>
      <c r="V52" s="25"/>
      <c r="W52" s="25"/>
      <c r="X52" s="25"/>
      <c r="Y52" s="25"/>
      <c r="Z52" s="25"/>
      <c r="AA52" s="25"/>
      <c r="AB52" s="25"/>
      <c r="AC52" s="25"/>
      <c r="AD52" s="25"/>
      <c r="AE52" s="25"/>
      <c r="AF52" s="25"/>
      <c r="AG52" s="25"/>
      <c r="AH52" s="25"/>
      <c r="AI52" s="25"/>
      <c r="AJ52" s="25"/>
      <c r="AK52" s="25"/>
    </row>
    <row r="53" spans="1:37" ht="14.25" customHeight="1" x14ac:dyDescent="0.2">
      <c r="A53" s="25"/>
      <c r="B53" s="25"/>
      <c r="C53" s="25"/>
      <c r="D53" s="25"/>
      <c r="E53" s="25"/>
      <c r="F53" s="25"/>
      <c r="G53" s="25"/>
      <c r="H53" s="25"/>
      <c r="I53" s="25"/>
      <c r="J53" s="25"/>
      <c r="K53" s="89"/>
      <c r="L53" s="89"/>
      <c r="M53" s="89"/>
      <c r="N53" s="89"/>
      <c r="O53" s="89"/>
      <c r="P53" s="89"/>
      <c r="Q53" s="89"/>
      <c r="R53" s="89"/>
      <c r="S53" s="89"/>
      <c r="T53" s="89"/>
      <c r="U53" s="89"/>
      <c r="V53" s="25"/>
      <c r="W53" s="25"/>
      <c r="X53" s="25"/>
      <c r="Y53" s="25"/>
      <c r="Z53" s="25"/>
      <c r="AA53" s="25"/>
      <c r="AB53" s="25"/>
      <c r="AC53" s="25"/>
      <c r="AD53" s="25"/>
      <c r="AE53" s="25"/>
      <c r="AF53" s="25"/>
      <c r="AG53" s="25"/>
      <c r="AH53" s="25"/>
      <c r="AI53" s="25"/>
      <c r="AJ53" s="25"/>
      <c r="AK53" s="25"/>
    </row>
    <row r="54" spans="1:37" ht="14.25" customHeight="1" x14ac:dyDescent="0.2">
      <c r="A54" s="25"/>
      <c r="B54" s="25"/>
      <c r="C54" s="25"/>
      <c r="D54" s="25"/>
      <c r="E54" s="25"/>
      <c r="F54" s="25"/>
      <c r="G54" s="25"/>
      <c r="H54" s="25"/>
      <c r="I54" s="25"/>
      <c r="J54" s="25"/>
      <c r="K54" s="89"/>
      <c r="L54" s="89"/>
      <c r="M54" s="89"/>
      <c r="N54" s="89"/>
      <c r="O54" s="89"/>
      <c r="P54" s="89"/>
      <c r="Q54" s="89"/>
      <c r="R54" s="89"/>
      <c r="S54" s="89"/>
      <c r="T54" s="89"/>
      <c r="U54" s="89"/>
      <c r="V54" s="25"/>
      <c r="W54" s="25"/>
      <c r="X54" s="25"/>
      <c r="Y54" s="25"/>
      <c r="Z54" s="25"/>
      <c r="AA54" s="25"/>
      <c r="AB54" s="25"/>
      <c r="AC54" s="25"/>
      <c r="AD54" s="25"/>
      <c r="AE54" s="25"/>
      <c r="AF54" s="25"/>
      <c r="AG54" s="25"/>
      <c r="AH54" s="25"/>
      <c r="AI54" s="25"/>
      <c r="AJ54" s="25"/>
      <c r="AK54" s="25"/>
    </row>
    <row r="55" spans="1:37" ht="14.25" customHeight="1" x14ac:dyDescent="0.2">
      <c r="A55" s="25"/>
      <c r="B55" s="25"/>
      <c r="C55" s="25"/>
      <c r="D55" s="25"/>
      <c r="E55" s="25"/>
      <c r="F55" s="25"/>
      <c r="G55" s="25"/>
      <c r="H55" s="25"/>
      <c r="I55" s="25"/>
      <c r="J55" s="25"/>
      <c r="K55" s="89"/>
      <c r="L55" s="89"/>
      <c r="M55" s="89"/>
      <c r="N55" s="89"/>
      <c r="O55" s="89"/>
      <c r="P55" s="89"/>
      <c r="Q55" s="89"/>
      <c r="R55" s="89"/>
      <c r="S55" s="89"/>
      <c r="T55" s="89"/>
      <c r="U55" s="89"/>
      <c r="V55" s="25"/>
      <c r="W55" s="25"/>
      <c r="X55" s="25"/>
      <c r="Y55" s="25"/>
      <c r="Z55" s="25"/>
      <c r="AA55" s="25"/>
      <c r="AB55" s="25"/>
      <c r="AC55" s="25"/>
      <c r="AD55" s="25"/>
      <c r="AE55" s="25"/>
      <c r="AF55" s="25"/>
      <c r="AG55" s="25"/>
      <c r="AH55" s="25"/>
      <c r="AI55" s="25"/>
      <c r="AJ55" s="25"/>
      <c r="AK55" s="25"/>
    </row>
    <row r="56" spans="1:37" ht="14.25" customHeight="1" x14ac:dyDescent="0.2">
      <c r="A56" s="25"/>
      <c r="B56" s="25"/>
      <c r="C56" s="25"/>
      <c r="D56" s="25"/>
      <c r="E56" s="25"/>
      <c r="F56" s="25"/>
      <c r="G56" s="25"/>
      <c r="H56" s="25"/>
      <c r="I56" s="25"/>
      <c r="J56" s="25"/>
      <c r="K56" s="89"/>
      <c r="L56" s="89"/>
      <c r="M56" s="89"/>
      <c r="N56" s="89"/>
      <c r="O56" s="89"/>
      <c r="P56" s="89"/>
      <c r="Q56" s="89"/>
      <c r="R56" s="89"/>
      <c r="S56" s="89"/>
      <c r="T56" s="89"/>
      <c r="U56" s="89"/>
      <c r="V56" s="25"/>
      <c r="W56" s="25"/>
      <c r="X56" s="25"/>
      <c r="Y56" s="25"/>
      <c r="Z56" s="25"/>
      <c r="AA56" s="25"/>
      <c r="AB56" s="25"/>
      <c r="AC56" s="25"/>
      <c r="AD56" s="25"/>
      <c r="AE56" s="25"/>
      <c r="AF56" s="25"/>
      <c r="AG56" s="25"/>
      <c r="AH56" s="25"/>
      <c r="AI56" s="25"/>
      <c r="AJ56" s="25"/>
      <c r="AK56" s="25"/>
    </row>
    <row r="57" spans="1:37" ht="14.25" customHeight="1" x14ac:dyDescent="0.2">
      <c r="A57" s="25"/>
      <c r="B57" s="25"/>
      <c r="C57" s="25"/>
      <c r="D57" s="25"/>
      <c r="E57" s="25"/>
      <c r="F57" s="25"/>
      <c r="G57" s="25"/>
      <c r="H57" s="25"/>
      <c r="I57" s="25"/>
      <c r="J57" s="25"/>
      <c r="K57" s="89"/>
      <c r="L57" s="89"/>
      <c r="M57" s="89"/>
      <c r="N57" s="89"/>
      <c r="O57" s="89"/>
      <c r="P57" s="89"/>
      <c r="Q57" s="89"/>
      <c r="R57" s="89"/>
      <c r="S57" s="89"/>
      <c r="T57" s="89"/>
      <c r="U57" s="89"/>
      <c r="V57" s="25"/>
      <c r="W57" s="25"/>
      <c r="X57" s="25"/>
      <c r="Y57" s="25"/>
      <c r="Z57" s="25"/>
      <c r="AA57" s="25"/>
      <c r="AB57" s="25"/>
      <c r="AC57" s="25"/>
      <c r="AD57" s="25"/>
      <c r="AE57" s="25"/>
      <c r="AF57" s="25"/>
      <c r="AG57" s="25"/>
      <c r="AH57" s="25"/>
      <c r="AI57" s="25"/>
      <c r="AJ57" s="25"/>
      <c r="AK57" s="25"/>
    </row>
    <row r="58" spans="1:37" ht="14.25" customHeight="1" x14ac:dyDescent="0.2">
      <c r="A58" s="25"/>
      <c r="B58" s="25"/>
      <c r="C58" s="25"/>
      <c r="D58" s="25"/>
      <c r="E58" s="25"/>
      <c r="F58" s="25"/>
      <c r="G58" s="25"/>
      <c r="H58" s="25"/>
      <c r="I58" s="25"/>
      <c r="J58" s="25"/>
      <c r="K58" s="89"/>
      <c r="L58" s="89"/>
      <c r="M58" s="89"/>
      <c r="N58" s="89"/>
      <c r="O58" s="89"/>
      <c r="P58" s="89"/>
      <c r="Q58" s="89"/>
      <c r="R58" s="89"/>
      <c r="S58" s="89"/>
      <c r="T58" s="89"/>
      <c r="U58" s="89"/>
      <c r="V58" s="25"/>
      <c r="W58" s="25"/>
      <c r="X58" s="25"/>
      <c r="Y58" s="25"/>
      <c r="Z58" s="25"/>
      <c r="AA58" s="25"/>
      <c r="AB58" s="25"/>
      <c r="AC58" s="25"/>
      <c r="AD58" s="25"/>
      <c r="AE58" s="25"/>
      <c r="AF58" s="25"/>
      <c r="AG58" s="25"/>
      <c r="AH58" s="25"/>
      <c r="AI58" s="25"/>
      <c r="AJ58" s="25"/>
      <c r="AK58" s="25"/>
    </row>
    <row r="59" spans="1:37" ht="14.25" customHeight="1" x14ac:dyDescent="0.2">
      <c r="A59" s="25"/>
      <c r="B59" s="25"/>
      <c r="C59" s="25"/>
      <c r="D59" s="25"/>
      <c r="E59" s="25"/>
      <c r="F59" s="25"/>
      <c r="G59" s="25"/>
      <c r="H59" s="25"/>
      <c r="I59" s="25"/>
      <c r="J59" s="25"/>
      <c r="K59" s="89"/>
      <c r="L59" s="89"/>
      <c r="M59" s="89"/>
      <c r="N59" s="89"/>
      <c r="O59" s="89"/>
      <c r="P59" s="89"/>
      <c r="Q59" s="89"/>
      <c r="R59" s="89"/>
      <c r="S59" s="89"/>
      <c r="T59" s="89"/>
      <c r="U59" s="89"/>
      <c r="V59" s="25"/>
      <c r="W59" s="25"/>
      <c r="X59" s="25"/>
      <c r="Y59" s="25"/>
      <c r="Z59" s="25"/>
      <c r="AA59" s="25"/>
      <c r="AB59" s="25"/>
      <c r="AC59" s="25"/>
      <c r="AD59" s="25"/>
      <c r="AE59" s="25"/>
      <c r="AF59" s="25"/>
      <c r="AG59" s="25"/>
      <c r="AH59" s="25"/>
      <c r="AI59" s="25"/>
      <c r="AJ59" s="25"/>
      <c r="AK59" s="25"/>
    </row>
  </sheetData>
  <mergeCells count="1">
    <mergeCell ref="R10:U10"/>
  </mergeCells>
  <phoneticPr fontId="4" type="noConversion"/>
  <pageMargins left="0.75" right="0.75" top="1" bottom="1" header="0.5" footer="0.5"/>
  <pageSetup paperSize="9" scale="46" orientation="landscape" r:id="rId1"/>
  <headerFooter alignWithMargins="0">
    <oddFooter>&amp;L&amp;"Arial,Italic"&amp;8&amp;F&amp;C&amp;"Arial,Italic"&amp;8&amp;D&amp;R&amp;"Arial,Italic"&amp;8&amp;A     Page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53"/>
  <sheetViews>
    <sheetView showGridLines="0" tabSelected="1" view="pageBreakPreview" zoomScale="140" zoomScaleNormal="100" zoomScaleSheetLayoutView="140" workbookViewId="0">
      <selection activeCell="C5" sqref="C5:I6"/>
    </sheetView>
  </sheetViews>
  <sheetFormatPr defaultRowHeight="12.75" x14ac:dyDescent="0.2"/>
  <cols>
    <col min="1" max="1" width="5.42578125" customWidth="1"/>
    <col min="2" max="2" width="12.42578125" customWidth="1"/>
    <col min="4" max="4" width="14.140625" customWidth="1"/>
    <col min="6" max="6" width="9.140625" customWidth="1"/>
    <col min="9" max="9" width="4.85546875" customWidth="1"/>
    <col min="10" max="10" width="5.5703125" customWidth="1"/>
  </cols>
  <sheetData>
    <row r="1" spans="1:10" ht="23.25" x14ac:dyDescent="0.2">
      <c r="A1" s="730" t="s">
        <v>0</v>
      </c>
      <c r="B1" s="730"/>
      <c r="C1" s="730"/>
      <c r="D1" s="730"/>
      <c r="E1" s="730"/>
      <c r="F1" s="730"/>
      <c r="G1" s="730"/>
      <c r="H1" s="730"/>
      <c r="I1" s="730"/>
      <c r="J1" s="730"/>
    </row>
    <row r="2" spans="1:10" ht="6" customHeight="1" x14ac:dyDescent="0.2">
      <c r="A2" s="10"/>
      <c r="B2" s="10"/>
      <c r="C2" s="10"/>
      <c r="D2" s="10"/>
      <c r="E2" s="10"/>
      <c r="F2" s="10"/>
      <c r="G2" s="10"/>
      <c r="H2" s="10"/>
      <c r="I2" s="10"/>
      <c r="J2" s="10"/>
    </row>
    <row r="3" spans="1:10" ht="15" x14ac:dyDescent="0.2">
      <c r="A3" s="737" t="s">
        <v>378</v>
      </c>
      <c r="B3" s="737"/>
      <c r="C3" s="737"/>
      <c r="D3" s="737"/>
      <c r="E3" s="737"/>
      <c r="F3" s="737"/>
      <c r="G3" s="737"/>
      <c r="H3" s="737"/>
      <c r="I3" s="737"/>
      <c r="J3" s="737"/>
    </row>
    <row r="4" spans="1:10" s="3" customFormat="1" ht="24.75" customHeight="1" x14ac:dyDescent="0.3">
      <c r="A4" s="97" t="s">
        <v>77</v>
      </c>
      <c r="B4" s="11"/>
      <c r="C4" s="11"/>
      <c r="D4" s="11"/>
      <c r="E4" s="11"/>
      <c r="F4" s="11"/>
      <c r="G4" s="11"/>
      <c r="H4" s="11"/>
      <c r="I4" s="11"/>
      <c r="J4" s="11"/>
    </row>
    <row r="5" spans="1:10" s="5" customFormat="1" ht="24.75" customHeight="1" x14ac:dyDescent="0.2">
      <c r="A5" s="12" t="s">
        <v>364</v>
      </c>
      <c r="B5" s="9"/>
      <c r="C5" s="738"/>
      <c r="D5" s="739"/>
      <c r="E5" s="739"/>
      <c r="F5" s="739"/>
      <c r="G5" s="739"/>
      <c r="H5" s="739"/>
      <c r="I5" s="740"/>
      <c r="J5" s="9"/>
    </row>
    <row r="6" spans="1:10" s="5" customFormat="1" ht="64.5" customHeight="1" x14ac:dyDescent="0.2">
      <c r="A6" s="12"/>
      <c r="B6" s="9"/>
      <c r="C6" s="741"/>
      <c r="D6" s="742"/>
      <c r="E6" s="742"/>
      <c r="F6" s="742"/>
      <c r="G6" s="742"/>
      <c r="H6" s="742"/>
      <c r="I6" s="743"/>
      <c r="J6" s="9"/>
    </row>
    <row r="7" spans="1:10" s="5" customFormat="1" ht="24.75" customHeight="1" x14ac:dyDescent="0.2">
      <c r="A7" s="12" t="s">
        <v>365</v>
      </c>
      <c r="B7" s="13"/>
      <c r="C7" s="717"/>
      <c r="D7" s="718"/>
      <c r="E7" s="718"/>
      <c r="F7" s="718"/>
      <c r="G7" s="718"/>
      <c r="H7" s="718"/>
      <c r="I7" s="719"/>
      <c r="J7" s="9"/>
    </row>
    <row r="8" spans="1:10" s="5" customFormat="1" ht="24.75" customHeight="1" x14ac:dyDescent="0.2">
      <c r="A8" s="12" t="s">
        <v>379</v>
      </c>
      <c r="B8" s="13"/>
      <c r="C8" s="707"/>
      <c r="D8" s="708"/>
      <c r="E8" s="708"/>
      <c r="F8" s="708"/>
      <c r="G8" s="708"/>
      <c r="H8" s="708"/>
      <c r="I8" s="709"/>
      <c r="J8" s="9"/>
    </row>
    <row r="9" spans="1:10" s="5" customFormat="1" ht="12.75" customHeight="1" x14ac:dyDescent="0.2">
      <c r="B9" s="13"/>
      <c r="C9" s="710"/>
      <c r="D9" s="711"/>
      <c r="E9" s="711"/>
      <c r="F9" s="711"/>
      <c r="G9" s="711"/>
      <c r="H9" s="711"/>
      <c r="I9" s="712"/>
      <c r="J9" s="9"/>
    </row>
    <row r="10" spans="1:10" s="5" customFormat="1" ht="24.75" customHeight="1" x14ac:dyDescent="0.2">
      <c r="A10" s="12" t="s">
        <v>6</v>
      </c>
      <c r="B10" s="13"/>
      <c r="C10" s="731"/>
      <c r="D10" s="732"/>
      <c r="E10" s="732"/>
      <c r="F10" s="732"/>
      <c r="G10" s="732"/>
      <c r="H10" s="732"/>
      <c r="I10" s="733"/>
      <c r="J10" s="9"/>
    </row>
    <row r="11" spans="1:10" s="73" customFormat="1" x14ac:dyDescent="0.2">
      <c r="A11" s="70"/>
      <c r="B11" s="71"/>
      <c r="C11" s="72"/>
      <c r="D11" s="72"/>
      <c r="E11" s="72"/>
      <c r="F11" s="72"/>
      <c r="G11" s="72"/>
      <c r="H11" s="72"/>
      <c r="I11" s="72"/>
      <c r="J11" s="71"/>
    </row>
    <row r="12" spans="1:10" s="5" customFormat="1" ht="18.75" customHeight="1" x14ac:dyDescent="0.2">
      <c r="A12" s="14" t="s">
        <v>367</v>
      </c>
      <c r="B12" s="9"/>
      <c r="C12" s="4"/>
      <c r="D12" s="4"/>
      <c r="E12" s="4"/>
      <c r="F12" s="4"/>
      <c r="G12" s="4"/>
      <c r="H12" s="4"/>
      <c r="I12" s="4"/>
      <c r="J12" s="9"/>
    </row>
    <row r="13" spans="1:10" s="5" customFormat="1" ht="24.75" customHeight="1" x14ac:dyDescent="0.2">
      <c r="A13" s="12" t="s">
        <v>366</v>
      </c>
      <c r="B13" s="9"/>
      <c r="C13" s="717"/>
      <c r="D13" s="734"/>
      <c r="E13" s="734"/>
      <c r="F13" s="734"/>
      <c r="G13" s="734"/>
      <c r="H13" s="734"/>
      <c r="I13" s="735"/>
      <c r="J13" s="9"/>
    </row>
    <row r="14" spans="1:10" s="5" customFormat="1" ht="24.75" customHeight="1" x14ac:dyDescent="0.2">
      <c r="A14" s="12" t="s">
        <v>6</v>
      </c>
      <c r="B14" s="9"/>
      <c r="C14" s="736"/>
      <c r="D14" s="718"/>
      <c r="E14" s="718"/>
      <c r="F14" s="718"/>
      <c r="G14" s="718"/>
      <c r="H14" s="718"/>
      <c r="I14" s="719"/>
      <c r="J14" s="9"/>
    </row>
    <row r="15" spans="1:10" s="5" customFormat="1" x14ac:dyDescent="0.2">
      <c r="A15" s="9"/>
      <c r="B15" s="9"/>
      <c r="C15" s="9"/>
      <c r="D15" s="9"/>
      <c r="E15" s="9"/>
      <c r="F15" s="9"/>
      <c r="G15" s="9"/>
      <c r="H15" s="9"/>
      <c r="I15" s="9"/>
      <c r="J15" s="9"/>
    </row>
    <row r="16" spans="1:10" s="3" customFormat="1" x14ac:dyDescent="0.2">
      <c r="A16" s="11"/>
      <c r="B16" s="11"/>
      <c r="C16" s="11"/>
      <c r="D16" s="11"/>
      <c r="E16" s="11"/>
      <c r="F16" s="11"/>
      <c r="G16" s="11"/>
      <c r="H16" s="11"/>
      <c r="I16" s="11"/>
      <c r="J16" s="11"/>
    </row>
    <row r="17" spans="1:16" ht="24.75" customHeight="1" x14ac:dyDescent="0.2">
      <c r="A17" s="12" t="s">
        <v>381</v>
      </c>
      <c r="B17" s="10"/>
      <c r="C17" s="10"/>
      <c r="D17" s="10"/>
      <c r="E17" s="717"/>
      <c r="F17" s="718"/>
      <c r="G17" s="718"/>
      <c r="H17" s="718"/>
      <c r="I17" s="719"/>
      <c r="J17" s="10"/>
    </row>
    <row r="18" spans="1:16" ht="24.75" customHeight="1" x14ac:dyDescent="0.2">
      <c r="A18" s="12" t="s">
        <v>368</v>
      </c>
      <c r="B18" s="10"/>
      <c r="C18" s="10"/>
      <c r="D18" s="10"/>
      <c r="E18" s="10"/>
      <c r="F18" s="10"/>
      <c r="G18" s="16"/>
      <c r="H18" s="16"/>
      <c r="I18" s="16"/>
      <c r="J18" s="10"/>
    </row>
    <row r="19" spans="1:16" ht="24.75" customHeight="1" x14ac:dyDescent="0.2">
      <c r="B19" s="15" t="s">
        <v>369</v>
      </c>
      <c r="C19" s="23" t="s">
        <v>370</v>
      </c>
      <c r="D19" s="717"/>
      <c r="E19" s="719"/>
      <c r="F19" s="15" t="s">
        <v>372</v>
      </c>
      <c r="G19" s="23" t="s">
        <v>370</v>
      </c>
      <c r="H19" s="717"/>
      <c r="I19" s="719"/>
    </row>
    <row r="20" spans="1:16" ht="24.75" customHeight="1" x14ac:dyDescent="0.2">
      <c r="B20" s="15"/>
      <c r="C20" s="23" t="s">
        <v>371</v>
      </c>
      <c r="D20" s="729"/>
      <c r="E20" s="719"/>
      <c r="F20" s="15"/>
      <c r="G20" s="23" t="s">
        <v>371</v>
      </c>
      <c r="H20" s="729"/>
      <c r="I20" s="719"/>
    </row>
    <row r="21" spans="1:16" ht="24.75" customHeight="1" x14ac:dyDescent="0.2">
      <c r="C21" s="10"/>
      <c r="D21" s="10"/>
    </row>
    <row r="22" spans="1:16" ht="24.75" customHeight="1" x14ac:dyDescent="0.2">
      <c r="A22" s="12" t="s">
        <v>373</v>
      </c>
      <c r="C22" s="717"/>
      <c r="D22" s="718"/>
      <c r="E22" s="718"/>
      <c r="F22" s="718"/>
      <c r="G22" s="718"/>
      <c r="H22" s="718"/>
      <c r="I22" s="719"/>
    </row>
    <row r="23" spans="1:16" ht="18" x14ac:dyDescent="0.2">
      <c r="L23" s="724"/>
      <c r="M23" s="724"/>
      <c r="N23" s="724"/>
      <c r="O23" s="724"/>
      <c r="P23" s="724"/>
    </row>
    <row r="24" spans="1:16" s="17" customFormat="1" ht="13.5" x14ac:dyDescent="0.25">
      <c r="A24" s="18" t="s">
        <v>374</v>
      </c>
    </row>
    <row r="25" spans="1:16" s="17" customFormat="1" ht="24" customHeight="1" x14ac:dyDescent="0.25">
      <c r="A25" s="12" t="s">
        <v>380</v>
      </c>
      <c r="E25" s="725" t="s">
        <v>197</v>
      </c>
      <c r="F25" s="726"/>
      <c r="G25" s="19" t="s">
        <v>371</v>
      </c>
      <c r="H25" s="727"/>
      <c r="I25" s="728"/>
    </row>
    <row r="26" spans="1:16" s="17" customFormat="1" ht="13.5" x14ac:dyDescent="0.25"/>
    <row r="27" spans="1:16" s="17" customFormat="1" ht="30.75" customHeight="1" x14ac:dyDescent="0.25">
      <c r="A27" s="12" t="s">
        <v>375</v>
      </c>
      <c r="B27"/>
      <c r="C27" s="98"/>
      <c r="D27" s="98"/>
      <c r="E27" s="98"/>
      <c r="F27" s="98"/>
      <c r="G27" s="98"/>
      <c r="K27" s="75"/>
    </row>
    <row r="28" spans="1:16" s="17" customFormat="1" ht="13.5" x14ac:dyDescent="0.25">
      <c r="A28" s="102" t="s">
        <v>376</v>
      </c>
      <c r="B28" s="713" t="s">
        <v>366</v>
      </c>
      <c r="C28" s="714"/>
      <c r="D28" s="715"/>
      <c r="E28" s="716" t="s">
        <v>377</v>
      </c>
      <c r="F28" s="716"/>
      <c r="G28" s="716"/>
      <c r="H28" s="716"/>
      <c r="I28" s="716"/>
    </row>
    <row r="29" spans="1:16" s="17" customFormat="1" ht="13.5" x14ac:dyDescent="0.25">
      <c r="A29" s="471">
        <v>1</v>
      </c>
      <c r="B29" s="701"/>
      <c r="C29" s="702"/>
      <c r="D29" s="703"/>
      <c r="E29" s="704"/>
      <c r="F29" s="705"/>
      <c r="G29" s="705"/>
      <c r="H29" s="705"/>
      <c r="I29" s="706"/>
    </row>
    <row r="30" spans="1:16" s="17" customFormat="1" ht="13.5" x14ac:dyDescent="0.25">
      <c r="A30" s="551">
        <v>2</v>
      </c>
      <c r="B30" s="701"/>
      <c r="C30" s="702"/>
      <c r="D30" s="703"/>
      <c r="E30" s="704"/>
      <c r="F30" s="705"/>
      <c r="G30" s="705"/>
      <c r="H30" s="705"/>
      <c r="I30" s="706"/>
    </row>
    <row r="31" spans="1:16" s="17" customFormat="1" ht="13.5" x14ac:dyDescent="0.25">
      <c r="A31" s="551">
        <v>3</v>
      </c>
      <c r="B31" s="701"/>
      <c r="C31" s="702"/>
      <c r="D31" s="703"/>
      <c r="E31" s="704"/>
      <c r="F31" s="705"/>
      <c r="G31" s="705"/>
      <c r="H31" s="705"/>
      <c r="I31" s="706"/>
    </row>
    <row r="32" spans="1:16" s="17" customFormat="1" ht="13.5" x14ac:dyDescent="0.25">
      <c r="A32" s="551">
        <v>4</v>
      </c>
      <c r="B32" s="701"/>
      <c r="C32" s="702"/>
      <c r="D32" s="703"/>
      <c r="E32" s="704"/>
      <c r="F32" s="705"/>
      <c r="G32" s="705"/>
      <c r="H32" s="705"/>
      <c r="I32" s="706"/>
    </row>
    <row r="33" spans="1:9" s="17" customFormat="1" ht="13.5" x14ac:dyDescent="0.25">
      <c r="A33" s="551">
        <v>5</v>
      </c>
      <c r="B33" s="704"/>
      <c r="C33" s="705"/>
      <c r="D33" s="706"/>
      <c r="E33" s="704"/>
      <c r="F33" s="705"/>
      <c r="G33" s="705"/>
      <c r="H33" s="705"/>
      <c r="I33" s="706"/>
    </row>
    <row r="34" spans="1:9" s="17" customFormat="1" ht="13.5" x14ac:dyDescent="0.25">
      <c r="A34" s="551">
        <v>6</v>
      </c>
      <c r="B34" s="701"/>
      <c r="C34" s="702"/>
      <c r="D34" s="703"/>
      <c r="E34" s="723"/>
      <c r="F34" s="723"/>
      <c r="G34" s="723"/>
      <c r="H34" s="723"/>
      <c r="I34" s="723"/>
    </row>
    <row r="35" spans="1:9" s="17" customFormat="1" ht="13.5" x14ac:dyDescent="0.25">
      <c r="A35" s="551">
        <v>7</v>
      </c>
      <c r="B35" s="720"/>
      <c r="C35" s="721"/>
      <c r="D35" s="722"/>
      <c r="E35" s="723"/>
      <c r="F35" s="723"/>
      <c r="G35" s="723"/>
      <c r="H35" s="723"/>
      <c r="I35" s="723"/>
    </row>
    <row r="36" spans="1:9" s="17" customFormat="1" ht="13.5" x14ac:dyDescent="0.25"/>
    <row r="37" spans="1:9" s="17" customFormat="1" ht="13.5" x14ac:dyDescent="0.25"/>
    <row r="38" spans="1:9" s="17" customFormat="1" ht="13.5" x14ac:dyDescent="0.25"/>
    <row r="39" spans="1:9" s="17" customFormat="1" ht="13.5" x14ac:dyDescent="0.25"/>
    <row r="40" spans="1:9" s="17" customFormat="1" ht="13.5" x14ac:dyDescent="0.25"/>
    <row r="41" spans="1:9" s="17" customFormat="1" ht="13.5" x14ac:dyDescent="0.25"/>
    <row r="42" spans="1:9" s="17" customFormat="1" ht="13.5" x14ac:dyDescent="0.25"/>
    <row r="43" spans="1:9" s="17" customFormat="1" ht="13.5" x14ac:dyDescent="0.25"/>
    <row r="44" spans="1:9" s="17" customFormat="1" ht="13.5" x14ac:dyDescent="0.25"/>
    <row r="45" spans="1:9" s="17" customFormat="1" ht="13.5" x14ac:dyDescent="0.25"/>
    <row r="46" spans="1:9" s="17" customFormat="1" ht="13.5" x14ac:dyDescent="0.25"/>
    <row r="47" spans="1:9" s="17" customFormat="1" ht="13.5" x14ac:dyDescent="0.25"/>
    <row r="48" spans="1:9" s="17" customFormat="1" ht="13.5" x14ac:dyDescent="0.25"/>
    <row r="49" s="17" customFormat="1" ht="13.5" x14ac:dyDescent="0.25"/>
    <row r="50" s="17" customFormat="1" ht="13.5" x14ac:dyDescent="0.25"/>
    <row r="51" s="17" customFormat="1" ht="13.5" x14ac:dyDescent="0.25"/>
    <row r="52" s="17" customFormat="1" ht="13.5" x14ac:dyDescent="0.25"/>
    <row r="53" s="17" customFormat="1" ht="13.5" x14ac:dyDescent="0.25"/>
  </sheetData>
  <mergeCells count="33">
    <mergeCell ref="A1:J1"/>
    <mergeCell ref="C10:I10"/>
    <mergeCell ref="C13:I13"/>
    <mergeCell ref="C14:I14"/>
    <mergeCell ref="A3:J3"/>
    <mergeCell ref="C5:I6"/>
    <mergeCell ref="C7:I7"/>
    <mergeCell ref="L23:P23"/>
    <mergeCell ref="H19:I19"/>
    <mergeCell ref="E25:F25"/>
    <mergeCell ref="H25:I25"/>
    <mergeCell ref="C22:I22"/>
    <mergeCell ref="H20:I20"/>
    <mergeCell ref="D19:E19"/>
    <mergeCell ref="D20:E20"/>
    <mergeCell ref="B32:D32"/>
    <mergeCell ref="B35:D35"/>
    <mergeCell ref="E32:I32"/>
    <mergeCell ref="E33:I33"/>
    <mergeCell ref="E34:I34"/>
    <mergeCell ref="B34:D34"/>
    <mergeCell ref="E35:I35"/>
    <mergeCell ref="B33:D33"/>
    <mergeCell ref="B30:D30"/>
    <mergeCell ref="B31:D31"/>
    <mergeCell ref="E30:I30"/>
    <mergeCell ref="E31:I31"/>
    <mergeCell ref="C8:I9"/>
    <mergeCell ref="E29:I29"/>
    <mergeCell ref="B29:D29"/>
    <mergeCell ref="B28:D28"/>
    <mergeCell ref="E28:I28"/>
    <mergeCell ref="E17:I17"/>
  </mergeCells>
  <phoneticPr fontId="4" type="noConversion"/>
  <printOptions horizontalCentered="1"/>
  <pageMargins left="0.74803149606299213" right="0.62992125984251968" top="0.98425196850393704" bottom="0.74803149606299213" header="0.51181102362204722" footer="0.51181102362204722"/>
  <pageSetup paperSize="9" orientation="portrait" r:id="rId1"/>
  <headerFooter alignWithMargins="0">
    <oddFooter xml:space="preserve">&amp;L&amp;"Arial,Italic"&amp;8&amp;F&amp;C&amp;"Arial,Italic"&amp;8
&amp;D&amp;R&amp;"Arial,Italic"&amp;8Page &amp;P /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V212"/>
  <sheetViews>
    <sheetView showGridLines="0" defaultGridColor="0" topLeftCell="A158" colorId="55" zoomScale="40" zoomScaleNormal="40" zoomScaleSheetLayoutView="10" zoomScalePageLayoutView="25" workbookViewId="0">
      <selection activeCell="G157" sqref="G157:K159"/>
    </sheetView>
  </sheetViews>
  <sheetFormatPr defaultColWidth="9.140625" defaultRowHeight="24.75" customHeight="1" x14ac:dyDescent="0.2"/>
  <cols>
    <col min="1" max="1" width="1" style="298" customWidth="1"/>
    <col min="2" max="2" width="1.7109375" style="298" customWidth="1"/>
    <col min="3" max="3" width="12.28515625" style="451" customWidth="1"/>
    <col min="4" max="4" width="45.7109375" style="452" customWidth="1"/>
    <col min="5" max="5" width="10.7109375" style="452" customWidth="1"/>
    <col min="6" max="6" width="44.28515625" style="453" customWidth="1"/>
    <col min="7" max="11" width="8.7109375" style="454" customWidth="1"/>
    <col min="12" max="12" width="8" style="455" customWidth="1"/>
    <col min="13" max="13" width="0.140625" style="230" customWidth="1"/>
    <col min="14" max="14" width="36" style="256" customWidth="1"/>
    <col min="15" max="15" width="43.85546875" style="256" customWidth="1"/>
    <col min="16" max="16" width="109.140625" style="569" customWidth="1"/>
    <col min="17" max="17" width="7.7109375" style="256" customWidth="1"/>
    <col min="18" max="18" width="9.85546875" style="256" customWidth="1"/>
    <col min="19" max="19" width="9.85546875" style="230" customWidth="1"/>
    <col min="20" max="50" width="9.140625" style="230" customWidth="1"/>
    <col min="51" max="51" width="5.7109375" style="450" customWidth="1"/>
    <col min="52" max="52" width="4.28515625" style="450" customWidth="1"/>
    <col min="53" max="62" width="3.5703125" style="450" customWidth="1"/>
    <col min="63" max="63" width="5.42578125" style="450" customWidth="1"/>
    <col min="64" max="73" width="9.140625" style="230" customWidth="1"/>
    <col min="74" max="74" width="9.140625" style="230"/>
    <col min="75" max="16384" width="9.140625" style="298"/>
  </cols>
  <sheetData>
    <row r="1" spans="1:74" ht="39.75" customHeight="1" thickBot="1" x14ac:dyDescent="0.25">
      <c r="A1" s="472"/>
      <c r="B1" s="799" t="s">
        <v>96</v>
      </c>
      <c r="C1" s="800"/>
      <c r="D1" s="800"/>
      <c r="E1" s="800"/>
      <c r="F1" s="800"/>
      <c r="G1" s="800"/>
      <c r="H1" s="800"/>
      <c r="I1" s="800"/>
      <c r="J1" s="800"/>
      <c r="K1" s="800"/>
      <c r="L1" s="800"/>
      <c r="M1" s="800"/>
      <c r="N1" s="800"/>
      <c r="O1" s="801"/>
      <c r="P1" s="553"/>
      <c r="Q1" s="296"/>
      <c r="R1" s="297"/>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70"/>
      <c r="AW1" s="170"/>
      <c r="AX1" s="170"/>
      <c r="AY1" s="171"/>
      <c r="AZ1" s="171"/>
      <c r="BA1" s="171"/>
      <c r="BB1" s="171"/>
      <c r="BC1" s="171"/>
      <c r="BD1" s="171"/>
      <c r="BE1" s="171"/>
      <c r="BF1" s="171"/>
      <c r="BG1" s="171"/>
      <c r="BH1" s="171"/>
      <c r="BI1" s="171"/>
      <c r="BJ1" s="171"/>
      <c r="BK1" s="171"/>
      <c r="BL1" s="172"/>
      <c r="BM1" s="172"/>
      <c r="BN1" s="172"/>
      <c r="BO1" s="172"/>
      <c r="BP1" s="172"/>
      <c r="BQ1" s="172"/>
      <c r="BR1" s="172"/>
      <c r="BS1" s="172"/>
      <c r="BT1" s="172"/>
    </row>
    <row r="2" spans="1:74" s="310" customFormat="1" ht="5.0999999999999996" customHeight="1" thickTop="1" thickBot="1" x14ac:dyDescent="0.25">
      <c r="A2" s="473"/>
      <c r="B2" s="299"/>
      <c r="C2" s="300"/>
      <c r="D2" s="301"/>
      <c r="E2" s="301"/>
      <c r="F2" s="302"/>
      <c r="G2" s="303"/>
      <c r="H2" s="303"/>
      <c r="I2" s="303"/>
      <c r="J2" s="303"/>
      <c r="K2" s="303"/>
      <c r="L2" s="304"/>
      <c r="M2" s="305"/>
      <c r="N2" s="306"/>
      <c r="O2" s="307"/>
      <c r="P2" s="554"/>
      <c r="Q2" s="308"/>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4"/>
      <c r="AW2" s="174"/>
      <c r="AX2" s="175"/>
      <c r="AY2" s="175"/>
      <c r="AZ2" s="175"/>
      <c r="BA2" s="175"/>
      <c r="BB2" s="175"/>
      <c r="BC2" s="175"/>
      <c r="BD2" s="175"/>
      <c r="BE2" s="175"/>
      <c r="BF2" s="175"/>
      <c r="BG2" s="175"/>
      <c r="BH2" s="175"/>
      <c r="BI2" s="175"/>
      <c r="BJ2" s="175"/>
      <c r="BK2" s="176"/>
      <c r="BL2" s="176"/>
      <c r="BM2" s="176"/>
      <c r="BN2" s="176"/>
      <c r="BO2" s="176"/>
      <c r="BP2" s="176"/>
      <c r="BQ2" s="176"/>
      <c r="BR2" s="176"/>
      <c r="BS2" s="176"/>
      <c r="BT2" s="176"/>
      <c r="BU2" s="309"/>
    </row>
    <row r="3" spans="1:74" ht="37.5" customHeight="1" thickTop="1" thickBot="1" x14ac:dyDescent="0.25">
      <c r="A3" s="479"/>
      <c r="B3" s="333"/>
      <c r="C3" s="802" t="s">
        <v>382</v>
      </c>
      <c r="D3" s="803"/>
      <c r="E3" s="803"/>
      <c r="F3" s="804"/>
      <c r="G3" s="312">
        <v>1</v>
      </c>
      <c r="H3" s="313">
        <v>2</v>
      </c>
      <c r="I3" s="312">
        <v>3</v>
      </c>
      <c r="J3" s="313">
        <v>4</v>
      </c>
      <c r="K3" s="312">
        <v>5</v>
      </c>
      <c r="L3" s="103"/>
      <c r="M3" s="103"/>
      <c r="N3" s="104" t="s">
        <v>387</v>
      </c>
      <c r="O3" s="105"/>
      <c r="P3" s="555"/>
      <c r="Q3" s="314"/>
      <c r="R3" s="297"/>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70"/>
      <c r="AW3" s="170"/>
      <c r="AX3" s="170"/>
      <c r="AY3" s="171"/>
      <c r="AZ3" s="171"/>
      <c r="BA3" s="171"/>
      <c r="BB3" s="171"/>
      <c r="BC3" s="171"/>
      <c r="BD3" s="171"/>
      <c r="BE3" s="171"/>
      <c r="BF3" s="171"/>
      <c r="BG3" s="171"/>
      <c r="BH3" s="171"/>
      <c r="BI3" s="171"/>
      <c r="BJ3" s="171"/>
      <c r="BK3" s="171"/>
      <c r="BL3" s="172"/>
      <c r="BM3" s="172"/>
      <c r="BN3" s="172"/>
      <c r="BO3" s="172"/>
      <c r="BP3" s="172"/>
      <c r="BQ3" s="172"/>
      <c r="BR3" s="172"/>
      <c r="BS3" s="172"/>
      <c r="BT3" s="172"/>
    </row>
    <row r="4" spans="1:74" ht="10.5" customHeight="1" thickTop="1" thickBot="1" x14ac:dyDescent="0.25">
      <c r="A4" s="479"/>
      <c r="B4" s="333"/>
      <c r="C4" s="805"/>
      <c r="D4" s="806"/>
      <c r="E4" s="806"/>
      <c r="F4" s="807"/>
      <c r="G4" s="315">
        <v>1</v>
      </c>
      <c r="H4" s="316">
        <v>2</v>
      </c>
      <c r="I4" s="315">
        <v>3</v>
      </c>
      <c r="J4" s="316">
        <v>4</v>
      </c>
      <c r="K4" s="317">
        <v>5</v>
      </c>
      <c r="L4" s="103"/>
      <c r="M4" s="103"/>
      <c r="N4" s="159"/>
      <c r="O4" s="105"/>
      <c r="P4" s="555"/>
      <c r="Q4" s="314"/>
      <c r="R4" s="297"/>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77"/>
      <c r="AV4" s="172"/>
      <c r="AW4" s="172"/>
      <c r="AX4" s="172"/>
      <c r="AY4" s="171"/>
      <c r="AZ4" s="171"/>
      <c r="BA4" s="171"/>
      <c r="BB4" s="171"/>
      <c r="BC4" s="171"/>
      <c r="BD4" s="171"/>
      <c r="BE4" s="171"/>
      <c r="BF4" s="171"/>
      <c r="BG4" s="171"/>
      <c r="BH4" s="171"/>
      <c r="BI4" s="171"/>
      <c r="BJ4" s="171"/>
      <c r="BK4" s="171"/>
      <c r="BL4" s="170"/>
      <c r="BM4" s="170"/>
      <c r="BN4" s="170"/>
      <c r="BO4" s="170"/>
      <c r="BP4" s="172"/>
      <c r="BQ4" s="172"/>
      <c r="BR4" s="172"/>
      <c r="BS4" s="172"/>
      <c r="BT4" s="172"/>
    </row>
    <row r="5" spans="1:74" ht="6" customHeight="1" thickTop="1" thickBot="1" x14ac:dyDescent="0.25">
      <c r="A5" s="479"/>
      <c r="B5" s="333"/>
      <c r="C5" s="318"/>
      <c r="D5" s="319"/>
      <c r="E5" s="319"/>
      <c r="F5" s="320"/>
      <c r="G5" s="321"/>
      <c r="H5" s="321"/>
      <c r="I5" s="321"/>
      <c r="J5" s="321"/>
      <c r="K5" s="322"/>
      <c r="L5" s="103"/>
      <c r="M5" s="103"/>
      <c r="N5" s="159"/>
      <c r="O5" s="105"/>
      <c r="P5" s="555"/>
      <c r="Q5" s="314"/>
      <c r="R5" s="297"/>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77"/>
      <c r="AV5" s="172"/>
      <c r="AW5" s="172"/>
      <c r="AX5" s="172"/>
      <c r="AY5" s="171"/>
      <c r="AZ5" s="171"/>
      <c r="BA5" s="171"/>
      <c r="BB5" s="171"/>
      <c r="BC5" s="171"/>
      <c r="BD5" s="171"/>
      <c r="BE5" s="171"/>
      <c r="BF5" s="171"/>
      <c r="BG5" s="171"/>
      <c r="BH5" s="171"/>
      <c r="BI5" s="171"/>
      <c r="BJ5" s="171"/>
      <c r="BK5" s="171"/>
      <c r="BL5" s="170"/>
      <c r="BM5" s="170"/>
      <c r="BN5" s="170"/>
      <c r="BO5" s="170"/>
      <c r="BP5" s="172"/>
      <c r="BQ5" s="172"/>
      <c r="BR5" s="172"/>
      <c r="BS5" s="172"/>
      <c r="BT5" s="172"/>
    </row>
    <row r="6" spans="1:74" ht="21.75" customHeight="1" x14ac:dyDescent="0.2">
      <c r="A6" s="479"/>
      <c r="B6" s="333"/>
      <c r="C6" s="323"/>
      <c r="D6" s="625" t="s">
        <v>384</v>
      </c>
      <c r="E6" s="626"/>
      <c r="F6" s="627"/>
      <c r="G6" s="628"/>
      <c r="H6" s="628"/>
      <c r="I6" s="628"/>
      <c r="J6" s="628"/>
      <c r="K6" s="629"/>
      <c r="L6" s="103"/>
      <c r="M6" s="103"/>
      <c r="N6" s="159"/>
      <c r="O6" s="105"/>
      <c r="P6" s="555"/>
      <c r="Q6" s="314"/>
      <c r="R6" s="297"/>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77"/>
      <c r="AV6" s="172"/>
      <c r="AW6" s="172"/>
      <c r="AX6" s="172"/>
      <c r="AY6" s="171"/>
      <c r="AZ6" s="171"/>
      <c r="BA6" s="171"/>
      <c r="BB6" s="171"/>
      <c r="BC6" s="171"/>
      <c r="BD6" s="171"/>
      <c r="BE6" s="171"/>
      <c r="BF6" s="171"/>
      <c r="BG6" s="171"/>
      <c r="BH6" s="171"/>
      <c r="BI6" s="171"/>
      <c r="BJ6" s="171"/>
      <c r="BK6" s="171"/>
      <c r="BL6" s="170"/>
      <c r="BM6" s="170"/>
      <c r="BN6" s="170"/>
      <c r="BO6" s="170"/>
      <c r="BP6" s="172"/>
      <c r="BQ6" s="172"/>
      <c r="BR6" s="172"/>
      <c r="BS6" s="172"/>
      <c r="BT6" s="172"/>
    </row>
    <row r="7" spans="1:74" ht="255" customHeight="1" thickBot="1" x14ac:dyDescent="0.25">
      <c r="A7" s="479"/>
      <c r="B7" s="333"/>
      <c r="C7" s="324"/>
      <c r="D7" s="786" t="s">
        <v>388</v>
      </c>
      <c r="E7" s="786"/>
      <c r="F7" s="786"/>
      <c r="G7" s="786"/>
      <c r="H7" s="786"/>
      <c r="I7" s="786"/>
      <c r="J7" s="786"/>
      <c r="K7" s="787"/>
      <c r="L7" s="240"/>
      <c r="M7" s="106"/>
      <c r="N7" s="218"/>
      <c r="O7" s="105"/>
      <c r="P7" s="555"/>
      <c r="Q7" s="314"/>
      <c r="R7" s="297"/>
      <c r="S7" s="195"/>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77"/>
      <c r="AV7" s="172"/>
      <c r="AW7" s="172"/>
      <c r="AX7" s="172"/>
      <c r="AY7" s="171"/>
      <c r="AZ7" s="171"/>
      <c r="BA7" s="171"/>
      <c r="BB7" s="171"/>
      <c r="BC7" s="171"/>
      <c r="BD7" s="171"/>
      <c r="BE7" s="171"/>
      <c r="BF7" s="171"/>
      <c r="BG7" s="171"/>
      <c r="BH7" s="171"/>
      <c r="BI7" s="171"/>
      <c r="BJ7" s="171"/>
      <c r="BK7" s="171"/>
      <c r="BL7" s="784" t="s">
        <v>59</v>
      </c>
      <c r="BM7" s="785"/>
      <c r="BN7" s="785"/>
      <c r="BO7" s="785"/>
      <c r="BP7" s="248"/>
      <c r="BQ7" s="172"/>
      <c r="BR7" s="172"/>
      <c r="BS7" s="172"/>
      <c r="BT7" s="172"/>
    </row>
    <row r="8" spans="1:74" ht="30" customHeight="1" thickTop="1" thickBot="1" x14ac:dyDescent="0.25">
      <c r="A8" s="479"/>
      <c r="B8" s="333"/>
      <c r="C8" s="325"/>
      <c r="D8" s="759" t="s">
        <v>118</v>
      </c>
      <c r="E8" s="759"/>
      <c r="F8" s="760"/>
      <c r="G8" s="326">
        <v>1</v>
      </c>
      <c r="H8" s="327">
        <v>2</v>
      </c>
      <c r="I8" s="326">
        <v>3</v>
      </c>
      <c r="J8" s="327">
        <v>4</v>
      </c>
      <c r="K8" s="326">
        <v>5</v>
      </c>
      <c r="L8" s="491"/>
      <c r="M8" s="107"/>
      <c r="N8" s="749" t="s">
        <v>383</v>
      </c>
      <c r="O8" s="750"/>
      <c r="P8" s="749"/>
      <c r="Q8" s="750"/>
      <c r="R8" s="348"/>
      <c r="S8" s="349"/>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9"/>
      <c r="AV8" s="170"/>
      <c r="AW8" s="170"/>
      <c r="AX8" s="170"/>
      <c r="AY8" s="171"/>
      <c r="AZ8" s="171"/>
      <c r="BA8" s="171"/>
      <c r="BB8" s="171"/>
      <c r="BC8" s="171"/>
      <c r="BD8" s="171"/>
      <c r="BE8" s="171"/>
      <c r="BF8" s="171"/>
      <c r="BG8" s="171"/>
      <c r="BH8" s="171"/>
      <c r="BI8" s="171"/>
      <c r="BJ8" s="171"/>
      <c r="BK8" s="171"/>
      <c r="BL8" s="181"/>
      <c r="BM8" s="181"/>
      <c r="BN8" s="181"/>
      <c r="BO8" s="181"/>
      <c r="BP8" s="188"/>
      <c r="BQ8" s="188"/>
      <c r="BR8" s="172"/>
      <c r="BS8" s="172"/>
      <c r="BT8" s="172"/>
    </row>
    <row r="9" spans="1:74" ht="255" customHeight="1" thickTop="1" thickBot="1" x14ac:dyDescent="0.25">
      <c r="A9" s="479"/>
      <c r="B9" s="333"/>
      <c r="C9" s="332">
        <f>0+1</f>
        <v>1</v>
      </c>
      <c r="D9" s="762" t="s">
        <v>361</v>
      </c>
      <c r="E9" s="763"/>
      <c r="F9" s="764"/>
      <c r="G9" s="547"/>
      <c r="H9" s="547"/>
      <c r="I9" s="547"/>
      <c r="J9" s="547"/>
      <c r="K9" s="547"/>
      <c r="L9" s="329">
        <f>COUNTIF(G9:K9,"x")</f>
        <v>0</v>
      </c>
      <c r="M9" s="552"/>
      <c r="N9" s="475" t="s">
        <v>270</v>
      </c>
      <c r="O9" s="494"/>
      <c r="P9" s="639" t="s">
        <v>220</v>
      </c>
      <c r="Q9" s="314"/>
      <c r="R9" s="330">
        <f>COUNTA(G9:K9)</f>
        <v>0</v>
      </c>
      <c r="S9" s="331">
        <f>COUNTIF(G9:K9,"x")</f>
        <v>0</v>
      </c>
      <c r="T9" s="182" t="str">
        <f t="shared" ref="T9:T13" si="0">IF(S9=0,"Please mark by typing X",IF(S9&lt;&gt;1,"error = more than 1 X ",IF(R9&lt;&gt;S9,"error = Please mark by typing 1 X only","OK ")))</f>
        <v>Please mark by typing X</v>
      </c>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77"/>
      <c r="AV9" s="172"/>
      <c r="AW9" s="172"/>
      <c r="AX9" s="172"/>
      <c r="AY9" s="171"/>
      <c r="AZ9" s="171"/>
      <c r="BA9" s="171"/>
      <c r="BB9" s="171"/>
      <c r="BC9" s="171"/>
      <c r="BD9" s="171"/>
      <c r="BE9" s="171"/>
      <c r="BF9" s="171"/>
      <c r="BG9" s="171"/>
      <c r="BH9" s="171"/>
      <c r="BI9" s="171"/>
      <c r="BJ9" s="171"/>
      <c r="BK9" s="171"/>
      <c r="BL9" s="249">
        <v>3.5</v>
      </c>
      <c r="BM9" s="250" t="s">
        <v>54</v>
      </c>
      <c r="BN9" s="251"/>
      <c r="BO9" s="251"/>
      <c r="BP9" s="248"/>
      <c r="BQ9" s="172"/>
      <c r="BR9" s="178"/>
      <c r="BS9" s="179"/>
      <c r="BT9" s="172"/>
    </row>
    <row r="10" spans="1:74" ht="255" customHeight="1" thickTop="1" thickBot="1" x14ac:dyDescent="0.25">
      <c r="A10" s="479"/>
      <c r="B10" s="333"/>
      <c r="C10" s="332">
        <f t="shared" ref="C10:C13" si="1">C9+1</f>
        <v>2</v>
      </c>
      <c r="D10" s="746" t="s">
        <v>360</v>
      </c>
      <c r="E10" s="746"/>
      <c r="F10" s="751"/>
      <c r="G10" s="547"/>
      <c r="H10" s="547"/>
      <c r="I10" s="547"/>
      <c r="J10" s="547"/>
      <c r="K10" s="547"/>
      <c r="L10" s="329">
        <f>COUNTIF(G10:K10,"x")</f>
        <v>0</v>
      </c>
      <c r="M10" s="107"/>
      <c r="N10" s="475" t="s">
        <v>271</v>
      </c>
      <c r="O10" s="494"/>
      <c r="P10" s="640" t="s">
        <v>294</v>
      </c>
      <c r="Q10" s="314"/>
      <c r="R10" s="330">
        <f>COUNTA(G10:K10)</f>
        <v>0</v>
      </c>
      <c r="S10" s="331">
        <f>COUNTIF(G10:K10,"x")</f>
        <v>0</v>
      </c>
      <c r="T10" s="182" t="str">
        <f t="shared" si="0"/>
        <v>Please mark by typing X</v>
      </c>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77"/>
      <c r="AV10" s="172"/>
      <c r="AW10" s="172"/>
      <c r="AX10" s="172"/>
      <c r="AY10" s="171"/>
      <c r="AZ10" s="171"/>
      <c r="BA10" s="171"/>
      <c r="BB10" s="171"/>
      <c r="BC10" s="171"/>
      <c r="BD10" s="171"/>
      <c r="BE10" s="171"/>
      <c r="BF10" s="171"/>
      <c r="BG10" s="171"/>
      <c r="BH10" s="171"/>
      <c r="BI10" s="171"/>
      <c r="BJ10" s="171"/>
      <c r="BK10" s="171"/>
      <c r="BL10" s="252">
        <v>4.5</v>
      </c>
      <c r="BM10" s="250" t="s">
        <v>41</v>
      </c>
      <c r="BN10" s="251"/>
      <c r="BO10" s="251"/>
      <c r="BP10" s="248"/>
      <c r="BQ10" s="172"/>
      <c r="BR10" s="178"/>
      <c r="BS10" s="179"/>
      <c r="BT10" s="172"/>
    </row>
    <row r="11" spans="1:74" ht="255" customHeight="1" thickTop="1" thickBot="1" x14ac:dyDescent="0.25">
      <c r="A11" s="479"/>
      <c r="B11" s="333"/>
      <c r="C11" s="332">
        <f>C10+1</f>
        <v>3</v>
      </c>
      <c r="D11" s="746" t="s">
        <v>213</v>
      </c>
      <c r="E11" s="746"/>
      <c r="F11" s="751"/>
      <c r="G11" s="547"/>
      <c r="H11" s="547"/>
      <c r="I11" s="547"/>
      <c r="J11" s="547"/>
      <c r="K11" s="547"/>
      <c r="L11" s="329">
        <f>COUNTIF(G11:K11,"x")</f>
        <v>0</v>
      </c>
      <c r="M11" s="107"/>
      <c r="N11" s="476" t="s">
        <v>272</v>
      </c>
      <c r="O11" s="494"/>
      <c r="P11" s="610" t="s">
        <v>221</v>
      </c>
      <c r="Q11" s="314"/>
      <c r="R11" s="330">
        <f>COUNTA(G11:K11)</f>
        <v>0</v>
      </c>
      <c r="S11" s="331">
        <f>COUNTIF(G11:K11,"x")</f>
        <v>0</v>
      </c>
      <c r="T11" s="182" t="str">
        <f t="shared" si="0"/>
        <v>Please mark by typing X</v>
      </c>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77"/>
      <c r="AV11" s="172"/>
      <c r="AW11" s="172"/>
      <c r="AX11" s="172"/>
      <c r="AY11" s="171"/>
      <c r="AZ11" s="171"/>
      <c r="BA11" s="171"/>
      <c r="BB11" s="171"/>
      <c r="BC11" s="171"/>
      <c r="BD11" s="171"/>
      <c r="BE11" s="171"/>
      <c r="BF11" s="171"/>
      <c r="BG11" s="171"/>
      <c r="BH11" s="171"/>
      <c r="BI11" s="171"/>
      <c r="BJ11" s="171"/>
      <c r="BK11" s="171"/>
      <c r="BL11" s="252">
        <v>5</v>
      </c>
      <c r="BM11" s="250" t="s">
        <v>38</v>
      </c>
      <c r="BN11" s="251"/>
      <c r="BO11" s="251"/>
      <c r="BP11" s="248"/>
      <c r="BQ11" s="172"/>
      <c r="BR11" s="178"/>
      <c r="BS11" s="179"/>
      <c r="BT11" s="172"/>
    </row>
    <row r="12" spans="1:74" ht="255" customHeight="1" thickTop="1" thickBot="1" x14ac:dyDescent="0.25">
      <c r="A12" s="479"/>
      <c r="B12" s="333"/>
      <c r="C12" s="332">
        <f t="shared" si="1"/>
        <v>4</v>
      </c>
      <c r="D12" s="746" t="s">
        <v>359</v>
      </c>
      <c r="E12" s="746"/>
      <c r="F12" s="751"/>
      <c r="G12" s="547"/>
      <c r="H12" s="547"/>
      <c r="I12" s="547"/>
      <c r="J12" s="547"/>
      <c r="K12" s="547"/>
      <c r="L12" s="329">
        <f>COUNTIF(G12:K12,"x")</f>
        <v>0</v>
      </c>
      <c r="M12" s="107"/>
      <c r="N12" s="476" t="s">
        <v>273</v>
      </c>
      <c r="O12" s="494"/>
      <c r="P12" s="640" t="s">
        <v>295</v>
      </c>
      <c r="Q12" s="314"/>
      <c r="R12" s="330">
        <f>COUNTA(G12:K12)</f>
        <v>0</v>
      </c>
      <c r="S12" s="331">
        <f>COUNTIF(G12:K12,"x")</f>
        <v>0</v>
      </c>
      <c r="T12" s="182" t="str">
        <f t="shared" si="0"/>
        <v>Please mark by typing X</v>
      </c>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77"/>
      <c r="AV12" s="172"/>
      <c r="AW12" s="172"/>
      <c r="AX12" s="172"/>
      <c r="AY12" s="171"/>
      <c r="AZ12" s="171"/>
      <c r="BA12" s="171"/>
      <c r="BB12" s="171"/>
      <c r="BC12" s="171"/>
      <c r="BD12" s="171"/>
      <c r="BE12" s="171"/>
      <c r="BF12" s="171"/>
      <c r="BG12" s="171"/>
      <c r="BH12" s="171"/>
      <c r="BI12" s="171"/>
      <c r="BJ12" s="171"/>
      <c r="BK12" s="171"/>
      <c r="BL12" s="172"/>
      <c r="BM12" s="172"/>
      <c r="BN12" s="180"/>
      <c r="BO12" s="181"/>
      <c r="BP12" s="172"/>
      <c r="BQ12" s="172"/>
      <c r="BR12" s="178"/>
      <c r="BS12" s="179"/>
      <c r="BT12" s="172"/>
    </row>
    <row r="13" spans="1:74" ht="255" customHeight="1" thickTop="1" thickBot="1" x14ac:dyDescent="0.25">
      <c r="A13" s="479"/>
      <c r="B13" s="333"/>
      <c r="C13" s="332">
        <f t="shared" si="1"/>
        <v>5</v>
      </c>
      <c r="D13" s="746" t="s">
        <v>358</v>
      </c>
      <c r="E13" s="746"/>
      <c r="F13" s="751"/>
      <c r="G13" s="547"/>
      <c r="H13" s="547"/>
      <c r="I13" s="547"/>
      <c r="J13" s="547"/>
      <c r="K13" s="547"/>
      <c r="L13" s="329">
        <f t="shared" ref="L13" si="2">COUNTIF(G13:K13,"x")</f>
        <v>0</v>
      </c>
      <c r="M13" s="107"/>
      <c r="N13" s="476" t="s">
        <v>154</v>
      </c>
      <c r="O13" s="494"/>
      <c r="P13" s="610" t="s">
        <v>296</v>
      </c>
      <c r="Q13" s="314"/>
      <c r="R13" s="330">
        <f t="shared" ref="R13" si="3">COUNTA(G13:K13)</f>
        <v>0</v>
      </c>
      <c r="S13" s="331">
        <f t="shared" ref="S13" si="4">COUNTIF(G13:K13,"x")</f>
        <v>0</v>
      </c>
      <c r="T13" s="182" t="str">
        <f t="shared" si="0"/>
        <v>Please mark by typing X</v>
      </c>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77"/>
      <c r="AV13" s="172"/>
      <c r="AW13" s="172"/>
      <c r="AX13" s="172"/>
      <c r="AY13" s="171"/>
      <c r="AZ13" s="171"/>
      <c r="BA13" s="171"/>
      <c r="BB13" s="171"/>
      <c r="BC13" s="171"/>
      <c r="BD13" s="171"/>
      <c r="BE13" s="171"/>
      <c r="BF13" s="171"/>
      <c r="BG13" s="171"/>
      <c r="BH13" s="171"/>
      <c r="BI13" s="171"/>
      <c r="BJ13" s="171"/>
      <c r="BK13" s="171"/>
      <c r="BL13" s="172"/>
      <c r="BM13" s="172"/>
      <c r="BN13" s="180"/>
      <c r="BO13" s="181"/>
      <c r="BP13" s="172"/>
      <c r="BQ13" s="184"/>
      <c r="BR13" s="183"/>
      <c r="BS13" s="179"/>
      <c r="BT13" s="172"/>
    </row>
    <row r="14" spans="1:74" s="339" customFormat="1" ht="24.95" customHeight="1" thickTop="1" thickBot="1" x14ac:dyDescent="0.25">
      <c r="A14" s="477"/>
      <c r="B14" s="333"/>
      <c r="C14" s="334"/>
      <c r="D14" s="335"/>
      <c r="E14" s="335"/>
      <c r="F14" s="336">
        <f>COUNTA(D9:D13)</f>
        <v>5</v>
      </c>
      <c r="G14" s="478">
        <f>COUNTIF(G5:G13,"x")*G$4</f>
        <v>0</v>
      </c>
      <c r="H14" s="478">
        <f>COUNTIF(H5:H13,"x")*H$4</f>
        <v>0</v>
      </c>
      <c r="I14" s="478">
        <f>COUNTIF(I5:I13,"x")*I$4</f>
        <v>0</v>
      </c>
      <c r="J14" s="478">
        <f>COUNTIF(J5:J13,"x")*J$4</f>
        <v>0</v>
      </c>
      <c r="K14" s="478">
        <f>COUNTIF(K5:K13,"x")*K$4</f>
        <v>0</v>
      </c>
      <c r="L14" s="337">
        <f>SUM(L8:L13)</f>
        <v>0</v>
      </c>
      <c r="M14" s="234"/>
      <c r="N14" s="235"/>
      <c r="O14" s="237"/>
      <c r="P14" s="556"/>
      <c r="Q14" s="338"/>
      <c r="S14" s="340"/>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186"/>
      <c r="AV14" s="186"/>
      <c r="AW14" s="186"/>
      <c r="AX14" s="186"/>
      <c r="AY14" s="187"/>
      <c r="AZ14" s="187"/>
      <c r="BA14" s="187"/>
      <c r="BB14" s="187"/>
      <c r="BC14" s="187"/>
      <c r="BD14" s="187"/>
      <c r="BE14" s="187"/>
      <c r="BF14" s="187"/>
      <c r="BG14" s="187"/>
      <c r="BH14" s="187"/>
      <c r="BI14" s="187"/>
      <c r="BJ14" s="187"/>
      <c r="BK14" s="187"/>
      <c r="BL14" s="172"/>
      <c r="BM14" s="172"/>
      <c r="BN14" s="180"/>
      <c r="BO14" s="181"/>
      <c r="BP14" s="172"/>
      <c r="BQ14" s="188"/>
      <c r="BR14" s="183"/>
      <c r="BS14" s="179"/>
      <c r="BT14" s="189"/>
      <c r="BU14" s="189"/>
      <c r="BV14" s="189"/>
    </row>
    <row r="15" spans="1:74" s="194" customFormat="1" ht="24.95" customHeight="1" thickTop="1" thickBot="1" x14ac:dyDescent="0.25">
      <c r="A15" s="479"/>
      <c r="B15" s="333"/>
      <c r="C15" s="341"/>
      <c r="D15" s="761" t="s">
        <v>97</v>
      </c>
      <c r="E15" s="761"/>
      <c r="F15" s="761"/>
      <c r="G15" s="480">
        <f>IF(S15=F14,IF(S15=R15,(SUM(G14:K14)/S15),0),0)</f>
        <v>0</v>
      </c>
      <c r="H15" s="481" t="str">
        <f>IF(R15&gt;S15,"Please answer all question correctly with X only",IF(S15&lt;F14,"Please answer all question",IF($G15&gt;4.5,$BM$11,IF($G15&gt;3.5,$BM$10, IF($G15&gt;2.5,$BM$9,IF($G15&gt;1.5,'Ringkasan Laporan'!D41,IF($G15&gt;1,'Ringkasan Laporan'!D40,IF($G15=1,'Ringkasan Laporan'!D39))))))))</f>
        <v>Please answer all question</v>
      </c>
      <c r="I15" s="482"/>
      <c r="J15" s="482"/>
      <c r="K15" s="235"/>
      <c r="L15" s="483"/>
      <c r="M15" s="234"/>
      <c r="N15" s="235"/>
      <c r="O15" s="236"/>
      <c r="P15" s="557"/>
      <c r="Q15" s="338"/>
      <c r="R15" s="342">
        <f>SUM(R9:S13)/2</f>
        <v>0</v>
      </c>
      <c r="S15" s="342">
        <f>SUM(S9:S13)</f>
        <v>0</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170"/>
      <c r="AV15" s="170"/>
      <c r="AW15" s="170"/>
      <c r="AX15" s="170"/>
      <c r="AY15" s="171"/>
      <c r="AZ15" s="171"/>
      <c r="BA15" s="171"/>
      <c r="BB15" s="171"/>
      <c r="BC15" s="171"/>
      <c r="BD15" s="171"/>
      <c r="BE15" s="171"/>
      <c r="BF15" s="171"/>
      <c r="BG15" s="171"/>
      <c r="BH15" s="171"/>
      <c r="BI15" s="171"/>
      <c r="BJ15" s="171"/>
      <c r="BK15" s="171"/>
      <c r="BL15" s="172"/>
      <c r="BM15" s="172"/>
      <c r="BN15" s="172"/>
      <c r="BO15" s="172"/>
      <c r="BP15" s="172"/>
      <c r="BQ15" s="172"/>
      <c r="BR15" s="172"/>
      <c r="BS15" s="172"/>
      <c r="BT15" s="172"/>
      <c r="BU15" s="172"/>
      <c r="BV15" s="172"/>
    </row>
    <row r="16" spans="1:74" s="194" customFormat="1" ht="47.25" customHeight="1" thickTop="1" thickBot="1" x14ac:dyDescent="0.25">
      <c r="A16" s="479"/>
      <c r="B16" s="333"/>
      <c r="C16" s="341"/>
      <c r="D16" s="761" t="s">
        <v>43</v>
      </c>
      <c r="E16" s="761"/>
      <c r="F16" s="761"/>
      <c r="G16" s="484"/>
      <c r="H16" s="484"/>
      <c r="I16" s="485"/>
      <c r="J16" s="744" t="str">
        <f>IF(S15&gt;F14,"ERROR",IF(S15&lt;F14,"Check!",SUM(G14:K14)))</f>
        <v>Check!</v>
      </c>
      <c r="K16" s="745"/>
      <c r="L16" s="483"/>
      <c r="M16" s="234"/>
      <c r="N16" s="235"/>
      <c r="O16" s="236"/>
      <c r="P16" s="557"/>
      <c r="Q16" s="338"/>
      <c r="R16" s="343"/>
      <c r="S16" s="353"/>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170"/>
      <c r="AV16" s="170"/>
      <c r="AW16" s="170"/>
      <c r="AX16" s="170"/>
      <c r="AY16" s="171"/>
      <c r="AZ16" s="171"/>
      <c r="BA16" s="171"/>
      <c r="BB16" s="171"/>
      <c r="BC16" s="171"/>
      <c r="BD16" s="171"/>
      <c r="BE16" s="171"/>
      <c r="BF16" s="171"/>
      <c r="BG16" s="171"/>
      <c r="BH16" s="171"/>
      <c r="BI16" s="171"/>
      <c r="BJ16" s="171"/>
      <c r="BK16" s="171"/>
      <c r="BL16" s="181"/>
      <c r="BM16" s="181"/>
      <c r="BN16" s="181"/>
      <c r="BO16" s="181"/>
      <c r="BP16" s="188"/>
      <c r="BQ16" s="188"/>
      <c r="BR16" s="172"/>
      <c r="BS16" s="172"/>
      <c r="BT16" s="172"/>
      <c r="BU16" s="172"/>
      <c r="BV16" s="172"/>
    </row>
    <row r="17" spans="1:74" s="347" customFormat="1" ht="112.5" customHeight="1" thickBot="1" x14ac:dyDescent="0.25">
      <c r="A17" s="486"/>
      <c r="B17" s="333"/>
      <c r="C17" s="344"/>
      <c r="D17" s="345"/>
      <c r="E17" s="345"/>
      <c r="F17" s="346"/>
      <c r="G17" s="487"/>
      <c r="H17" s="487"/>
      <c r="I17" s="488"/>
      <c r="J17" s="489"/>
      <c r="K17" s="490" t="str">
        <f>IF(S15&lt;F14,"Please answer all question","")</f>
        <v>Please answer all question</v>
      </c>
      <c r="L17" s="483"/>
      <c r="M17" s="234"/>
      <c r="N17" s="239"/>
      <c r="O17" s="236"/>
      <c r="P17" s="557"/>
      <c r="Q17" s="338"/>
      <c r="S17" s="340"/>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186"/>
      <c r="AV17" s="186"/>
      <c r="AW17" s="186"/>
      <c r="AX17" s="186"/>
      <c r="AY17" s="187"/>
      <c r="AZ17" s="187"/>
      <c r="BA17" s="187"/>
      <c r="BB17" s="187"/>
      <c r="BC17" s="187"/>
      <c r="BD17" s="187"/>
      <c r="BE17" s="187"/>
      <c r="BF17" s="187"/>
      <c r="BG17" s="187"/>
      <c r="BH17" s="187"/>
      <c r="BI17" s="187"/>
      <c r="BJ17" s="187"/>
      <c r="BK17" s="187"/>
      <c r="BL17" s="190"/>
      <c r="BM17" s="190"/>
      <c r="BN17" s="190"/>
      <c r="BO17" s="190"/>
      <c r="BP17" s="184"/>
      <c r="BQ17" s="184"/>
      <c r="BR17" s="189"/>
      <c r="BS17" s="189"/>
      <c r="BT17" s="189"/>
      <c r="BU17" s="189"/>
      <c r="BV17" s="189"/>
    </row>
    <row r="18" spans="1:74" ht="30" customHeight="1" thickTop="1" thickBot="1" x14ac:dyDescent="0.25">
      <c r="A18" s="479"/>
      <c r="B18" s="333"/>
      <c r="C18" s="325"/>
      <c r="D18" s="759" t="s">
        <v>119</v>
      </c>
      <c r="E18" s="759"/>
      <c r="F18" s="760"/>
      <c r="G18" s="326">
        <v>1</v>
      </c>
      <c r="H18" s="327">
        <v>2</v>
      </c>
      <c r="I18" s="326">
        <v>3</v>
      </c>
      <c r="J18" s="327">
        <v>4</v>
      </c>
      <c r="K18" s="326">
        <v>5</v>
      </c>
      <c r="L18" s="491"/>
      <c r="M18" s="107"/>
      <c r="N18" s="749" t="s">
        <v>383</v>
      </c>
      <c r="O18" s="750"/>
      <c r="P18" s="749"/>
      <c r="Q18" s="750"/>
      <c r="R18" s="348"/>
      <c r="S18" s="349"/>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69"/>
      <c r="AV18" s="170"/>
      <c r="AW18" s="170"/>
      <c r="AX18" s="170"/>
      <c r="AY18" s="171"/>
      <c r="AZ18" s="171"/>
      <c r="BA18" s="171"/>
      <c r="BB18" s="171"/>
      <c r="BC18" s="171"/>
      <c r="BD18" s="171"/>
      <c r="BE18" s="171"/>
      <c r="BF18" s="171"/>
      <c r="BG18" s="171"/>
      <c r="BH18" s="171"/>
      <c r="BI18" s="171"/>
      <c r="BJ18" s="171"/>
      <c r="BK18" s="171"/>
      <c r="BL18" s="181"/>
      <c r="BM18" s="181"/>
      <c r="BN18" s="181"/>
      <c r="BO18" s="181"/>
      <c r="BP18" s="188"/>
      <c r="BQ18" s="188"/>
      <c r="BR18" s="172"/>
      <c r="BS18" s="172"/>
      <c r="BT18" s="172"/>
    </row>
    <row r="19" spans="1:74" ht="249.95" customHeight="1" thickTop="1" thickBot="1" x14ac:dyDescent="0.25">
      <c r="A19" s="479"/>
      <c r="B19" s="333"/>
      <c r="C19" s="332">
        <f>C13+1</f>
        <v>6</v>
      </c>
      <c r="D19" s="746" t="s">
        <v>357</v>
      </c>
      <c r="E19" s="747"/>
      <c r="F19" s="748"/>
      <c r="G19" s="537"/>
      <c r="H19" s="537"/>
      <c r="I19" s="537"/>
      <c r="J19" s="537"/>
      <c r="K19" s="537"/>
      <c r="L19" s="329">
        <f>COUNTIF(G19:K19,"x")</f>
        <v>0</v>
      </c>
      <c r="M19" s="107"/>
      <c r="N19" s="609" t="s">
        <v>274</v>
      </c>
      <c r="O19" s="493"/>
      <c r="P19" s="614" t="s">
        <v>222</v>
      </c>
      <c r="Q19" s="314"/>
      <c r="R19" s="330">
        <f>COUNTA(G19:K19)</f>
        <v>0</v>
      </c>
      <c r="S19" s="331">
        <f>COUNTIF(G19:K19,"x")</f>
        <v>0</v>
      </c>
      <c r="T19" s="182" t="str">
        <f>IF(S19=0,"Please mark by typing X",IF(S19&lt;&gt;1,"error = more than 1 X ",IF(R19&lt;&gt;S19,"error = Please mark by typing 1 X only","OK ")))</f>
        <v>Please mark by typing X</v>
      </c>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69"/>
      <c r="AV19" s="170"/>
      <c r="AW19" s="170"/>
      <c r="AX19" s="170"/>
      <c r="AY19" s="171"/>
      <c r="AZ19" s="171"/>
      <c r="BA19" s="171"/>
      <c r="BB19" s="171"/>
      <c r="BC19" s="171"/>
      <c r="BD19" s="171"/>
      <c r="BE19" s="171"/>
      <c r="BF19" s="171"/>
      <c r="BG19" s="171"/>
      <c r="BH19" s="171"/>
      <c r="BI19" s="171"/>
      <c r="BJ19" s="171"/>
      <c r="BK19" s="171"/>
      <c r="BL19" s="181"/>
      <c r="BM19" s="181"/>
      <c r="BN19" s="181"/>
      <c r="BO19" s="181"/>
      <c r="BP19" s="188"/>
      <c r="BQ19" s="188"/>
      <c r="BR19" s="172"/>
      <c r="BS19" s="172"/>
      <c r="BT19" s="172"/>
    </row>
    <row r="20" spans="1:74" ht="249.95" customHeight="1" thickTop="1" thickBot="1" x14ac:dyDescent="0.25">
      <c r="A20" s="479"/>
      <c r="B20" s="333"/>
      <c r="C20" s="332">
        <f>C19+1</f>
        <v>7</v>
      </c>
      <c r="D20" s="762" t="s">
        <v>355</v>
      </c>
      <c r="E20" s="763"/>
      <c r="F20" s="764"/>
      <c r="G20" s="537"/>
      <c r="H20" s="537"/>
      <c r="I20" s="537"/>
      <c r="J20" s="537"/>
      <c r="K20" s="537"/>
      <c r="L20" s="329">
        <f t="shared" ref="L20:L24" si="5">COUNTIF(G20:K20,"x")</f>
        <v>0</v>
      </c>
      <c r="M20" s="227"/>
      <c r="N20" s="475" t="s">
        <v>275</v>
      </c>
      <c r="O20" s="493"/>
      <c r="P20" s="615" t="s">
        <v>223</v>
      </c>
      <c r="Q20" s="314"/>
      <c r="R20" s="350">
        <f t="shared" ref="R20:R23" si="6">COUNTA(G20:K20)</f>
        <v>0</v>
      </c>
      <c r="S20" s="351">
        <f t="shared" ref="S20:S23" si="7">COUNTIF(G20:K20,"x")</f>
        <v>0</v>
      </c>
      <c r="T20" s="228" t="str">
        <f t="shared" ref="T20:T23" si="8">IF(S20=0,"Please mark by typing X",IF(S20&lt;&gt;1,"error = more than 1 X ",IF(R20&lt;&gt;S20,"error = Please mark by typing 1 X only","OK ")))</f>
        <v>Please mark by typing X</v>
      </c>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32"/>
      <c r="AV20" s="232"/>
      <c r="AW20" s="232"/>
      <c r="AX20" s="232"/>
      <c r="AY20" s="233"/>
      <c r="AZ20" s="233"/>
      <c r="BA20" s="233"/>
      <c r="BB20" s="233"/>
      <c r="BC20" s="233"/>
      <c r="BD20" s="233"/>
      <c r="BE20" s="233"/>
      <c r="BF20" s="233"/>
      <c r="BG20" s="233"/>
      <c r="BH20" s="233"/>
      <c r="BI20" s="233"/>
      <c r="BJ20" s="233"/>
      <c r="BK20" s="233"/>
      <c r="BL20" s="229"/>
      <c r="BM20" s="229"/>
      <c r="BN20" s="229"/>
      <c r="BO20" s="229"/>
      <c r="BP20" s="231"/>
      <c r="BQ20" s="231"/>
    </row>
    <row r="21" spans="1:74" ht="249.95" customHeight="1" thickTop="1" thickBot="1" x14ac:dyDescent="0.25">
      <c r="A21" s="479"/>
      <c r="B21" s="333"/>
      <c r="C21" s="332">
        <f t="shared" ref="C21:C27" si="9">C20+1</f>
        <v>8</v>
      </c>
      <c r="D21" s="762" t="s">
        <v>356</v>
      </c>
      <c r="E21" s="763"/>
      <c r="F21" s="764"/>
      <c r="G21" s="537"/>
      <c r="H21" s="583"/>
      <c r="I21" s="537"/>
      <c r="J21" s="537"/>
      <c r="K21" s="537"/>
      <c r="L21" s="329">
        <f>COUNTIF(G21:K21,"x")</f>
        <v>0</v>
      </c>
      <c r="M21" s="107"/>
      <c r="N21" s="475" t="s">
        <v>276</v>
      </c>
      <c r="O21" s="493"/>
      <c r="P21" s="615" t="s">
        <v>224</v>
      </c>
      <c r="Q21" s="314"/>
      <c r="R21" s="330">
        <f>COUNTA(G21:K21)</f>
        <v>0</v>
      </c>
      <c r="S21" s="331">
        <f>COUNTIF(G21:K21,"x")</f>
        <v>0</v>
      </c>
      <c r="T21" s="182" t="str">
        <f t="shared" si="8"/>
        <v>Please mark by typing X</v>
      </c>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69"/>
      <c r="AV21" s="170"/>
      <c r="AW21" s="170"/>
      <c r="AX21" s="170"/>
      <c r="AY21" s="171"/>
      <c r="AZ21" s="171"/>
      <c r="BA21" s="171"/>
      <c r="BB21" s="171"/>
      <c r="BC21" s="171"/>
      <c r="BD21" s="171"/>
      <c r="BE21" s="171"/>
      <c r="BF21" s="171"/>
      <c r="BG21" s="171"/>
      <c r="BH21" s="171"/>
      <c r="BI21" s="171"/>
      <c r="BJ21" s="171"/>
      <c r="BK21" s="171"/>
      <c r="BL21" s="188"/>
      <c r="BM21" s="188"/>
      <c r="BN21" s="188"/>
      <c r="BO21" s="188"/>
      <c r="BP21" s="188"/>
      <c r="BQ21" s="188"/>
      <c r="BR21" s="172"/>
      <c r="BS21" s="172"/>
      <c r="BT21" s="172"/>
    </row>
    <row r="22" spans="1:74" ht="249.95" customHeight="1" thickTop="1" thickBot="1" x14ac:dyDescent="0.25">
      <c r="A22" s="479"/>
      <c r="B22" s="333"/>
      <c r="C22" s="332">
        <f t="shared" si="9"/>
        <v>9</v>
      </c>
      <c r="D22" s="746" t="s">
        <v>353</v>
      </c>
      <c r="E22" s="747"/>
      <c r="F22" s="748"/>
      <c r="G22" s="537"/>
      <c r="H22" s="583"/>
      <c r="I22" s="537"/>
      <c r="J22" s="537"/>
      <c r="K22" s="537"/>
      <c r="L22" s="329">
        <f t="shared" si="5"/>
        <v>0</v>
      </c>
      <c r="M22" s="227"/>
      <c r="N22" s="476" t="s">
        <v>277</v>
      </c>
      <c r="O22" s="494"/>
      <c r="P22" s="615" t="s">
        <v>297</v>
      </c>
      <c r="Q22" s="314"/>
      <c r="R22" s="350">
        <f t="shared" si="6"/>
        <v>0</v>
      </c>
      <c r="S22" s="351">
        <f t="shared" si="7"/>
        <v>0</v>
      </c>
      <c r="T22" s="228" t="str">
        <f t="shared" si="8"/>
        <v>Please mark by typing X</v>
      </c>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32"/>
      <c r="AV22" s="232"/>
      <c r="AW22" s="232"/>
      <c r="AX22" s="232"/>
      <c r="AY22" s="233"/>
      <c r="AZ22" s="233"/>
      <c r="BA22" s="233"/>
      <c r="BB22" s="233"/>
      <c r="BC22" s="233"/>
      <c r="BD22" s="233"/>
      <c r="BE22" s="233"/>
      <c r="BF22" s="233"/>
      <c r="BG22" s="233"/>
      <c r="BH22" s="233"/>
      <c r="BI22" s="233"/>
      <c r="BJ22" s="233"/>
      <c r="BK22" s="233"/>
      <c r="BL22" s="231"/>
      <c r="BM22" s="231"/>
      <c r="BN22" s="231"/>
      <c r="BO22" s="231"/>
      <c r="BP22" s="231"/>
      <c r="BQ22" s="231"/>
    </row>
    <row r="23" spans="1:74" ht="249.95" customHeight="1" thickTop="1" thickBot="1" x14ac:dyDescent="0.25">
      <c r="A23" s="479"/>
      <c r="B23" s="333"/>
      <c r="C23" s="332">
        <f t="shared" si="9"/>
        <v>10</v>
      </c>
      <c r="D23" s="762" t="s">
        <v>354</v>
      </c>
      <c r="E23" s="763"/>
      <c r="F23" s="764"/>
      <c r="G23" s="537"/>
      <c r="H23" s="622"/>
      <c r="I23" s="537"/>
      <c r="J23" s="537"/>
      <c r="K23" s="537"/>
      <c r="L23" s="329">
        <f t="shared" si="5"/>
        <v>0</v>
      </c>
      <c r="M23" s="107"/>
      <c r="N23" s="608" t="s">
        <v>278</v>
      </c>
      <c r="O23" s="494"/>
      <c r="P23" s="615" t="s">
        <v>298</v>
      </c>
      <c r="Q23" s="314"/>
      <c r="R23" s="330">
        <f t="shared" si="6"/>
        <v>0</v>
      </c>
      <c r="S23" s="331">
        <f t="shared" si="7"/>
        <v>0</v>
      </c>
      <c r="T23" s="182" t="str">
        <f t="shared" si="8"/>
        <v>Please mark by typing X</v>
      </c>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69"/>
      <c r="AV23" s="170"/>
      <c r="AW23" s="170"/>
      <c r="AX23" s="170"/>
      <c r="AY23" s="171"/>
      <c r="AZ23" s="171"/>
      <c r="BA23" s="171"/>
      <c r="BB23" s="171"/>
      <c r="BC23" s="171"/>
      <c r="BD23" s="171"/>
      <c r="BE23" s="171"/>
      <c r="BF23" s="171"/>
      <c r="BG23" s="171"/>
      <c r="BH23" s="171"/>
      <c r="BI23" s="171"/>
      <c r="BJ23" s="171"/>
      <c r="BK23" s="171"/>
      <c r="BL23" s="172"/>
      <c r="BM23" s="172"/>
      <c r="BN23" s="172"/>
      <c r="BO23" s="172"/>
      <c r="BP23" s="172"/>
      <c r="BQ23" s="172"/>
      <c r="BR23" s="172"/>
      <c r="BS23" s="172"/>
      <c r="BT23" s="172"/>
    </row>
    <row r="24" spans="1:74" ht="249.95" customHeight="1" thickTop="1" thickBot="1" x14ac:dyDescent="0.25">
      <c r="A24" s="479"/>
      <c r="B24" s="333"/>
      <c r="C24" s="332">
        <f t="shared" si="9"/>
        <v>11</v>
      </c>
      <c r="D24" s="746" t="s">
        <v>352</v>
      </c>
      <c r="E24" s="746"/>
      <c r="F24" s="751"/>
      <c r="G24" s="537"/>
      <c r="H24" s="537"/>
      <c r="I24" s="537"/>
      <c r="J24" s="537"/>
      <c r="K24" s="537"/>
      <c r="L24" s="329">
        <f t="shared" si="5"/>
        <v>0</v>
      </c>
      <c r="M24" s="227"/>
      <c r="N24" s="476" t="s">
        <v>169</v>
      </c>
      <c r="O24" s="791" t="s">
        <v>201</v>
      </c>
      <c r="P24" s="790" t="s">
        <v>225</v>
      </c>
      <c r="Q24" s="314"/>
      <c r="R24" s="350">
        <f t="shared" ref="R24" si="10">COUNTA(G24:K24)</f>
        <v>0</v>
      </c>
      <c r="S24" s="351">
        <f t="shared" ref="S24" si="11">COUNTIF(G24:K24,"x")</f>
        <v>0</v>
      </c>
      <c r="T24" s="228" t="str">
        <f>IF(S24=0,"Please mark by typing X",IF(S24&lt;&gt;1,"error = more than 1 X ",IF(R24&lt;&gt;S24,"error = Please mark by typing 1 X only","OK ")))</f>
        <v>Please mark by typing X</v>
      </c>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32"/>
      <c r="AV24" s="232"/>
      <c r="AW24" s="232"/>
      <c r="AX24" s="232"/>
      <c r="AY24" s="233"/>
      <c r="AZ24" s="233"/>
      <c r="BA24" s="233"/>
      <c r="BB24" s="233"/>
      <c r="BC24" s="233"/>
      <c r="BD24" s="233"/>
      <c r="BE24" s="233"/>
      <c r="BF24" s="233"/>
      <c r="BG24" s="233"/>
      <c r="BH24" s="233"/>
      <c r="BI24" s="233"/>
      <c r="BJ24" s="233"/>
      <c r="BK24" s="233"/>
    </row>
    <row r="25" spans="1:74" ht="249.95" customHeight="1" thickTop="1" thickBot="1" x14ac:dyDescent="0.25">
      <c r="A25" s="479"/>
      <c r="B25" s="333"/>
      <c r="C25" s="332">
        <f t="shared" si="9"/>
        <v>12</v>
      </c>
      <c r="D25" s="746" t="s">
        <v>351</v>
      </c>
      <c r="E25" s="746"/>
      <c r="F25" s="751"/>
      <c r="G25" s="537"/>
      <c r="H25" s="540"/>
      <c r="I25" s="537"/>
      <c r="J25" s="537"/>
      <c r="K25" s="537"/>
      <c r="L25" s="329">
        <f>COUNTIF(G25:K25,"x")</f>
        <v>0</v>
      </c>
      <c r="M25" s="107"/>
      <c r="N25" s="476" t="s">
        <v>168</v>
      </c>
      <c r="O25" s="792"/>
      <c r="P25" s="790"/>
      <c r="Q25" s="314"/>
      <c r="R25" s="330">
        <f>COUNTA(G25:K25)</f>
        <v>0</v>
      </c>
      <c r="S25" s="331">
        <f>COUNTIF(G25:K25,"x")</f>
        <v>0</v>
      </c>
      <c r="T25" s="182" t="str">
        <f t="shared" ref="T25:T27" si="12">IF(S25=0,"Please mark by typing X",IF(S25&lt;&gt;1,"error = more than 1 X ",IF(R25&lt;&gt;S25,"error = Please mark by typing 1 X only","OK ")))</f>
        <v>Please mark by typing X</v>
      </c>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69"/>
      <c r="AV25" s="170"/>
      <c r="AW25" s="170"/>
      <c r="AX25" s="170"/>
      <c r="AY25" s="171"/>
      <c r="AZ25" s="171"/>
      <c r="BA25" s="171"/>
      <c r="BB25" s="171"/>
      <c r="BC25" s="171"/>
      <c r="BD25" s="171"/>
      <c r="BE25" s="171"/>
      <c r="BF25" s="171"/>
      <c r="BG25" s="171"/>
      <c r="BH25" s="171"/>
      <c r="BI25" s="171"/>
      <c r="BJ25" s="171"/>
      <c r="BK25" s="171"/>
      <c r="BL25" s="172"/>
      <c r="BM25" s="172"/>
      <c r="BN25" s="172"/>
      <c r="BO25" s="172"/>
      <c r="BP25" s="172"/>
      <c r="BQ25" s="172"/>
      <c r="BR25" s="172"/>
      <c r="BS25" s="172"/>
      <c r="BT25" s="172"/>
    </row>
    <row r="26" spans="1:74" ht="249.95" customHeight="1" thickTop="1" thickBot="1" x14ac:dyDescent="0.25">
      <c r="A26" s="479"/>
      <c r="B26" s="333"/>
      <c r="C26" s="332">
        <f t="shared" si="9"/>
        <v>13</v>
      </c>
      <c r="D26" s="762" t="s">
        <v>350</v>
      </c>
      <c r="E26" s="763"/>
      <c r="F26" s="764"/>
      <c r="G26" s="537"/>
      <c r="H26" s="537"/>
      <c r="I26" s="537"/>
      <c r="J26" s="545"/>
      <c r="K26" s="537"/>
      <c r="L26" s="329">
        <f>COUNTIF(G26:K26,"x")</f>
        <v>0</v>
      </c>
      <c r="M26" s="227"/>
      <c r="N26" s="476" t="s">
        <v>143</v>
      </c>
      <c r="O26" s="513" t="s">
        <v>202</v>
      </c>
      <c r="P26" s="615" t="s">
        <v>226</v>
      </c>
      <c r="Q26" s="314"/>
      <c r="R26" s="350">
        <f>COUNTA(G26:K26)</f>
        <v>0</v>
      </c>
      <c r="S26" s="351">
        <f>COUNTIF(G26:K26,"x")</f>
        <v>0</v>
      </c>
      <c r="T26" s="228" t="str">
        <f t="shared" si="12"/>
        <v>Please mark by typing X</v>
      </c>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32"/>
      <c r="AV26" s="232"/>
      <c r="AW26" s="232"/>
      <c r="AX26" s="232"/>
      <c r="AY26" s="233"/>
      <c r="AZ26" s="233"/>
      <c r="BA26" s="233"/>
      <c r="BB26" s="233"/>
      <c r="BC26" s="233"/>
      <c r="BD26" s="233"/>
      <c r="BE26" s="233"/>
      <c r="BF26" s="233"/>
      <c r="BG26" s="233"/>
      <c r="BH26" s="233"/>
      <c r="BI26" s="233"/>
      <c r="BJ26" s="233"/>
      <c r="BK26" s="233"/>
    </row>
    <row r="27" spans="1:74" s="590" customFormat="1" ht="249.95" customHeight="1" thickTop="1" thickBot="1" x14ac:dyDescent="0.25">
      <c r="A27" s="600"/>
      <c r="B27" s="591"/>
      <c r="C27" s="332">
        <f t="shared" si="9"/>
        <v>14</v>
      </c>
      <c r="D27" s="762" t="s">
        <v>349</v>
      </c>
      <c r="E27" s="763"/>
      <c r="F27" s="764"/>
      <c r="G27" s="537"/>
      <c r="H27" s="540"/>
      <c r="I27" s="537"/>
      <c r="J27" s="545"/>
      <c r="K27" s="537"/>
      <c r="L27" s="581">
        <f>COUNTIF(G27:K27,"x")</f>
        <v>0</v>
      </c>
      <c r="M27" s="219"/>
      <c r="N27" s="476" t="s">
        <v>144</v>
      </c>
      <c r="O27" s="585"/>
      <c r="P27" s="641"/>
      <c r="Q27" s="586"/>
      <c r="R27" s="587">
        <f>COUNTA(G27:K27)</f>
        <v>0</v>
      </c>
      <c r="S27" s="588">
        <f>COUNTIF(G27:K27,"x")</f>
        <v>0</v>
      </c>
      <c r="T27" s="182" t="str">
        <f t="shared" si="12"/>
        <v>Please mark by typing X</v>
      </c>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297"/>
      <c r="AV27" s="343"/>
      <c r="AW27" s="343"/>
      <c r="AX27" s="343"/>
      <c r="AY27" s="589"/>
      <c r="AZ27" s="589"/>
      <c r="BA27" s="589"/>
      <c r="BB27" s="589"/>
      <c r="BC27" s="589"/>
      <c r="BD27" s="589"/>
      <c r="BE27" s="589"/>
      <c r="BF27" s="589"/>
      <c r="BG27" s="589"/>
      <c r="BH27" s="589"/>
      <c r="BI27" s="589"/>
      <c r="BJ27" s="589"/>
      <c r="BK27" s="589"/>
      <c r="BL27" s="343"/>
      <c r="BM27" s="343"/>
      <c r="BN27" s="343"/>
      <c r="BO27" s="343"/>
      <c r="BP27" s="343"/>
      <c r="BQ27" s="343"/>
      <c r="BR27" s="343"/>
      <c r="BS27" s="343"/>
      <c r="BT27" s="343"/>
      <c r="BU27" s="256"/>
      <c r="BV27" s="256"/>
    </row>
    <row r="28" spans="1:74" s="601" customFormat="1" ht="24.95" customHeight="1" thickTop="1" thickBot="1" x14ac:dyDescent="0.25">
      <c r="A28" s="600"/>
      <c r="B28" s="591"/>
      <c r="C28" s="592"/>
      <c r="D28" s="593"/>
      <c r="E28" s="593"/>
      <c r="F28" s="336">
        <f>COUNTA(D19:D27)</f>
        <v>9</v>
      </c>
      <c r="G28" s="478">
        <f>COUNTIF(G19:G27,"x")*G$4</f>
        <v>0</v>
      </c>
      <c r="H28" s="478">
        <f>COUNTIF(H19:H27,"x")*H$4</f>
        <v>0</v>
      </c>
      <c r="I28" s="478">
        <f>COUNTIF(I19:I27,"x")*I$4</f>
        <v>0</v>
      </c>
      <c r="J28" s="478">
        <f>COUNTIF(J19:J27,"x")*J$4</f>
        <v>0</v>
      </c>
      <c r="K28" s="478">
        <f>COUNTIF(K19:K27,"x")*K$4</f>
        <v>0</v>
      </c>
      <c r="L28" s="371">
        <f>SUM(L19:L27)</f>
        <v>0</v>
      </c>
      <c r="M28" s="235"/>
      <c r="N28" s="235"/>
      <c r="O28" s="595"/>
      <c r="P28" s="596"/>
      <c r="Q28" s="597"/>
      <c r="R28" s="347"/>
      <c r="S28" s="340"/>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343"/>
      <c r="AV28" s="343"/>
      <c r="AW28" s="343"/>
      <c r="AX28" s="343"/>
      <c r="AY28" s="589"/>
      <c r="AZ28" s="589"/>
      <c r="BA28" s="589"/>
      <c r="BB28" s="589"/>
      <c r="BC28" s="589"/>
      <c r="BD28" s="589"/>
      <c r="BE28" s="589"/>
      <c r="BF28" s="589"/>
      <c r="BG28" s="589"/>
      <c r="BH28" s="589"/>
      <c r="BI28" s="589"/>
      <c r="BJ28" s="589"/>
      <c r="BK28" s="589"/>
      <c r="BL28" s="343"/>
      <c r="BM28" s="343"/>
      <c r="BN28" s="343"/>
      <c r="BO28" s="343"/>
      <c r="BP28" s="343"/>
      <c r="BQ28" s="343"/>
      <c r="BR28" s="343"/>
      <c r="BS28" s="343"/>
      <c r="BT28" s="343"/>
      <c r="BU28" s="343"/>
      <c r="BV28" s="343"/>
    </row>
    <row r="29" spans="1:74" s="194" customFormat="1" ht="24.95" customHeight="1" thickTop="1" thickBot="1" x14ac:dyDescent="0.25">
      <c r="A29" s="479"/>
      <c r="B29" s="333"/>
      <c r="C29" s="352"/>
      <c r="D29" s="761" t="s">
        <v>98</v>
      </c>
      <c r="E29" s="761"/>
      <c r="F29" s="761"/>
      <c r="G29" s="480">
        <f>IF(S29=F28,IF(S29=R29,(SUM(G28:K28)/S29),0),0)</f>
        <v>0</v>
      </c>
      <c r="H29" s="481" t="str">
        <f>IF(R29&gt;S29,"Please answer all question correctly with X only",IF(S29&lt;F28,"Please answer all question",IF($G29&gt;4.5,$BM$11,IF($G29&gt;3.5,$BM$10, IF($G29&gt;2.5,$BM$9,IF($G29&gt;1.5,'Ringkasan Laporan'!D41,IF($G29&gt;1,'Ringkasan Laporan'!D40,IF($G29=1,'Ringkasan Laporan'!D39))))))))</f>
        <v>Please answer all question</v>
      </c>
      <c r="I29" s="482"/>
      <c r="J29" s="482"/>
      <c r="K29" s="235"/>
      <c r="L29" s="483"/>
      <c r="M29" s="234"/>
      <c r="N29" s="235"/>
      <c r="O29" s="236"/>
      <c r="P29" s="557"/>
      <c r="Q29" s="338"/>
      <c r="R29" s="342">
        <f>SUM(R19:S27)/2</f>
        <v>0</v>
      </c>
      <c r="S29" s="342">
        <f>SUM(S19:S27)</f>
        <v>0</v>
      </c>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192"/>
      <c r="AV29" s="192"/>
      <c r="AW29" s="192"/>
      <c r="AX29" s="192"/>
      <c r="AY29" s="193"/>
      <c r="AZ29" s="193"/>
      <c r="BA29" s="193"/>
      <c r="BB29" s="171"/>
      <c r="BC29" s="171"/>
      <c r="BD29" s="171"/>
      <c r="BE29" s="171"/>
      <c r="BF29" s="171"/>
      <c r="BG29" s="171"/>
      <c r="BH29" s="171"/>
      <c r="BI29" s="171"/>
      <c r="BJ29" s="171"/>
      <c r="BK29" s="171"/>
      <c r="BL29" s="172"/>
      <c r="BM29" s="172"/>
      <c r="BN29" s="172"/>
      <c r="BO29" s="172"/>
      <c r="BP29" s="172"/>
      <c r="BQ29" s="172"/>
      <c r="BR29" s="172"/>
      <c r="BS29" s="172"/>
      <c r="BT29" s="172"/>
      <c r="BU29" s="172"/>
      <c r="BV29" s="172"/>
    </row>
    <row r="30" spans="1:74" s="347" customFormat="1" ht="24.95" customHeight="1" thickTop="1" thickBot="1" x14ac:dyDescent="0.25">
      <c r="A30" s="486"/>
      <c r="B30" s="333"/>
      <c r="C30" s="352"/>
      <c r="D30" s="761" t="s">
        <v>25</v>
      </c>
      <c r="E30" s="761"/>
      <c r="F30" s="761"/>
      <c r="G30" s="484"/>
      <c r="H30" s="484"/>
      <c r="I30" s="485"/>
      <c r="J30" s="788" t="str">
        <f>IF(S29&gt;F28,"ERROR",IF(S29&lt;F28,"Check!",SUM(G28:K28)))</f>
        <v>Check!</v>
      </c>
      <c r="K30" s="789"/>
      <c r="L30" s="483"/>
      <c r="M30" s="234"/>
      <c r="N30" s="235"/>
      <c r="O30" s="236"/>
      <c r="P30" s="557"/>
      <c r="Q30" s="338"/>
      <c r="R30" s="343"/>
      <c r="S30" s="353"/>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186"/>
      <c r="AV30" s="186"/>
      <c r="AW30" s="186"/>
      <c r="AX30" s="186"/>
      <c r="AY30" s="187"/>
      <c r="AZ30" s="187"/>
      <c r="BA30" s="187"/>
      <c r="BB30" s="187"/>
      <c r="BC30" s="187"/>
      <c r="BD30" s="187"/>
      <c r="BE30" s="187"/>
      <c r="BF30" s="187"/>
      <c r="BG30" s="187"/>
      <c r="BH30" s="187"/>
      <c r="BI30" s="187"/>
      <c r="BJ30" s="187"/>
      <c r="BK30" s="187"/>
      <c r="BL30" s="184"/>
      <c r="BM30" s="184"/>
      <c r="BN30" s="184"/>
      <c r="BO30" s="184"/>
      <c r="BP30" s="184"/>
      <c r="BQ30" s="184"/>
      <c r="BR30" s="189"/>
      <c r="BS30" s="189"/>
      <c r="BT30" s="189"/>
      <c r="BU30" s="189"/>
      <c r="BV30" s="189"/>
    </row>
    <row r="31" spans="1:74" s="194" customFormat="1" ht="30" customHeight="1" thickBot="1" x14ac:dyDescent="0.25">
      <c r="A31" s="479"/>
      <c r="B31" s="333"/>
      <c r="C31" s="354"/>
      <c r="D31" s="355"/>
      <c r="E31" s="355"/>
      <c r="F31" s="346"/>
      <c r="G31" s="487"/>
      <c r="H31" s="487"/>
      <c r="I31" s="488"/>
      <c r="J31" s="489"/>
      <c r="K31" s="490" t="str">
        <f>IF(S29&lt;F28,"Please answer all question","")</f>
        <v>Please answer all question</v>
      </c>
      <c r="L31" s="483"/>
      <c r="M31" s="234"/>
      <c r="N31" s="235"/>
      <c r="O31" s="236"/>
      <c r="P31" s="557"/>
      <c r="Q31" s="338"/>
      <c r="R31" s="347"/>
      <c r="S31" s="353"/>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170"/>
      <c r="AV31" s="170"/>
      <c r="AW31" s="170"/>
      <c r="AX31" s="170"/>
      <c r="AY31" s="171"/>
      <c r="AZ31" s="171"/>
      <c r="BA31" s="171"/>
      <c r="BB31" s="171"/>
      <c r="BC31" s="171"/>
      <c r="BD31" s="171"/>
      <c r="BE31" s="171"/>
      <c r="BF31" s="171"/>
      <c r="BG31" s="171"/>
      <c r="BH31" s="171"/>
      <c r="BI31" s="171"/>
      <c r="BJ31" s="171"/>
      <c r="BK31" s="171"/>
      <c r="BL31" s="172"/>
      <c r="BM31" s="172"/>
      <c r="BN31" s="172"/>
      <c r="BO31" s="172"/>
      <c r="BP31" s="172"/>
      <c r="BQ31" s="172"/>
      <c r="BR31" s="172"/>
      <c r="BS31" s="172"/>
      <c r="BT31" s="172"/>
      <c r="BU31" s="172"/>
      <c r="BV31" s="172"/>
    </row>
    <row r="32" spans="1:74" ht="39" customHeight="1" thickTop="1" thickBot="1" x14ac:dyDescent="0.25">
      <c r="A32" s="479"/>
      <c r="B32" s="333"/>
      <c r="C32" s="325"/>
      <c r="D32" s="759" t="s">
        <v>120</v>
      </c>
      <c r="E32" s="759"/>
      <c r="F32" s="760"/>
      <c r="G32" s="326">
        <v>1</v>
      </c>
      <c r="H32" s="327">
        <v>2</v>
      </c>
      <c r="I32" s="326">
        <v>3</v>
      </c>
      <c r="J32" s="327">
        <v>4</v>
      </c>
      <c r="K32" s="326">
        <v>5</v>
      </c>
      <c r="L32" s="491"/>
      <c r="M32" s="107"/>
      <c r="N32" s="749" t="s">
        <v>383</v>
      </c>
      <c r="O32" s="750"/>
      <c r="P32" s="767"/>
      <c r="Q32" s="750"/>
      <c r="R32" s="348"/>
      <c r="S32" s="349"/>
      <c r="T32" s="191"/>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69"/>
      <c r="AV32" s="170"/>
      <c r="AW32" s="170"/>
      <c r="AX32" s="170"/>
      <c r="AY32" s="171"/>
      <c r="AZ32" s="171"/>
      <c r="BA32" s="171"/>
      <c r="BB32" s="171"/>
      <c r="BC32" s="171"/>
      <c r="BD32" s="171"/>
      <c r="BE32" s="171"/>
      <c r="BF32" s="171"/>
      <c r="BG32" s="171"/>
      <c r="BH32" s="171"/>
      <c r="BI32" s="171"/>
      <c r="BJ32" s="171"/>
      <c r="BK32" s="171"/>
      <c r="BL32" s="172"/>
      <c r="BM32" s="172"/>
      <c r="BN32" s="172"/>
      <c r="BO32" s="172"/>
      <c r="BP32" s="172"/>
      <c r="BQ32" s="172"/>
      <c r="BR32" s="172"/>
      <c r="BS32" s="172"/>
      <c r="BT32" s="172"/>
    </row>
    <row r="33" spans="1:74" ht="225" customHeight="1" thickTop="1" thickBot="1" x14ac:dyDescent="0.25">
      <c r="A33" s="479"/>
      <c r="B33" s="333"/>
      <c r="C33" s="332">
        <f>C27+1</f>
        <v>15</v>
      </c>
      <c r="D33" s="746" t="s">
        <v>176</v>
      </c>
      <c r="E33" s="747"/>
      <c r="F33" s="748"/>
      <c r="G33" s="532"/>
      <c r="H33" s="536"/>
      <c r="I33" s="545"/>
      <c r="J33" s="536"/>
      <c r="K33" s="536"/>
      <c r="L33" s="329">
        <f>COUNTIF(G33:K33,"x")</f>
        <v>0</v>
      </c>
      <c r="M33" s="107"/>
      <c r="N33" s="609" t="s">
        <v>140</v>
      </c>
      <c r="O33" s="493"/>
      <c r="P33" s="642" t="s">
        <v>227</v>
      </c>
      <c r="Q33" s="314"/>
      <c r="R33" s="330">
        <f>COUNTA(G33:K33)</f>
        <v>0</v>
      </c>
      <c r="S33" s="331">
        <f>COUNTIF(G33:K33,"x")</f>
        <v>0</v>
      </c>
      <c r="T33" s="182" t="str">
        <f>IF(S33=0,"Please mark by typing X",IF(S33&lt;&gt;1,"error = more than 1 X ",IF(R33&lt;&gt;S33,"error = Please mark by typing 1 X only","OK ")))</f>
        <v>Please mark by typing X</v>
      </c>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69"/>
      <c r="AV33" s="170"/>
      <c r="AW33" s="170"/>
      <c r="AX33" s="170"/>
      <c r="AY33" s="171"/>
      <c r="AZ33" s="171"/>
      <c r="BA33" s="171"/>
      <c r="BB33" s="171"/>
      <c r="BC33" s="171"/>
      <c r="BD33" s="171"/>
      <c r="BE33" s="171"/>
      <c r="BF33" s="171"/>
      <c r="BG33" s="171"/>
      <c r="BH33" s="171"/>
      <c r="BI33" s="171"/>
      <c r="BJ33" s="171"/>
      <c r="BK33" s="171"/>
      <c r="BL33" s="172"/>
      <c r="BM33" s="172"/>
      <c r="BN33" s="172"/>
      <c r="BO33" s="172"/>
      <c r="BP33" s="172"/>
      <c r="BQ33" s="172"/>
      <c r="BR33" s="172"/>
      <c r="BS33" s="172"/>
      <c r="BT33" s="172"/>
    </row>
    <row r="34" spans="1:74" ht="225" customHeight="1" thickTop="1" thickBot="1" x14ac:dyDescent="0.25">
      <c r="A34" s="479"/>
      <c r="B34" s="333"/>
      <c r="C34" s="332">
        <f>C33+1</f>
        <v>16</v>
      </c>
      <c r="D34" s="746" t="s">
        <v>348</v>
      </c>
      <c r="E34" s="747"/>
      <c r="F34" s="748"/>
      <c r="G34" s="537"/>
      <c r="H34" s="537"/>
      <c r="I34" s="537"/>
      <c r="J34" s="537"/>
      <c r="K34" s="537"/>
      <c r="L34" s="329">
        <f>COUNTIF(G34:K34,"x")</f>
        <v>0</v>
      </c>
      <c r="M34" s="227"/>
      <c r="N34" s="475" t="s">
        <v>159</v>
      </c>
      <c r="O34" s="493"/>
      <c r="P34" s="643" t="s">
        <v>228</v>
      </c>
      <c r="Q34" s="314"/>
      <c r="R34" s="350">
        <f>COUNTA(G34:K34)</f>
        <v>0</v>
      </c>
      <c r="S34" s="351">
        <f>COUNTIF(G34:K34,"x")</f>
        <v>0</v>
      </c>
      <c r="T34" s="228" t="str">
        <f t="shared" ref="T34:T37" si="13">IF(S34=0,"Please mark by typing X",IF(S34&lt;&gt;1,"error = more than 1 X ",IF(R34&lt;&gt;S34,"error = Please mark by typing 1 X only","OK ")))</f>
        <v>Please mark by typing X</v>
      </c>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32"/>
      <c r="AV34" s="232"/>
      <c r="AW34" s="232"/>
      <c r="AX34" s="232"/>
      <c r="AY34" s="233"/>
      <c r="AZ34" s="233"/>
      <c r="BA34" s="233"/>
      <c r="BB34" s="233"/>
      <c r="BC34" s="233"/>
      <c r="BD34" s="233"/>
      <c r="BE34" s="233"/>
      <c r="BF34" s="233"/>
      <c r="BG34" s="233"/>
      <c r="BH34" s="233"/>
      <c r="BI34" s="233"/>
      <c r="BJ34" s="233"/>
      <c r="BK34" s="233"/>
    </row>
    <row r="35" spans="1:74" ht="225" customHeight="1" thickTop="1" thickBot="1" x14ac:dyDescent="0.25">
      <c r="A35" s="474"/>
      <c r="B35" s="311"/>
      <c r="C35" s="332">
        <f t="shared" ref="C35" si="14">C34+1</f>
        <v>17</v>
      </c>
      <c r="D35" s="746" t="s">
        <v>347</v>
      </c>
      <c r="E35" s="747"/>
      <c r="F35" s="748"/>
      <c r="G35" s="538"/>
      <c r="H35" s="536"/>
      <c r="I35" s="537"/>
      <c r="J35" s="537"/>
      <c r="K35" s="536"/>
      <c r="L35" s="329">
        <f t="shared" ref="L35:L36" si="15">COUNTIF(G35:K35,"x")</f>
        <v>0</v>
      </c>
      <c r="M35" s="107"/>
      <c r="N35" s="475" t="s">
        <v>160</v>
      </c>
      <c r="O35" s="493"/>
      <c r="P35" s="643" t="s">
        <v>204</v>
      </c>
      <c r="Q35" s="314"/>
      <c r="R35" s="330">
        <f t="shared" ref="R35:R39" si="16">COUNTA(G35:K35)</f>
        <v>0</v>
      </c>
      <c r="S35" s="331">
        <f t="shared" ref="S35:S39" si="17">COUNTIF(G35:K35,"x")</f>
        <v>0</v>
      </c>
      <c r="T35" s="182" t="str">
        <f t="shared" si="13"/>
        <v>Please mark by typing X</v>
      </c>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69"/>
      <c r="AV35" s="170"/>
      <c r="AW35" s="170"/>
      <c r="AX35" s="170"/>
      <c r="AY35" s="171"/>
      <c r="AZ35" s="171"/>
      <c r="BA35" s="171"/>
      <c r="BB35" s="171"/>
      <c r="BC35" s="171"/>
      <c r="BD35" s="171"/>
      <c r="BE35" s="171"/>
      <c r="BF35" s="171"/>
      <c r="BG35" s="171"/>
      <c r="BH35" s="171"/>
      <c r="BI35" s="171"/>
      <c r="BJ35" s="171"/>
      <c r="BK35" s="171"/>
      <c r="BL35" s="172"/>
      <c r="BM35" s="172"/>
      <c r="BN35" s="172"/>
      <c r="BO35" s="172"/>
      <c r="BP35" s="172"/>
      <c r="BQ35" s="172"/>
      <c r="BR35" s="172"/>
      <c r="BS35" s="172"/>
      <c r="BT35" s="172"/>
    </row>
    <row r="36" spans="1:74" ht="225" customHeight="1" thickTop="1" thickBot="1" x14ac:dyDescent="0.25">
      <c r="A36" s="492"/>
      <c r="B36" s="333"/>
      <c r="C36" s="332">
        <f>C35+1</f>
        <v>18</v>
      </c>
      <c r="D36" s="746" t="s">
        <v>346</v>
      </c>
      <c r="E36" s="747"/>
      <c r="F36" s="748"/>
      <c r="G36" s="546"/>
      <c r="H36" s="537"/>
      <c r="I36" s="537"/>
      <c r="J36" s="537"/>
      <c r="K36" s="537"/>
      <c r="L36" s="329">
        <f t="shared" si="15"/>
        <v>0</v>
      </c>
      <c r="M36" s="227"/>
      <c r="N36" s="476" t="s">
        <v>146</v>
      </c>
      <c r="O36" s="493"/>
      <c r="P36" s="644" t="s">
        <v>229</v>
      </c>
      <c r="Q36" s="314"/>
      <c r="R36" s="350">
        <f t="shared" si="16"/>
        <v>0</v>
      </c>
      <c r="S36" s="351">
        <f t="shared" si="17"/>
        <v>0</v>
      </c>
      <c r="T36" s="228" t="str">
        <f t="shared" si="13"/>
        <v>Please mark by typing X</v>
      </c>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32"/>
      <c r="AV36" s="232"/>
      <c r="AW36" s="232"/>
      <c r="AX36" s="232"/>
      <c r="AY36" s="233"/>
      <c r="AZ36" s="233"/>
      <c r="BA36" s="233"/>
      <c r="BB36" s="233"/>
      <c r="BC36" s="233"/>
      <c r="BD36" s="233"/>
      <c r="BE36" s="233"/>
      <c r="BF36" s="233"/>
      <c r="BG36" s="233"/>
      <c r="BH36" s="233"/>
      <c r="BI36" s="233"/>
      <c r="BJ36" s="233"/>
      <c r="BK36" s="233"/>
    </row>
    <row r="37" spans="1:74" ht="225" customHeight="1" thickTop="1" thickBot="1" x14ac:dyDescent="0.25">
      <c r="A37" s="474"/>
      <c r="B37" s="311"/>
      <c r="C37" s="332">
        <f>C36+1</f>
        <v>19</v>
      </c>
      <c r="D37" s="746" t="s">
        <v>345</v>
      </c>
      <c r="E37" s="747"/>
      <c r="F37" s="748"/>
      <c r="G37" s="538"/>
      <c r="H37" s="536"/>
      <c r="I37" s="536"/>
      <c r="J37" s="536"/>
      <c r="K37" s="536"/>
      <c r="L37" s="329">
        <f>COUNTIF(G37:K37,"x")</f>
        <v>0</v>
      </c>
      <c r="M37" s="107"/>
      <c r="N37" s="476" t="s">
        <v>279</v>
      </c>
      <c r="O37" s="493"/>
      <c r="P37" s="643" t="s">
        <v>205</v>
      </c>
      <c r="Q37" s="314"/>
      <c r="R37" s="330">
        <f>COUNTA(G37:K37)</f>
        <v>0</v>
      </c>
      <c r="S37" s="331">
        <f>COUNTIF(G37:K37,"x")</f>
        <v>0</v>
      </c>
      <c r="T37" s="182" t="str">
        <f t="shared" si="13"/>
        <v>Please mark by typing X</v>
      </c>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69"/>
      <c r="AV37" s="170"/>
      <c r="AW37" s="170"/>
      <c r="AX37" s="170"/>
      <c r="AY37" s="171"/>
      <c r="AZ37" s="171"/>
      <c r="BA37" s="171"/>
      <c r="BB37" s="171"/>
      <c r="BC37" s="171"/>
      <c r="BD37" s="171"/>
      <c r="BE37" s="171"/>
      <c r="BF37" s="171"/>
      <c r="BG37" s="171"/>
      <c r="BH37" s="171"/>
      <c r="BI37" s="171"/>
      <c r="BJ37" s="171"/>
      <c r="BK37" s="171"/>
      <c r="BL37" s="172"/>
      <c r="BM37" s="172"/>
      <c r="BN37" s="172"/>
      <c r="BO37" s="172"/>
      <c r="BP37" s="172"/>
      <c r="BQ37" s="172"/>
      <c r="BR37" s="172"/>
      <c r="BS37" s="172"/>
      <c r="BT37" s="172"/>
    </row>
    <row r="38" spans="1:74" ht="225" customHeight="1" thickTop="1" thickBot="1" x14ac:dyDescent="0.25">
      <c r="A38" s="492"/>
      <c r="B38" s="333"/>
      <c r="C38" s="332">
        <f t="shared" ref="C38:C39" si="18">C37+1</f>
        <v>20</v>
      </c>
      <c r="D38" s="746" t="s">
        <v>362</v>
      </c>
      <c r="E38" s="747"/>
      <c r="F38" s="748"/>
      <c r="G38" s="544"/>
      <c r="H38" s="537"/>
      <c r="I38" s="537"/>
      <c r="J38" s="537"/>
      <c r="K38" s="537"/>
      <c r="L38" s="329">
        <f>COUNTIF(G38:K38,"x")</f>
        <v>0</v>
      </c>
      <c r="M38" s="227"/>
      <c r="N38" s="476" t="s">
        <v>280</v>
      </c>
      <c r="O38" s="493"/>
      <c r="P38" s="643" t="s">
        <v>363</v>
      </c>
      <c r="Q38" s="314"/>
      <c r="R38" s="350">
        <f>COUNTA(G38:K38)</f>
        <v>0</v>
      </c>
      <c r="S38" s="351">
        <f>COUNTIF(G38:K38,"x")</f>
        <v>0</v>
      </c>
      <c r="T38" s="228" t="str">
        <f>IF(S38=0,"Please mark by typing X",IF(S38&lt;&gt;1,"error = more than 1 X ",IF(R38&lt;&gt;S38,"error = Please mark by typing 1 X only","OK ")))</f>
        <v>Please mark by typing X</v>
      </c>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32"/>
      <c r="AV38" s="232"/>
      <c r="AW38" s="232"/>
      <c r="AX38" s="232"/>
      <c r="AY38" s="233"/>
      <c r="AZ38" s="233"/>
      <c r="BA38" s="233"/>
      <c r="BB38" s="233"/>
      <c r="BC38" s="233"/>
      <c r="BD38" s="233"/>
      <c r="BE38" s="233"/>
      <c r="BF38" s="233"/>
      <c r="BG38" s="233"/>
      <c r="BH38" s="233"/>
      <c r="BI38" s="233"/>
      <c r="BJ38" s="233"/>
      <c r="BK38" s="233"/>
    </row>
    <row r="39" spans="1:74" s="590" customFormat="1" ht="225" customHeight="1" thickTop="1" thickBot="1" x14ac:dyDescent="0.25">
      <c r="A39" s="584"/>
      <c r="B39" s="159"/>
      <c r="C39" s="332">
        <f t="shared" si="18"/>
        <v>21</v>
      </c>
      <c r="D39" s="746" t="s">
        <v>344</v>
      </c>
      <c r="E39" s="747"/>
      <c r="F39" s="748"/>
      <c r="G39" s="542"/>
      <c r="H39" s="537"/>
      <c r="I39" s="536"/>
      <c r="J39" s="583"/>
      <c r="K39" s="537"/>
      <c r="L39" s="672">
        <f>COUNTIF(G39:J39,"x")</f>
        <v>0</v>
      </c>
      <c r="M39" s="219"/>
      <c r="N39" s="475" t="s">
        <v>183</v>
      </c>
      <c r="O39" s="585"/>
      <c r="P39" s="645" t="s">
        <v>206</v>
      </c>
      <c r="Q39" s="586"/>
      <c r="R39" s="587">
        <f t="shared" si="16"/>
        <v>0</v>
      </c>
      <c r="S39" s="588">
        <f t="shared" si="17"/>
        <v>0</v>
      </c>
      <c r="T39" s="182" t="str">
        <f t="shared" ref="T39" si="19">IF(S39=0,"Please mark by typing X",IF(S39&lt;&gt;1,"error = more than 1 X ",IF(R39&lt;&gt;S39,"error = Please mark by typing 1 X only","OK ")))</f>
        <v>Please mark by typing X</v>
      </c>
      <c r="U39" s="182"/>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297"/>
      <c r="AV39" s="343"/>
      <c r="AW39" s="343"/>
      <c r="AX39" s="343"/>
      <c r="AY39" s="589"/>
      <c r="AZ39" s="589"/>
      <c r="BA39" s="589"/>
      <c r="BB39" s="589"/>
      <c r="BC39" s="589"/>
      <c r="BD39" s="589"/>
      <c r="BE39" s="589"/>
      <c r="BF39" s="589"/>
      <c r="BG39" s="589"/>
      <c r="BH39" s="589"/>
      <c r="BI39" s="589"/>
      <c r="BJ39" s="589"/>
      <c r="BK39" s="589"/>
      <c r="BL39" s="343"/>
      <c r="BM39" s="343"/>
      <c r="BN39" s="343"/>
      <c r="BO39" s="343"/>
      <c r="BP39" s="343"/>
      <c r="BQ39" s="343"/>
      <c r="BR39" s="343"/>
      <c r="BS39" s="343"/>
      <c r="BT39" s="343"/>
      <c r="BU39" s="256"/>
      <c r="BV39" s="256"/>
    </row>
    <row r="40" spans="1:74" s="590" customFormat="1" ht="24.95" customHeight="1" thickTop="1" thickBot="1" x14ac:dyDescent="0.25">
      <c r="A40" s="584"/>
      <c r="B40" s="591"/>
      <c r="C40" s="592"/>
      <c r="D40" s="593"/>
      <c r="E40" s="593"/>
      <c r="F40" s="336">
        <f>COUNTA(D33:D39)</f>
        <v>7</v>
      </c>
      <c r="G40" s="478">
        <f>COUNTIF(G33:G39,"x")*G$4</f>
        <v>0</v>
      </c>
      <c r="H40" s="478">
        <f>COUNTIF(H33:H39,"x")*H$4</f>
        <v>0</v>
      </c>
      <c r="I40" s="478">
        <f>COUNTIF(I33:I39,"x")*I$4</f>
        <v>0</v>
      </c>
      <c r="J40" s="478">
        <f>COUNTIF(J33:J39,"x")*J$4</f>
        <v>0</v>
      </c>
      <c r="K40" s="478">
        <f>COUNTIF(K33:K39,"x")*K$4</f>
        <v>0</v>
      </c>
      <c r="L40" s="371">
        <f>SUM(L33:L39)</f>
        <v>0</v>
      </c>
      <c r="M40" s="235"/>
      <c r="N40" s="235"/>
      <c r="O40" s="670"/>
      <c r="P40" s="596"/>
      <c r="Q40" s="597"/>
      <c r="R40" s="363"/>
      <c r="S40" s="357"/>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297"/>
      <c r="AV40" s="343"/>
      <c r="AW40" s="343"/>
      <c r="AX40" s="343"/>
      <c r="AY40" s="589"/>
      <c r="AZ40" s="589"/>
      <c r="BA40" s="589"/>
      <c r="BB40" s="589"/>
      <c r="BC40" s="589"/>
      <c r="BD40" s="589"/>
      <c r="BE40" s="589"/>
      <c r="BF40" s="589"/>
      <c r="BG40" s="589"/>
      <c r="BH40" s="589"/>
      <c r="BI40" s="589"/>
      <c r="BJ40" s="589"/>
      <c r="BK40" s="589"/>
      <c r="BL40" s="343"/>
      <c r="BM40" s="343"/>
      <c r="BN40" s="343"/>
      <c r="BO40" s="343"/>
      <c r="BP40" s="343"/>
      <c r="BQ40" s="343"/>
      <c r="BR40" s="343"/>
      <c r="BS40" s="343"/>
      <c r="BT40" s="343"/>
      <c r="BU40" s="256"/>
      <c r="BV40" s="256"/>
    </row>
    <row r="41" spans="1:74" s="590" customFormat="1" ht="26.25" customHeight="1" thickTop="1" thickBot="1" x14ac:dyDescent="0.25">
      <c r="A41" s="584"/>
      <c r="B41" s="159"/>
      <c r="C41" s="352"/>
      <c r="D41" s="761" t="s">
        <v>100</v>
      </c>
      <c r="E41" s="761"/>
      <c r="F41" s="761"/>
      <c r="G41" s="598">
        <f>IF(S41=F40,IF(S41=R41,(SUM(G40:K40)/S41),0),0)</f>
        <v>0</v>
      </c>
      <c r="H41" s="624" t="b">
        <f>IF(R41&gt;S41,"Please answer all question correctly with X only",IF(S41&lt;F39,"Please answer all question",IF($G41&gt;4.5,$BM$11,IF($G41&gt;3.5,$BM$10, IF($G41&gt;2.5,$BM$9,IF($G41&gt;1.5,'Ringkasan Laporan'!D41,IF($G41&gt;1,'Ringkasan Laporan'!D40,IF($G41=1,'Ringkasan Laporan'!D39))))))))</f>
        <v>0</v>
      </c>
      <c r="I41" s="496"/>
      <c r="J41" s="496"/>
      <c r="K41" s="219"/>
      <c r="L41" s="594"/>
      <c r="M41" s="219"/>
      <c r="N41" s="219"/>
      <c r="O41" s="219"/>
      <c r="P41" s="563"/>
      <c r="Q41" s="586"/>
      <c r="R41" s="358">
        <f>SUM(R33:S39)/2</f>
        <v>0</v>
      </c>
      <c r="S41" s="358">
        <f>SUM(S33:S39)</f>
        <v>0</v>
      </c>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297"/>
      <c r="AV41" s="343"/>
      <c r="AW41" s="343"/>
      <c r="AX41" s="343"/>
      <c r="AY41" s="589"/>
      <c r="AZ41" s="589"/>
      <c r="BA41" s="589"/>
      <c r="BB41" s="589"/>
      <c r="BC41" s="589"/>
      <c r="BD41" s="589"/>
      <c r="BE41" s="589"/>
      <c r="BF41" s="589"/>
      <c r="BG41" s="589"/>
      <c r="BH41" s="589"/>
      <c r="BI41" s="589"/>
      <c r="BJ41" s="589"/>
      <c r="BK41" s="589"/>
      <c r="BL41" s="343"/>
      <c r="BM41" s="343"/>
      <c r="BN41" s="343"/>
      <c r="BO41" s="343"/>
      <c r="BP41" s="343"/>
      <c r="BQ41" s="343"/>
      <c r="BR41" s="343"/>
      <c r="BS41" s="343"/>
      <c r="BT41" s="343"/>
      <c r="BU41" s="256"/>
      <c r="BV41" s="256"/>
    </row>
    <row r="42" spans="1:74" s="360" customFormat="1" ht="24.95" customHeight="1" thickTop="1" thickBot="1" x14ac:dyDescent="0.25">
      <c r="A42" s="497"/>
      <c r="B42" s="159"/>
      <c r="C42" s="352"/>
      <c r="D42" s="761" t="s">
        <v>27</v>
      </c>
      <c r="E42" s="761"/>
      <c r="F42" s="761"/>
      <c r="G42" s="498"/>
      <c r="H42" s="498"/>
      <c r="I42" s="499"/>
      <c r="J42" s="744" t="str">
        <f>IF(S41&gt;F40,"ERROR",IF(S41&lt;F40,"Check!",SUM(G40:K40)))</f>
        <v>Check!</v>
      </c>
      <c r="K42" s="745"/>
      <c r="L42" s="219"/>
      <c r="M42" s="219"/>
      <c r="N42" s="219"/>
      <c r="O42" s="219"/>
      <c r="P42" s="563"/>
      <c r="Q42" s="586"/>
      <c r="R42" s="348"/>
      <c r="S42" s="349"/>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384"/>
      <c r="AV42" s="347"/>
      <c r="AW42" s="347"/>
      <c r="AX42" s="347"/>
      <c r="AY42" s="599"/>
      <c r="AZ42" s="599"/>
      <c r="BA42" s="599"/>
      <c r="BB42" s="599"/>
      <c r="BC42" s="599"/>
      <c r="BD42" s="599"/>
      <c r="BE42" s="599"/>
      <c r="BF42" s="599"/>
      <c r="BG42" s="599"/>
      <c r="BH42" s="599"/>
      <c r="BI42" s="599"/>
      <c r="BJ42" s="599"/>
      <c r="BK42" s="599"/>
      <c r="BL42" s="347"/>
      <c r="BM42" s="347"/>
      <c r="BN42" s="347"/>
      <c r="BO42" s="347"/>
      <c r="BP42" s="347"/>
      <c r="BQ42" s="347"/>
      <c r="BR42" s="347"/>
      <c r="BS42" s="347"/>
      <c r="BT42" s="347"/>
    </row>
    <row r="43" spans="1:74" ht="30" customHeight="1" thickBot="1" x14ac:dyDescent="0.25">
      <c r="A43" s="474"/>
      <c r="B43" s="311"/>
      <c r="C43" s="669"/>
      <c r="D43" s="355"/>
      <c r="E43" s="355"/>
      <c r="F43" s="346"/>
      <c r="G43" s="500"/>
      <c r="H43" s="500"/>
      <c r="I43" s="501"/>
      <c r="J43" s="502"/>
      <c r="K43" s="503" t="str">
        <f>IF(S41&lt;F39,"Please answer all question","")</f>
        <v/>
      </c>
      <c r="L43" s="491"/>
      <c r="M43" s="107"/>
      <c r="N43" s="219"/>
      <c r="O43" s="671"/>
      <c r="P43" s="555"/>
      <c r="Q43" s="314"/>
      <c r="R43" s="363"/>
      <c r="S43" s="349"/>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69"/>
      <c r="AV43" s="192"/>
      <c r="AW43" s="192"/>
      <c r="AX43" s="192"/>
      <c r="AY43" s="193"/>
      <c r="AZ43" s="193"/>
      <c r="BA43" s="193"/>
      <c r="BB43" s="171"/>
      <c r="BC43" s="171"/>
      <c r="BD43" s="171"/>
      <c r="BE43" s="171"/>
      <c r="BF43" s="171"/>
      <c r="BG43" s="171"/>
      <c r="BH43" s="171"/>
      <c r="BI43" s="171"/>
      <c r="BJ43" s="171"/>
      <c r="BK43" s="171"/>
      <c r="BL43" s="172"/>
      <c r="BM43" s="172"/>
      <c r="BN43" s="172"/>
      <c r="BO43" s="172"/>
      <c r="BP43" s="172"/>
      <c r="BQ43" s="172"/>
      <c r="BR43" s="172"/>
      <c r="BS43" s="172"/>
      <c r="BT43" s="172"/>
    </row>
    <row r="44" spans="1:74" ht="28.5" thickTop="1" thickBot="1" x14ac:dyDescent="0.25">
      <c r="A44" s="474"/>
      <c r="B44" s="311"/>
      <c r="C44" s="808" t="s">
        <v>121</v>
      </c>
      <c r="D44" s="809"/>
      <c r="E44" s="809"/>
      <c r="F44" s="810"/>
      <c r="G44" s="326">
        <v>1</v>
      </c>
      <c r="H44" s="327">
        <v>2</v>
      </c>
      <c r="I44" s="326">
        <v>3</v>
      </c>
      <c r="J44" s="327">
        <v>4</v>
      </c>
      <c r="K44" s="326">
        <v>5</v>
      </c>
      <c r="L44" s="491"/>
      <c r="M44" s="107"/>
      <c r="N44" s="749" t="s">
        <v>383</v>
      </c>
      <c r="O44" s="750"/>
      <c r="P44" s="749"/>
      <c r="Q44" s="750"/>
      <c r="R44" s="348"/>
      <c r="S44" s="349"/>
      <c r="T44" s="191"/>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69"/>
      <c r="AV44" s="170"/>
      <c r="AW44" s="170"/>
      <c r="AX44" s="170"/>
      <c r="AY44" s="171"/>
      <c r="AZ44" s="171"/>
      <c r="BA44" s="171"/>
      <c r="BB44" s="171"/>
      <c r="BC44" s="171"/>
      <c r="BD44" s="171"/>
      <c r="BE44" s="171"/>
      <c r="BF44" s="171"/>
      <c r="BG44" s="171"/>
      <c r="BH44" s="171"/>
      <c r="BI44" s="171"/>
      <c r="BJ44" s="171"/>
      <c r="BK44" s="171"/>
      <c r="BL44" s="172"/>
      <c r="BM44" s="172"/>
      <c r="BN44" s="172"/>
      <c r="BO44" s="172"/>
      <c r="BP44" s="172"/>
      <c r="BQ44" s="172"/>
      <c r="BR44" s="172"/>
      <c r="BS44" s="172"/>
      <c r="BT44" s="172"/>
    </row>
    <row r="45" spans="1:74" ht="264.95" customHeight="1" thickTop="1" thickBot="1" x14ac:dyDescent="0.25">
      <c r="A45" s="474"/>
      <c r="B45" s="311"/>
      <c r="C45" s="332">
        <f>C39+1</f>
        <v>22</v>
      </c>
      <c r="D45" s="746" t="s">
        <v>112</v>
      </c>
      <c r="E45" s="747"/>
      <c r="F45" s="748"/>
      <c r="G45" s="532"/>
      <c r="H45" s="536"/>
      <c r="I45" s="536"/>
      <c r="J45" s="536"/>
      <c r="K45" s="536"/>
      <c r="L45" s="329">
        <f t="shared" ref="L45:L51" si="20">COUNTIF(G45:K45,"x")</f>
        <v>0</v>
      </c>
      <c r="M45" s="107"/>
      <c r="N45" s="475" t="s">
        <v>281</v>
      </c>
      <c r="O45" s="493"/>
      <c r="P45" s="614" t="s">
        <v>230</v>
      </c>
      <c r="Q45" s="314"/>
      <c r="R45" s="330">
        <f t="shared" ref="R45:R51" si="21">COUNTA(G45:K45)</f>
        <v>0</v>
      </c>
      <c r="S45" s="331">
        <f t="shared" ref="S45:S51" si="22">COUNTIF(G45:K45,"x")</f>
        <v>0</v>
      </c>
      <c r="T45" s="182" t="str">
        <f t="shared" ref="T45:T51" si="23">IF(S45=0,"Please mark by typing X",IF(S45&lt;&gt;1,"error = more than 1 X ",IF(R45&lt;&gt;S45,"error = Please mark by typing 1 X only","OK ")))</f>
        <v>Please mark by typing X</v>
      </c>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69"/>
      <c r="AV45" s="170"/>
      <c r="AW45" s="170"/>
      <c r="AX45" s="170"/>
      <c r="AY45" s="171"/>
      <c r="AZ45" s="171"/>
      <c r="BA45" s="171"/>
      <c r="BB45" s="171"/>
      <c r="BC45" s="171"/>
      <c r="BD45" s="171"/>
      <c r="BE45" s="171"/>
      <c r="BF45" s="171"/>
      <c r="BG45" s="171"/>
      <c r="BH45" s="171"/>
      <c r="BI45" s="171"/>
      <c r="BJ45" s="171"/>
      <c r="BK45" s="171"/>
      <c r="BL45" s="172"/>
      <c r="BM45" s="172"/>
      <c r="BN45" s="172"/>
      <c r="BO45" s="172"/>
      <c r="BP45" s="172"/>
      <c r="BQ45" s="172"/>
      <c r="BR45" s="172"/>
      <c r="BS45" s="172"/>
      <c r="BT45" s="172"/>
    </row>
    <row r="46" spans="1:74" ht="264.95" customHeight="1" thickTop="1" thickBot="1" x14ac:dyDescent="0.25">
      <c r="A46" s="474"/>
      <c r="B46" s="311"/>
      <c r="C46" s="332">
        <f t="shared" ref="C46:C51" si="24">C45+1</f>
        <v>23</v>
      </c>
      <c r="D46" s="746" t="s">
        <v>343</v>
      </c>
      <c r="E46" s="747"/>
      <c r="F46" s="748"/>
      <c r="G46" s="536"/>
      <c r="H46" s="536"/>
      <c r="I46" s="536"/>
      <c r="J46" s="536"/>
      <c r="K46" s="536"/>
      <c r="L46" s="329">
        <f t="shared" si="20"/>
        <v>0</v>
      </c>
      <c r="M46" s="107"/>
      <c r="N46" s="476" t="s">
        <v>282</v>
      </c>
      <c r="O46" s="494"/>
      <c r="P46" s="615" t="s">
        <v>231</v>
      </c>
      <c r="Q46" s="314"/>
      <c r="R46" s="330">
        <f t="shared" si="21"/>
        <v>0</v>
      </c>
      <c r="S46" s="331">
        <f t="shared" si="22"/>
        <v>0</v>
      </c>
      <c r="T46" s="182" t="str">
        <f t="shared" si="23"/>
        <v>Please mark by typing X</v>
      </c>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69"/>
      <c r="AV46" s="170"/>
      <c r="AW46" s="170"/>
      <c r="AX46" s="170"/>
      <c r="AY46" s="171"/>
      <c r="AZ46" s="171"/>
      <c r="BA46" s="171"/>
      <c r="BB46" s="171"/>
      <c r="BC46" s="171"/>
      <c r="BD46" s="171"/>
      <c r="BE46" s="171"/>
      <c r="BF46" s="171"/>
      <c r="BG46" s="171"/>
      <c r="BH46" s="171"/>
      <c r="BI46" s="171"/>
      <c r="BJ46" s="171"/>
      <c r="BK46" s="171"/>
      <c r="BL46" s="172"/>
      <c r="BM46" s="172"/>
      <c r="BN46" s="172"/>
      <c r="BO46" s="172"/>
      <c r="BP46" s="172"/>
      <c r="BQ46" s="172"/>
      <c r="BR46" s="172"/>
      <c r="BS46" s="172"/>
      <c r="BT46" s="172"/>
    </row>
    <row r="47" spans="1:74" ht="264.95" customHeight="1" thickTop="1" thickBot="1" x14ac:dyDescent="0.25">
      <c r="A47" s="474"/>
      <c r="B47" s="311"/>
      <c r="C47" s="332">
        <f t="shared" si="24"/>
        <v>24</v>
      </c>
      <c r="D47" s="762" t="s">
        <v>211</v>
      </c>
      <c r="E47" s="763"/>
      <c r="F47" s="764"/>
      <c r="G47" s="543"/>
      <c r="H47" s="536"/>
      <c r="I47" s="545"/>
      <c r="J47" s="536"/>
      <c r="K47" s="536"/>
      <c r="L47" s="329"/>
      <c r="M47" s="107"/>
      <c r="N47" s="476"/>
      <c r="O47" s="494"/>
      <c r="P47" s="611" t="s">
        <v>212</v>
      </c>
      <c r="Q47" s="314"/>
      <c r="R47" s="330">
        <f t="shared" ref="R47" si="25">COUNTA(G47:K47)</f>
        <v>0</v>
      </c>
      <c r="S47" s="331">
        <f t="shared" ref="S47" si="26">COUNTIF(G47:K47,"x")</f>
        <v>0</v>
      </c>
      <c r="T47" s="182" t="str">
        <f t="shared" ref="T47" si="27">IF(S47=0,"Please mark by typing X",IF(S47&lt;&gt;1,"error = more than 1 X ",IF(R47&lt;&gt;S47,"error = Please mark by typing 1 X only","OK ")))</f>
        <v>Please mark by typing X</v>
      </c>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69"/>
      <c r="AV47" s="170"/>
      <c r="AW47" s="170"/>
      <c r="AX47" s="170"/>
      <c r="AY47" s="171"/>
      <c r="AZ47" s="171"/>
      <c r="BA47" s="171"/>
      <c r="BB47" s="171"/>
      <c r="BC47" s="171"/>
      <c r="BD47" s="171"/>
      <c r="BE47" s="171"/>
      <c r="BF47" s="171"/>
      <c r="BG47" s="171"/>
      <c r="BH47" s="171"/>
      <c r="BI47" s="171"/>
      <c r="BJ47" s="171"/>
      <c r="BK47" s="171"/>
      <c r="BL47" s="172"/>
      <c r="BM47" s="172"/>
      <c r="BN47" s="172"/>
      <c r="BO47" s="172"/>
      <c r="BP47" s="172"/>
      <c r="BQ47" s="172"/>
      <c r="BR47" s="172"/>
      <c r="BS47" s="172"/>
      <c r="BT47" s="172"/>
    </row>
    <row r="48" spans="1:74" ht="264.95" customHeight="1" thickTop="1" thickBot="1" x14ac:dyDescent="0.25">
      <c r="A48" s="474"/>
      <c r="B48" s="311"/>
      <c r="C48" s="332">
        <f t="shared" si="24"/>
        <v>25</v>
      </c>
      <c r="D48" s="762" t="s">
        <v>342</v>
      </c>
      <c r="E48" s="763"/>
      <c r="F48" s="764"/>
      <c r="G48" s="543"/>
      <c r="H48" s="536"/>
      <c r="I48" s="536"/>
      <c r="J48" s="536"/>
      <c r="K48" s="536"/>
      <c r="L48" s="329">
        <f>COUNTIF(G48:J48,"x")</f>
        <v>0</v>
      </c>
      <c r="M48" s="107"/>
      <c r="N48" s="476" t="s">
        <v>147</v>
      </c>
      <c r="O48" s="494"/>
      <c r="P48" s="615" t="s">
        <v>232</v>
      </c>
      <c r="Q48" s="314"/>
      <c r="R48" s="330">
        <f>COUNTA(G48:K48)</f>
        <v>0</v>
      </c>
      <c r="S48" s="331">
        <f>COUNTIF(G48:K48,"x")</f>
        <v>0</v>
      </c>
      <c r="T48" s="182" t="str">
        <f>IF(S48=0,"Please mark by typing X",IF(S48&lt;&gt;1,"error = more than 1 X ",IF(R48&lt;&gt;S48,"error = Please mark by typing 1 X only","OK ")))</f>
        <v>Please mark by typing X</v>
      </c>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69"/>
      <c r="AV48" s="170"/>
      <c r="AW48" s="170"/>
      <c r="AX48" s="170"/>
      <c r="AY48" s="171"/>
      <c r="AZ48" s="171"/>
      <c r="BA48" s="171"/>
      <c r="BB48" s="171"/>
      <c r="BC48" s="171"/>
      <c r="BD48" s="171"/>
      <c r="BE48" s="171"/>
      <c r="BF48" s="171"/>
      <c r="BG48" s="171"/>
      <c r="BH48" s="171"/>
      <c r="BI48" s="171"/>
      <c r="BJ48" s="171"/>
      <c r="BK48" s="171"/>
      <c r="BL48" s="172"/>
      <c r="BM48" s="172"/>
      <c r="BN48" s="172"/>
      <c r="BO48" s="172"/>
      <c r="BP48" s="172"/>
      <c r="BQ48" s="172"/>
      <c r="BR48" s="172"/>
      <c r="BS48" s="172"/>
      <c r="BT48" s="172"/>
    </row>
    <row r="49" spans="1:74" ht="264.95" customHeight="1" thickTop="1" thickBot="1" x14ac:dyDescent="0.25">
      <c r="A49" s="474"/>
      <c r="B49" s="311"/>
      <c r="C49" s="332">
        <f t="shared" si="24"/>
        <v>26</v>
      </c>
      <c r="D49" s="746" t="s">
        <v>341</v>
      </c>
      <c r="E49" s="747"/>
      <c r="F49" s="748"/>
      <c r="G49" s="543"/>
      <c r="H49" s="536"/>
      <c r="I49" s="536"/>
      <c r="J49" s="536"/>
      <c r="K49" s="533"/>
      <c r="L49" s="329">
        <f t="shared" si="20"/>
        <v>0</v>
      </c>
      <c r="M49" s="107"/>
      <c r="N49" s="476" t="s">
        <v>283</v>
      </c>
      <c r="O49" s="494"/>
      <c r="P49" s="615" t="s">
        <v>299</v>
      </c>
      <c r="Q49" s="314"/>
      <c r="R49" s="330">
        <f t="shared" si="21"/>
        <v>0</v>
      </c>
      <c r="S49" s="331">
        <f t="shared" si="22"/>
        <v>0</v>
      </c>
      <c r="T49" s="182" t="str">
        <f t="shared" si="23"/>
        <v>Please mark by typing X</v>
      </c>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69"/>
      <c r="AV49" s="170"/>
      <c r="AW49" s="170"/>
      <c r="AX49" s="170"/>
      <c r="AY49" s="171"/>
      <c r="AZ49" s="171"/>
      <c r="BA49" s="171"/>
      <c r="BB49" s="171"/>
      <c r="BC49" s="171"/>
      <c r="BD49" s="194"/>
      <c r="BE49" s="194"/>
      <c r="BF49" s="194"/>
      <c r="BG49" s="171"/>
      <c r="BH49" s="171"/>
      <c r="BI49" s="171"/>
      <c r="BJ49" s="171"/>
      <c r="BK49" s="171"/>
      <c r="BL49" s="172"/>
      <c r="BM49" s="172"/>
      <c r="BN49" s="172"/>
      <c r="BO49" s="172"/>
      <c r="BP49" s="172"/>
      <c r="BQ49" s="172"/>
      <c r="BR49" s="172"/>
      <c r="BS49" s="172"/>
      <c r="BT49" s="172"/>
    </row>
    <row r="50" spans="1:74" ht="264.95" customHeight="1" thickTop="1" thickBot="1" x14ac:dyDescent="0.25">
      <c r="A50" s="474"/>
      <c r="B50" s="311"/>
      <c r="C50" s="332">
        <f t="shared" si="24"/>
        <v>27</v>
      </c>
      <c r="D50" s="746" t="s">
        <v>177</v>
      </c>
      <c r="E50" s="747"/>
      <c r="F50" s="748"/>
      <c r="G50" s="543"/>
      <c r="H50" s="536"/>
      <c r="I50" s="536"/>
      <c r="J50" s="536"/>
      <c r="K50" s="533"/>
      <c r="L50" s="329">
        <f t="shared" si="20"/>
        <v>0</v>
      </c>
      <c r="M50" s="107"/>
      <c r="N50" s="476" t="s">
        <v>284</v>
      </c>
      <c r="O50" s="494"/>
      <c r="P50" s="615" t="s">
        <v>233</v>
      </c>
      <c r="Q50" s="314"/>
      <c r="R50" s="330">
        <f t="shared" si="21"/>
        <v>0</v>
      </c>
      <c r="S50" s="331">
        <f t="shared" si="22"/>
        <v>0</v>
      </c>
      <c r="T50" s="182" t="str">
        <f t="shared" si="23"/>
        <v>Please mark by typing X</v>
      </c>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69"/>
      <c r="AV50" s="170"/>
      <c r="AW50" s="170"/>
      <c r="AX50" s="170"/>
      <c r="AY50" s="171"/>
      <c r="AZ50" s="171"/>
      <c r="BA50" s="171"/>
      <c r="BB50" s="171"/>
      <c r="BC50" s="171"/>
      <c r="BD50" s="194"/>
      <c r="BE50" s="194"/>
      <c r="BF50" s="194"/>
      <c r="BG50" s="171"/>
      <c r="BH50" s="171"/>
      <c r="BI50" s="171"/>
      <c r="BJ50" s="171"/>
      <c r="BK50" s="171"/>
      <c r="BL50" s="172"/>
      <c r="BM50" s="172"/>
      <c r="BN50" s="172"/>
      <c r="BO50" s="172"/>
      <c r="BP50" s="172"/>
      <c r="BQ50" s="172"/>
      <c r="BR50" s="172"/>
      <c r="BS50" s="172"/>
      <c r="BT50" s="172"/>
    </row>
    <row r="51" spans="1:74" ht="264.95" customHeight="1" thickTop="1" thickBot="1" x14ac:dyDescent="0.25">
      <c r="A51" s="474"/>
      <c r="B51" s="311"/>
      <c r="C51" s="332">
        <f t="shared" si="24"/>
        <v>28</v>
      </c>
      <c r="D51" s="746" t="s">
        <v>113</v>
      </c>
      <c r="E51" s="747"/>
      <c r="F51" s="748"/>
      <c r="G51" s="536"/>
      <c r="H51" s="536"/>
      <c r="I51" s="536"/>
      <c r="J51" s="536"/>
      <c r="K51" s="536"/>
      <c r="L51" s="329">
        <f t="shared" si="20"/>
        <v>0</v>
      </c>
      <c r="M51" s="107"/>
      <c r="N51" s="608" t="s">
        <v>83</v>
      </c>
      <c r="O51" s="494"/>
      <c r="P51" s="615" t="s">
        <v>234</v>
      </c>
      <c r="Q51" s="314"/>
      <c r="R51" s="330">
        <f t="shared" si="21"/>
        <v>0</v>
      </c>
      <c r="S51" s="331">
        <f t="shared" si="22"/>
        <v>0</v>
      </c>
      <c r="T51" s="182" t="str">
        <f t="shared" si="23"/>
        <v>Please mark by typing X</v>
      </c>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69"/>
      <c r="AV51" s="170"/>
      <c r="AW51" s="170"/>
      <c r="AX51" s="170"/>
      <c r="AY51" s="171"/>
      <c r="AZ51" s="171"/>
      <c r="BA51" s="171"/>
      <c r="BB51" s="171"/>
      <c r="BC51" s="171"/>
      <c r="BD51" s="194"/>
      <c r="BE51" s="194"/>
      <c r="BF51" s="194"/>
      <c r="BG51" s="171"/>
      <c r="BH51" s="171"/>
      <c r="BI51" s="171"/>
      <c r="BJ51" s="171"/>
      <c r="BK51" s="171"/>
      <c r="BL51" s="172"/>
      <c r="BM51" s="172"/>
      <c r="BN51" s="172"/>
      <c r="BO51" s="172"/>
      <c r="BP51" s="172"/>
      <c r="BQ51" s="172"/>
      <c r="BR51" s="172"/>
      <c r="BS51" s="172"/>
      <c r="BT51" s="172"/>
    </row>
    <row r="52" spans="1:74" ht="24.95" customHeight="1" thickTop="1" thickBot="1" x14ac:dyDescent="0.25">
      <c r="A52" s="474"/>
      <c r="B52" s="311"/>
      <c r="C52" s="364"/>
      <c r="D52" s="365"/>
      <c r="E52" s="365"/>
      <c r="F52" s="366">
        <f>COUNTA(D45:D51)</f>
        <v>7</v>
      </c>
      <c r="G52" s="504">
        <f>COUNTIF(G45:G51,"x")*G$4</f>
        <v>0</v>
      </c>
      <c r="H52" s="504">
        <f>COUNTIF(H45:H51,"x")*H$4</f>
        <v>0</v>
      </c>
      <c r="I52" s="504">
        <f>COUNTIF(I45:I51,"x")*I$4</f>
        <v>0</v>
      </c>
      <c r="J52" s="504">
        <f>COUNTIF(J45:J51,"x")*J$4</f>
        <v>0</v>
      </c>
      <c r="K52" s="504">
        <f>COUNTIF(K45:K51,"x")*K$4</f>
        <v>0</v>
      </c>
      <c r="L52" s="337">
        <f>SUM(L45:L51)</f>
        <v>0</v>
      </c>
      <c r="M52" s="107"/>
      <c r="N52" s="219"/>
      <c r="O52" s="108"/>
      <c r="P52" s="558"/>
      <c r="Q52" s="314"/>
      <c r="R52" s="356"/>
      <c r="S52" s="356"/>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69"/>
      <c r="AV52" s="170"/>
      <c r="AW52" s="170"/>
      <c r="AX52" s="170"/>
      <c r="AY52" s="171"/>
      <c r="AZ52" s="171"/>
      <c r="BA52" s="171"/>
      <c r="BB52" s="171"/>
      <c r="BC52" s="171"/>
      <c r="BD52" s="171"/>
      <c r="BE52" s="171"/>
      <c r="BF52" s="171"/>
      <c r="BG52" s="171"/>
      <c r="BH52" s="171"/>
      <c r="BI52" s="171"/>
      <c r="BJ52" s="171"/>
      <c r="BK52" s="171"/>
      <c r="BL52" s="172"/>
      <c r="BM52" s="172"/>
      <c r="BN52" s="172"/>
      <c r="BO52" s="172"/>
      <c r="BP52" s="172"/>
      <c r="BQ52" s="172"/>
      <c r="BR52" s="172"/>
      <c r="BS52" s="172"/>
      <c r="BT52" s="172"/>
    </row>
    <row r="53" spans="1:74" ht="24.95" customHeight="1" thickTop="1" thickBot="1" x14ac:dyDescent="0.25">
      <c r="A53" s="474"/>
      <c r="B53" s="311"/>
      <c r="C53" s="367"/>
      <c r="D53" s="752" t="s">
        <v>99</v>
      </c>
      <c r="E53" s="752"/>
      <c r="F53" s="752"/>
      <c r="G53" s="505">
        <f>IF(S53=F52,IF(S53=R53,(SUM(G52:K52)/S53),0),0)</f>
        <v>0</v>
      </c>
      <c r="H53" s="495" t="str">
        <f>IF(R53&gt;S53,"Please answer all question correctly with X only",IF(S53&lt;F52,"Please answer all question",IF($G53&gt;4.5,$BM$11,IF($G53&gt;3.5,$BM$10, IF($G53&gt;2.5,$BM$9,IF($G53&gt;1.5,'Ringkasan Laporan'!D41,IF($G53&gt;1,'Ringkasan Laporan'!D40,IF($G53=1,'Ringkasan Laporan'!D39))))))))</f>
        <v>Please answer all question</v>
      </c>
      <c r="I53" s="496"/>
      <c r="J53" s="496"/>
      <c r="K53" s="219"/>
      <c r="L53" s="491"/>
      <c r="M53" s="107"/>
      <c r="N53" s="219"/>
      <c r="O53" s="109"/>
      <c r="P53" s="555"/>
      <c r="Q53" s="314"/>
      <c r="R53" s="358">
        <f>SUM(R45:S51)/2</f>
        <v>0</v>
      </c>
      <c r="S53" s="358">
        <f>SUM(S45:S51)</f>
        <v>0</v>
      </c>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69"/>
      <c r="AV53" s="170"/>
      <c r="AW53" s="170"/>
      <c r="AX53" s="170"/>
      <c r="AY53" s="171"/>
      <c r="AZ53" s="171"/>
      <c r="BA53" s="171"/>
      <c r="BB53" s="171"/>
      <c r="BC53" s="171"/>
      <c r="BD53" s="171"/>
      <c r="BE53" s="171"/>
      <c r="BF53" s="171"/>
      <c r="BG53" s="171"/>
      <c r="BH53" s="171"/>
      <c r="BI53" s="171"/>
      <c r="BJ53" s="171"/>
      <c r="BK53" s="171"/>
      <c r="BL53" s="172"/>
      <c r="BM53" s="172"/>
      <c r="BN53" s="172"/>
      <c r="BO53" s="172"/>
      <c r="BP53" s="172"/>
      <c r="BQ53" s="172"/>
      <c r="BR53" s="172"/>
      <c r="BS53" s="172"/>
      <c r="BT53" s="172"/>
    </row>
    <row r="54" spans="1:74" s="360" customFormat="1" ht="24.95" customHeight="1" thickTop="1" thickBot="1" x14ac:dyDescent="0.25">
      <c r="A54" s="497"/>
      <c r="B54" s="311"/>
      <c r="C54" s="367"/>
      <c r="D54" s="752" t="s">
        <v>26</v>
      </c>
      <c r="E54" s="752"/>
      <c r="F54" s="752"/>
      <c r="G54" s="498"/>
      <c r="H54" s="498"/>
      <c r="I54" s="499"/>
      <c r="J54" s="744" t="str">
        <f>IF(S53&gt;F52,"ERROR",IF(S53&lt;F52,"Check!",SUM(G52:K52)))</f>
        <v>Check!</v>
      </c>
      <c r="K54" s="745"/>
      <c r="L54" s="491"/>
      <c r="M54" s="107"/>
      <c r="N54" s="219"/>
      <c r="O54" s="109"/>
      <c r="P54" s="555"/>
      <c r="Q54" s="314"/>
      <c r="R54" s="348"/>
      <c r="S54" s="349"/>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85"/>
      <c r="AV54" s="186"/>
      <c r="AW54" s="186"/>
      <c r="AX54" s="186"/>
      <c r="AY54" s="187"/>
      <c r="AZ54" s="187"/>
      <c r="BA54" s="187"/>
      <c r="BB54" s="187"/>
      <c r="BC54" s="187"/>
      <c r="BD54" s="187"/>
      <c r="BE54" s="187"/>
      <c r="BF54" s="187"/>
      <c r="BG54" s="187"/>
      <c r="BH54" s="187"/>
      <c r="BI54" s="187"/>
      <c r="BJ54" s="187"/>
      <c r="BK54" s="187"/>
      <c r="BL54" s="189"/>
      <c r="BM54" s="189"/>
      <c r="BN54" s="189"/>
      <c r="BO54" s="189"/>
      <c r="BP54" s="189"/>
      <c r="BQ54" s="189"/>
      <c r="BR54" s="189"/>
      <c r="BS54" s="189"/>
      <c r="BT54" s="189"/>
      <c r="BU54" s="359"/>
      <c r="BV54" s="359"/>
    </row>
    <row r="55" spans="1:74" ht="24.75" customHeight="1" thickBot="1" x14ac:dyDescent="0.25">
      <c r="A55" s="474"/>
      <c r="B55" s="311"/>
      <c r="C55" s="368"/>
      <c r="D55" s="361"/>
      <c r="E55" s="361"/>
      <c r="F55" s="362"/>
      <c r="G55" s="500"/>
      <c r="H55" s="500"/>
      <c r="I55" s="501"/>
      <c r="J55" s="502"/>
      <c r="K55" s="503" t="str">
        <f>IF(S53&lt;F52,"Please answer all question","")</f>
        <v>Please answer all question</v>
      </c>
      <c r="L55" s="491"/>
      <c r="M55" s="107"/>
      <c r="N55" s="219"/>
      <c r="O55" s="109"/>
      <c r="P55" s="555"/>
      <c r="Q55" s="314"/>
      <c r="R55" s="363"/>
      <c r="S55" s="349"/>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69"/>
      <c r="AV55" s="170"/>
      <c r="AW55" s="170"/>
      <c r="AX55" s="170"/>
      <c r="AY55" s="171"/>
      <c r="AZ55" s="171"/>
      <c r="BA55" s="171"/>
      <c r="BB55" s="171"/>
      <c r="BC55" s="171"/>
      <c r="BD55" s="171"/>
      <c r="BE55" s="171"/>
      <c r="BF55" s="171"/>
      <c r="BG55" s="171"/>
      <c r="BH55" s="171"/>
      <c r="BI55" s="171"/>
      <c r="BJ55" s="171"/>
      <c r="BK55" s="171"/>
      <c r="BL55" s="172"/>
      <c r="BM55" s="172"/>
      <c r="BN55" s="172"/>
      <c r="BO55" s="172"/>
      <c r="BP55" s="172"/>
      <c r="BQ55" s="172"/>
      <c r="BR55" s="172"/>
      <c r="BS55" s="172"/>
      <c r="BT55" s="172"/>
    </row>
    <row r="56" spans="1:74" ht="28.5" thickTop="1" thickBot="1" x14ac:dyDescent="0.25">
      <c r="A56" s="474"/>
      <c r="B56" s="311"/>
      <c r="C56" s="758" t="s">
        <v>122</v>
      </c>
      <c r="D56" s="759"/>
      <c r="E56" s="759"/>
      <c r="F56" s="760"/>
      <c r="G56" s="326">
        <v>1</v>
      </c>
      <c r="H56" s="327">
        <v>2</v>
      </c>
      <c r="I56" s="326">
        <v>3</v>
      </c>
      <c r="J56" s="327">
        <v>4</v>
      </c>
      <c r="K56" s="326">
        <v>5</v>
      </c>
      <c r="L56" s="491"/>
      <c r="M56" s="107"/>
      <c r="N56" s="749" t="s">
        <v>383</v>
      </c>
      <c r="O56" s="750"/>
      <c r="P56" s="749"/>
      <c r="Q56" s="750"/>
      <c r="R56" s="348"/>
      <c r="S56" s="349"/>
      <c r="T56" s="191"/>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69"/>
      <c r="AV56" s="170"/>
      <c r="AW56" s="170"/>
      <c r="AX56" s="170"/>
      <c r="AY56" s="171"/>
      <c r="AZ56" s="171"/>
      <c r="BA56" s="171"/>
      <c r="BB56" s="171"/>
      <c r="BC56" s="171"/>
      <c r="BD56" s="171"/>
      <c r="BE56" s="171"/>
      <c r="BF56" s="171"/>
      <c r="BG56" s="171"/>
      <c r="BH56" s="171"/>
      <c r="BI56" s="171"/>
      <c r="BJ56" s="171"/>
      <c r="BK56" s="171"/>
      <c r="BL56" s="172"/>
      <c r="BM56" s="172"/>
      <c r="BN56" s="172"/>
      <c r="BO56" s="172"/>
      <c r="BP56" s="172"/>
      <c r="BQ56" s="172"/>
      <c r="BR56" s="172"/>
      <c r="BS56" s="172"/>
      <c r="BT56" s="172"/>
    </row>
    <row r="57" spans="1:74" ht="305.10000000000002" customHeight="1" thickTop="1" thickBot="1" x14ac:dyDescent="0.25">
      <c r="A57" s="474"/>
      <c r="B57" s="311"/>
      <c r="C57" s="332">
        <f>C51+1</f>
        <v>29</v>
      </c>
      <c r="D57" s="746" t="s">
        <v>340</v>
      </c>
      <c r="E57" s="747"/>
      <c r="F57" s="748"/>
      <c r="G57" s="532"/>
      <c r="H57" s="536"/>
      <c r="I57" s="536"/>
      <c r="J57" s="536"/>
      <c r="K57" s="536"/>
      <c r="L57" s="329">
        <f>COUNTIF(G57:K57,"x")</f>
        <v>0</v>
      </c>
      <c r="M57" s="107"/>
      <c r="N57" s="475" t="s">
        <v>285</v>
      </c>
      <c r="O57" s="493"/>
      <c r="P57" s="614" t="s">
        <v>300</v>
      </c>
      <c r="Q57" s="314"/>
      <c r="R57" s="330">
        <f>COUNTA(G57:K57)</f>
        <v>0</v>
      </c>
      <c r="S57" s="331">
        <f>COUNTIF(G57:K57,"x")</f>
        <v>0</v>
      </c>
      <c r="T57" s="182" t="str">
        <f t="shared" ref="T57:T61" si="28">IF(S57=0,"Please mark by typing X",IF(S57&lt;&gt;1,"error = more than 1 X ",IF(R57&lt;&gt;S57,"error = Please mark by typing 1 X only","OK ")))</f>
        <v>Please mark by typing X</v>
      </c>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69"/>
      <c r="AV57" s="170"/>
      <c r="AW57" s="170"/>
      <c r="AX57" s="170"/>
      <c r="AY57" s="171"/>
      <c r="AZ57" s="171"/>
      <c r="BA57" s="171"/>
      <c r="BB57" s="171"/>
      <c r="BC57" s="171"/>
      <c r="BD57" s="171"/>
      <c r="BE57" s="171"/>
      <c r="BF57" s="171"/>
      <c r="BG57" s="171"/>
      <c r="BH57" s="171"/>
      <c r="BI57" s="171"/>
      <c r="BJ57" s="171"/>
      <c r="BK57" s="171"/>
      <c r="BL57" s="172"/>
      <c r="BM57" s="172"/>
      <c r="BN57" s="172"/>
      <c r="BO57" s="172"/>
      <c r="BP57" s="172"/>
      <c r="BQ57" s="172"/>
      <c r="BR57" s="172"/>
      <c r="BS57" s="172"/>
      <c r="BT57" s="172"/>
    </row>
    <row r="58" spans="1:74" ht="305.10000000000002" customHeight="1" thickTop="1" thickBot="1" x14ac:dyDescent="0.25">
      <c r="A58" s="474"/>
      <c r="B58" s="311"/>
      <c r="C58" s="332">
        <f t="shared" ref="C58:C63" si="29">C57+1</f>
        <v>30</v>
      </c>
      <c r="D58" s="746" t="s">
        <v>170</v>
      </c>
      <c r="E58" s="747"/>
      <c r="F58" s="748"/>
      <c r="G58" s="540"/>
      <c r="H58" s="540"/>
      <c r="I58" s="540"/>
      <c r="J58" s="540"/>
      <c r="K58" s="540"/>
      <c r="L58" s="329">
        <f>COUNTIF(G58:K58,"x")</f>
        <v>0</v>
      </c>
      <c r="M58" s="107"/>
      <c r="N58" s="476" t="s">
        <v>268</v>
      </c>
      <c r="O58" s="494"/>
      <c r="P58" s="615" t="s">
        <v>235</v>
      </c>
      <c r="Q58" s="314"/>
      <c r="R58" s="330">
        <f>COUNTA(G58:K58)</f>
        <v>0</v>
      </c>
      <c r="S58" s="331">
        <f>COUNTIF(G58:K58,"x")</f>
        <v>0</v>
      </c>
      <c r="T58" s="182" t="str">
        <f t="shared" si="28"/>
        <v>Please mark by typing X</v>
      </c>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69"/>
      <c r="AV58" s="170"/>
      <c r="AW58" s="170"/>
      <c r="AX58" s="170"/>
      <c r="AY58" s="171"/>
      <c r="AZ58" s="171"/>
      <c r="BA58" s="171"/>
      <c r="BB58" s="171"/>
      <c r="BC58" s="171"/>
      <c r="BD58" s="171"/>
      <c r="BE58" s="171"/>
      <c r="BF58" s="171"/>
      <c r="BG58" s="171"/>
      <c r="BH58" s="171"/>
      <c r="BI58" s="171"/>
      <c r="BJ58" s="171"/>
      <c r="BK58" s="171"/>
      <c r="BL58" s="172"/>
      <c r="BM58" s="172"/>
      <c r="BN58" s="172"/>
      <c r="BO58" s="172"/>
      <c r="BP58" s="172"/>
      <c r="BQ58" s="172"/>
      <c r="BR58" s="172"/>
      <c r="BS58" s="172"/>
      <c r="BT58" s="172"/>
    </row>
    <row r="59" spans="1:74" ht="305.10000000000002" customHeight="1" thickTop="1" thickBot="1" x14ac:dyDescent="0.25">
      <c r="A59" s="474"/>
      <c r="B59" s="311"/>
      <c r="C59" s="332">
        <f t="shared" si="29"/>
        <v>31</v>
      </c>
      <c r="D59" s="746" t="s">
        <v>339</v>
      </c>
      <c r="E59" s="747"/>
      <c r="F59" s="748"/>
      <c r="G59" s="544"/>
      <c r="H59" s="537"/>
      <c r="I59" s="537"/>
      <c r="J59" s="537"/>
      <c r="K59" s="537"/>
      <c r="L59" s="329">
        <f t="shared" ref="L59:L62" si="30">COUNTIF(G59:K59,"x")</f>
        <v>0</v>
      </c>
      <c r="M59" s="107"/>
      <c r="N59" s="608" t="s">
        <v>84</v>
      </c>
      <c r="O59" s="494"/>
      <c r="P59" s="615" t="s">
        <v>236</v>
      </c>
      <c r="Q59" s="314"/>
      <c r="R59" s="330">
        <f t="shared" ref="R59:R62" si="31">COUNTA(G59:K59)</f>
        <v>0</v>
      </c>
      <c r="S59" s="331">
        <f t="shared" ref="S59:S62" si="32">COUNTIF(G59:K59,"x")</f>
        <v>0</v>
      </c>
      <c r="T59" s="182" t="str">
        <f t="shared" si="28"/>
        <v>Please mark by typing X</v>
      </c>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69"/>
      <c r="AV59" s="170"/>
      <c r="AW59" s="170"/>
      <c r="AX59" s="170"/>
      <c r="AY59" s="171"/>
      <c r="AZ59" s="171"/>
      <c r="BA59" s="171"/>
      <c r="BB59" s="171"/>
      <c r="BC59" s="171"/>
      <c r="BD59" s="171"/>
      <c r="BE59" s="171"/>
      <c r="BF59" s="171"/>
      <c r="BG59" s="171"/>
      <c r="BH59" s="171"/>
      <c r="BI59" s="171"/>
      <c r="BJ59" s="171"/>
      <c r="BK59" s="171"/>
      <c r="BL59" s="172"/>
      <c r="BM59" s="172"/>
      <c r="BN59" s="172"/>
      <c r="BO59" s="172"/>
      <c r="BP59" s="172"/>
      <c r="BQ59" s="172"/>
      <c r="BR59" s="172"/>
      <c r="BS59" s="172"/>
      <c r="BT59" s="172"/>
    </row>
    <row r="60" spans="1:74" ht="357" customHeight="1" thickTop="1" thickBot="1" x14ac:dyDescent="0.25">
      <c r="A60" s="474"/>
      <c r="B60" s="311"/>
      <c r="C60" s="332">
        <f t="shared" si="29"/>
        <v>32</v>
      </c>
      <c r="D60" s="746" t="s">
        <v>171</v>
      </c>
      <c r="E60" s="747"/>
      <c r="F60" s="748"/>
      <c r="G60" s="540"/>
      <c r="H60" s="540"/>
      <c r="J60" s="540"/>
      <c r="K60" s="540"/>
      <c r="L60" s="329">
        <f t="shared" si="30"/>
        <v>0</v>
      </c>
      <c r="M60" s="107"/>
      <c r="N60" s="608" t="s">
        <v>85</v>
      </c>
      <c r="O60" s="494"/>
      <c r="P60" s="615" t="s">
        <v>215</v>
      </c>
      <c r="Q60" s="314"/>
      <c r="R60" s="330">
        <f t="shared" si="31"/>
        <v>0</v>
      </c>
      <c r="S60" s="331">
        <f t="shared" si="32"/>
        <v>0</v>
      </c>
      <c r="T60" s="182" t="str">
        <f t="shared" si="28"/>
        <v>Please mark by typing X</v>
      </c>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69"/>
      <c r="AV60" s="170"/>
      <c r="AW60" s="170"/>
      <c r="AX60" s="170"/>
      <c r="AY60" s="171"/>
      <c r="AZ60" s="171"/>
      <c r="BA60" s="171"/>
      <c r="BB60" s="171"/>
      <c r="BC60" s="171"/>
      <c r="BD60" s="171"/>
      <c r="BE60" s="171"/>
      <c r="BF60" s="171"/>
      <c r="BG60" s="171"/>
      <c r="BH60" s="171"/>
      <c r="BI60" s="171"/>
      <c r="BJ60" s="171"/>
      <c r="BK60" s="171"/>
      <c r="BL60" s="172"/>
      <c r="BM60" s="172"/>
      <c r="BN60" s="172"/>
      <c r="BO60" s="172"/>
      <c r="BP60" s="172"/>
      <c r="BQ60" s="172"/>
      <c r="BR60" s="172"/>
      <c r="BS60" s="172"/>
      <c r="BT60" s="172"/>
    </row>
    <row r="61" spans="1:74" ht="305.10000000000002" customHeight="1" thickTop="1" thickBot="1" x14ac:dyDescent="0.25">
      <c r="A61" s="474"/>
      <c r="B61" s="311"/>
      <c r="C61" s="332">
        <f t="shared" si="29"/>
        <v>33</v>
      </c>
      <c r="D61" s="746" t="s">
        <v>214</v>
      </c>
      <c r="E61" s="747"/>
      <c r="F61" s="748"/>
      <c r="G61" s="544"/>
      <c r="H61" s="537"/>
      <c r="I61" s="537"/>
      <c r="J61" s="537"/>
      <c r="K61" s="537"/>
      <c r="L61" s="329">
        <f>COUNTIF(G61:K61,"x")</f>
        <v>0</v>
      </c>
      <c r="M61" s="107"/>
      <c r="N61" s="476" t="s">
        <v>269</v>
      </c>
      <c r="O61" s="494"/>
      <c r="P61" s="615" t="s">
        <v>237</v>
      </c>
      <c r="Q61" s="314"/>
      <c r="R61" s="330">
        <f>COUNTA(G61:K61)</f>
        <v>0</v>
      </c>
      <c r="S61" s="331">
        <f>COUNTIF(G61:K61,"x")</f>
        <v>0</v>
      </c>
      <c r="T61" s="182" t="str">
        <f t="shared" si="28"/>
        <v>Please mark by typing X</v>
      </c>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69"/>
      <c r="AV61" s="170"/>
      <c r="AW61" s="170"/>
      <c r="AX61" s="170"/>
      <c r="AY61" s="171"/>
      <c r="AZ61" s="171"/>
      <c r="BA61" s="171"/>
      <c r="BB61" s="171"/>
      <c r="BC61" s="171"/>
      <c r="BD61" s="171"/>
      <c r="BE61" s="171"/>
      <c r="BF61" s="171"/>
      <c r="BG61" s="171"/>
      <c r="BH61" s="171"/>
      <c r="BI61" s="171"/>
      <c r="BJ61" s="171"/>
      <c r="BK61" s="171"/>
      <c r="BL61" s="172"/>
      <c r="BM61" s="172"/>
      <c r="BN61" s="172"/>
      <c r="BO61" s="172"/>
      <c r="BP61" s="172"/>
      <c r="BQ61" s="172"/>
      <c r="BR61" s="172"/>
      <c r="BS61" s="172"/>
      <c r="BT61" s="172"/>
    </row>
    <row r="62" spans="1:74" ht="305.10000000000002" customHeight="1" thickTop="1" thickBot="1" x14ac:dyDescent="0.25">
      <c r="A62" s="474"/>
      <c r="B62" s="311"/>
      <c r="C62" s="332">
        <f t="shared" si="29"/>
        <v>34</v>
      </c>
      <c r="D62" s="746" t="s">
        <v>172</v>
      </c>
      <c r="E62" s="747"/>
      <c r="F62" s="748"/>
      <c r="G62" s="534"/>
      <c r="H62" s="540"/>
      <c r="I62" s="540"/>
      <c r="J62" s="540"/>
      <c r="K62" s="535"/>
      <c r="L62" s="329">
        <f t="shared" si="30"/>
        <v>0</v>
      </c>
      <c r="M62" s="107"/>
      <c r="N62" s="608" t="s">
        <v>173</v>
      </c>
      <c r="O62" s="494"/>
      <c r="P62" s="615" t="s">
        <v>238</v>
      </c>
      <c r="Q62" s="314"/>
      <c r="R62" s="330">
        <f t="shared" si="31"/>
        <v>0</v>
      </c>
      <c r="S62" s="331">
        <f t="shared" si="32"/>
        <v>0</v>
      </c>
      <c r="T62" s="182" t="str">
        <f t="shared" ref="T62:T63" si="33">IF(S62=0,"Please mark by typing X",IF(S62&lt;&gt;1,"error = more than 1 X ",IF(R62&lt;&gt;S62,"error = Please mark by typing 1 X only","OK ")))</f>
        <v>Please mark by typing X</v>
      </c>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69"/>
      <c r="AV62" s="170"/>
      <c r="AW62" s="170"/>
      <c r="AX62" s="170"/>
      <c r="AY62" s="171"/>
      <c r="AZ62" s="171"/>
      <c r="BA62" s="171"/>
      <c r="BB62" s="171"/>
      <c r="BC62" s="171"/>
      <c r="BD62" s="171"/>
      <c r="BE62" s="171"/>
      <c r="BF62" s="171"/>
      <c r="BG62" s="171"/>
      <c r="BH62" s="171"/>
      <c r="BI62" s="171"/>
      <c r="BJ62" s="171"/>
      <c r="BK62" s="171"/>
      <c r="BL62" s="172"/>
      <c r="BM62" s="172"/>
      <c r="BN62" s="172"/>
      <c r="BO62" s="172"/>
      <c r="BP62" s="172"/>
      <c r="BQ62" s="172"/>
      <c r="BR62" s="172"/>
      <c r="BS62" s="172"/>
      <c r="BT62" s="172"/>
    </row>
    <row r="63" spans="1:74" ht="276" customHeight="1" thickTop="1" thickBot="1" x14ac:dyDescent="0.25">
      <c r="A63" s="474"/>
      <c r="B63" s="311"/>
      <c r="C63" s="332">
        <f t="shared" si="29"/>
        <v>35</v>
      </c>
      <c r="D63" s="746" t="s">
        <v>114</v>
      </c>
      <c r="E63" s="747"/>
      <c r="F63" s="748"/>
      <c r="G63" s="534"/>
      <c r="H63" s="540"/>
      <c r="I63" s="536"/>
      <c r="J63" s="536"/>
      <c r="K63" s="536"/>
      <c r="L63" s="329">
        <f>COUNTIF(G63:K63,"x")</f>
        <v>0</v>
      </c>
      <c r="M63" s="107"/>
      <c r="N63" s="476" t="s">
        <v>286</v>
      </c>
      <c r="O63" s="494"/>
      <c r="P63" s="615" t="s">
        <v>239</v>
      </c>
      <c r="Q63" s="314"/>
      <c r="R63" s="330">
        <f>COUNTA(G63:K63)</f>
        <v>0</v>
      </c>
      <c r="S63" s="331">
        <f>COUNTIF(G63:K63,"x")</f>
        <v>0</v>
      </c>
      <c r="T63" s="182" t="str">
        <f t="shared" si="33"/>
        <v>Please mark by typing X</v>
      </c>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69"/>
      <c r="AV63" s="170"/>
      <c r="AW63" s="170"/>
      <c r="AX63" s="170"/>
      <c r="AY63" s="171"/>
      <c r="AZ63" s="171"/>
      <c r="BA63" s="171"/>
      <c r="BB63" s="171"/>
      <c r="BC63" s="171"/>
      <c r="BD63" s="171"/>
      <c r="BE63" s="171"/>
      <c r="BF63" s="171"/>
      <c r="BG63" s="171"/>
      <c r="BH63" s="171"/>
      <c r="BI63" s="171"/>
      <c r="BJ63" s="171"/>
      <c r="BK63" s="171"/>
      <c r="BL63" s="172"/>
      <c r="BM63" s="172"/>
      <c r="BN63" s="172"/>
      <c r="BO63" s="172"/>
      <c r="BP63" s="172"/>
      <c r="BQ63" s="172"/>
      <c r="BR63" s="172"/>
      <c r="BS63" s="172"/>
      <c r="BT63" s="172"/>
    </row>
    <row r="64" spans="1:74" ht="24.95" customHeight="1" thickTop="1" thickBot="1" x14ac:dyDescent="0.25">
      <c r="A64" s="474"/>
      <c r="B64" s="311"/>
      <c r="C64" s="364"/>
      <c r="D64" s="365"/>
      <c r="E64" s="365"/>
      <c r="F64" s="366">
        <f>COUNTA(D57:D63)</f>
        <v>7</v>
      </c>
      <c r="G64" s="504">
        <f>COUNTIF(G57:G63,"x")*G$4</f>
        <v>0</v>
      </c>
      <c r="H64" s="504">
        <f>COUNTIF(H57:H63,"x")*H$4</f>
        <v>0</v>
      </c>
      <c r="I64" s="504">
        <f>COUNTIF(I57:I63,"x")*I$4</f>
        <v>0</v>
      </c>
      <c r="J64" s="504">
        <f>COUNTIF(J57:J63,"x")*J$4</f>
        <v>0</v>
      </c>
      <c r="K64" s="504">
        <f>COUNTIF(K57:K63,"x")*K$4</f>
        <v>0</v>
      </c>
      <c r="L64" s="337">
        <f>SUM(L57:L63)</f>
        <v>0</v>
      </c>
      <c r="M64" s="107"/>
      <c r="N64" s="219"/>
      <c r="O64" s="108"/>
      <c r="P64" s="558"/>
      <c r="Q64" s="314"/>
      <c r="R64" s="356"/>
      <c r="S64" s="356"/>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69"/>
      <c r="AV64" s="170"/>
      <c r="AW64" s="170"/>
      <c r="AX64" s="170"/>
      <c r="AY64" s="171"/>
      <c r="AZ64" s="171"/>
      <c r="BA64" s="171"/>
      <c r="BB64" s="171"/>
      <c r="BC64" s="171"/>
      <c r="BD64" s="171"/>
      <c r="BE64" s="171"/>
      <c r="BF64" s="171"/>
      <c r="BG64" s="171"/>
      <c r="BH64" s="171"/>
      <c r="BI64" s="171"/>
      <c r="BJ64" s="171"/>
      <c r="BK64" s="171"/>
      <c r="BL64" s="172"/>
      <c r="BM64" s="172"/>
      <c r="BN64" s="172"/>
      <c r="BO64" s="172"/>
      <c r="BP64" s="172"/>
      <c r="BQ64" s="172"/>
      <c r="BR64" s="172"/>
      <c r="BS64" s="172"/>
      <c r="BT64" s="172"/>
    </row>
    <row r="65" spans="1:74" ht="24.95" customHeight="1" thickTop="1" thickBot="1" x14ac:dyDescent="0.25">
      <c r="A65" s="474"/>
      <c r="B65" s="311"/>
      <c r="C65" s="367"/>
      <c r="D65" s="752" t="s">
        <v>100</v>
      </c>
      <c r="E65" s="752"/>
      <c r="F65" s="752"/>
      <c r="G65" s="505">
        <f>IF(S65=F64,IF(S65=R65,(SUM(G64:K64)/S65),0),0)</f>
        <v>0</v>
      </c>
      <c r="H65" s="495" t="str">
        <f>IF(R65&gt;S65,"Please answer all question correctly with X only",IF(S65&lt;F64,"Please answer all question",IF($G65&gt;4.5,$BM$11,IF($G65&gt;3.5,$BM$10, IF($G65&gt;2.5,$BM$9,IF($G65&gt;1.5,'Ringkasan Laporan'!D41,IF($G65&gt;1,'Ringkasan Laporan'!D40,IF($G65=1,'Ringkasan Laporan'!D39))))))))</f>
        <v>Please answer all question</v>
      </c>
      <c r="I65" s="496"/>
      <c r="J65" s="496"/>
      <c r="K65" s="219"/>
      <c r="L65" s="491"/>
      <c r="M65" s="107"/>
      <c r="N65" s="219"/>
      <c r="O65" s="109"/>
      <c r="P65" s="555"/>
      <c r="Q65" s="314"/>
      <c r="R65" s="358">
        <f>SUM(R57:S63)/2</f>
        <v>0</v>
      </c>
      <c r="S65" s="358">
        <f>SUM(S57:S63)</f>
        <v>0</v>
      </c>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69"/>
      <c r="AV65" s="170"/>
      <c r="AW65" s="170"/>
      <c r="AX65" s="170"/>
      <c r="AY65" s="171"/>
      <c r="AZ65" s="171"/>
      <c r="BA65" s="171"/>
      <c r="BB65" s="171"/>
      <c r="BC65" s="171"/>
      <c r="BD65" s="171"/>
      <c r="BE65" s="171"/>
      <c r="BF65" s="171"/>
      <c r="BG65" s="171"/>
      <c r="BH65" s="171"/>
      <c r="BI65" s="171"/>
      <c r="BJ65" s="171"/>
      <c r="BK65" s="171"/>
      <c r="BL65" s="172"/>
      <c r="BM65" s="172"/>
      <c r="BN65" s="172"/>
      <c r="BO65" s="172"/>
      <c r="BP65" s="172"/>
      <c r="BQ65" s="172"/>
      <c r="BR65" s="172"/>
      <c r="BS65" s="172"/>
      <c r="BT65" s="172"/>
    </row>
    <row r="66" spans="1:74" s="360" customFormat="1" ht="24.95" customHeight="1" thickTop="1" thickBot="1" x14ac:dyDescent="0.25">
      <c r="A66" s="497"/>
      <c r="B66" s="311"/>
      <c r="C66" s="367"/>
      <c r="D66" s="752" t="s">
        <v>27</v>
      </c>
      <c r="E66" s="752"/>
      <c r="F66" s="752"/>
      <c r="G66" s="498"/>
      <c r="H66" s="498"/>
      <c r="I66" s="499"/>
      <c r="J66" s="744" t="str">
        <f>IF(S65&gt;F64,"ERROR",IF(S65&lt;F64,"Check!",SUM(G64:K64)))</f>
        <v>Check!</v>
      </c>
      <c r="K66" s="745"/>
      <c r="L66" s="491"/>
      <c r="M66" s="107"/>
      <c r="N66" s="219"/>
      <c r="O66" s="109"/>
      <c r="P66" s="555"/>
      <c r="Q66" s="314"/>
      <c r="R66" s="348"/>
      <c r="S66" s="349"/>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85"/>
      <c r="AV66" s="186"/>
      <c r="AW66" s="186"/>
      <c r="AX66" s="186"/>
      <c r="AY66" s="187"/>
      <c r="AZ66" s="187"/>
      <c r="BA66" s="187"/>
      <c r="BB66" s="187"/>
      <c r="BC66" s="187"/>
      <c r="BD66" s="187"/>
      <c r="BE66" s="187"/>
      <c r="BF66" s="187"/>
      <c r="BG66" s="187"/>
      <c r="BH66" s="187"/>
      <c r="BI66" s="187"/>
      <c r="BJ66" s="187"/>
      <c r="BK66" s="187"/>
      <c r="BL66" s="189"/>
      <c r="BM66" s="189"/>
      <c r="BN66" s="189"/>
      <c r="BO66" s="189"/>
      <c r="BP66" s="189"/>
      <c r="BQ66" s="189"/>
      <c r="BR66" s="189"/>
      <c r="BS66" s="189"/>
      <c r="BT66" s="189"/>
      <c r="BU66" s="359"/>
      <c r="BV66" s="359"/>
    </row>
    <row r="67" spans="1:74" ht="30" customHeight="1" thickBot="1" x14ac:dyDescent="0.25">
      <c r="A67" s="474"/>
      <c r="B67" s="311"/>
      <c r="C67" s="368"/>
      <c r="D67" s="361"/>
      <c r="E67" s="361"/>
      <c r="F67" s="362"/>
      <c r="G67" s="500"/>
      <c r="H67" s="500"/>
      <c r="I67" s="501"/>
      <c r="J67" s="502"/>
      <c r="K67" s="503" t="str">
        <f>IF(S65&lt;F64,"Please answer all question","")</f>
        <v>Please answer all question</v>
      </c>
      <c r="L67" s="491"/>
      <c r="M67" s="107"/>
      <c r="N67" s="219"/>
      <c r="O67" s="109"/>
      <c r="P67" s="555"/>
      <c r="Q67" s="314"/>
      <c r="R67" s="363"/>
      <c r="S67" s="349"/>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69"/>
      <c r="AV67" s="170"/>
      <c r="AW67" s="170"/>
      <c r="AX67" s="170"/>
      <c r="AY67" s="171"/>
      <c r="AZ67" s="171"/>
      <c r="BA67" s="171"/>
      <c r="BB67" s="171"/>
      <c r="BC67" s="171"/>
      <c r="BD67" s="171"/>
      <c r="BE67" s="171"/>
      <c r="BF67" s="171"/>
      <c r="BG67" s="171"/>
      <c r="BH67" s="171"/>
      <c r="BI67" s="171"/>
      <c r="BJ67" s="171"/>
      <c r="BK67" s="171"/>
      <c r="BL67" s="172"/>
      <c r="BM67" s="172"/>
      <c r="BN67" s="172"/>
      <c r="BO67" s="172"/>
      <c r="BP67" s="172"/>
      <c r="BQ67" s="172"/>
      <c r="BR67" s="172"/>
      <c r="BS67" s="172"/>
      <c r="BT67" s="172"/>
    </row>
    <row r="68" spans="1:74" ht="39" customHeight="1" thickTop="1" thickBot="1" x14ac:dyDescent="0.25">
      <c r="A68" s="474"/>
      <c r="B68" s="311"/>
      <c r="C68" s="758" t="s">
        <v>123</v>
      </c>
      <c r="D68" s="759"/>
      <c r="E68" s="759"/>
      <c r="F68" s="760"/>
      <c r="G68" s="326">
        <v>1</v>
      </c>
      <c r="H68" s="327">
        <v>2</v>
      </c>
      <c r="I68" s="326">
        <v>3</v>
      </c>
      <c r="J68" s="327">
        <v>4</v>
      </c>
      <c r="K68" s="326">
        <v>5</v>
      </c>
      <c r="L68" s="491"/>
      <c r="M68" s="107"/>
      <c r="N68" s="749" t="s">
        <v>383</v>
      </c>
      <c r="O68" s="750"/>
      <c r="P68" s="749"/>
      <c r="Q68" s="750"/>
      <c r="R68" s="348"/>
      <c r="S68" s="349"/>
      <c r="T68" s="191"/>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69"/>
      <c r="AV68" s="170"/>
      <c r="AW68" s="170"/>
      <c r="AX68" s="170"/>
      <c r="AY68" s="171"/>
      <c r="AZ68" s="171"/>
      <c r="BA68" s="171"/>
      <c r="BB68" s="171"/>
      <c r="BC68" s="171"/>
      <c r="BD68" s="171"/>
      <c r="BE68" s="171"/>
      <c r="BF68" s="171"/>
      <c r="BG68" s="171"/>
      <c r="BH68" s="171"/>
      <c r="BI68" s="171"/>
      <c r="BJ68" s="171"/>
      <c r="BK68" s="171"/>
      <c r="BL68" s="172"/>
      <c r="BM68" s="172"/>
      <c r="BN68" s="172"/>
      <c r="BO68" s="172"/>
      <c r="BP68" s="172"/>
      <c r="BQ68" s="172"/>
      <c r="BR68" s="172"/>
      <c r="BS68" s="172"/>
      <c r="BT68" s="172"/>
    </row>
    <row r="69" spans="1:74" ht="275.10000000000002" customHeight="1" thickTop="1" thickBot="1" x14ac:dyDescent="0.25">
      <c r="A69" s="474"/>
      <c r="B69" s="311"/>
      <c r="C69" s="332">
        <f>C63+1</f>
        <v>36</v>
      </c>
      <c r="D69" s="746" t="s">
        <v>338</v>
      </c>
      <c r="E69" s="747"/>
      <c r="F69" s="748"/>
      <c r="G69" s="532"/>
      <c r="H69" s="536"/>
      <c r="I69" s="536"/>
      <c r="J69" s="536"/>
      <c r="K69" s="536"/>
      <c r="L69" s="329">
        <f>COUNTIF(G69:K69,"x")</f>
        <v>0</v>
      </c>
      <c r="M69" s="107"/>
      <c r="N69" s="475" t="s">
        <v>287</v>
      </c>
      <c r="O69" s="603"/>
      <c r="P69" s="612" t="s">
        <v>301</v>
      </c>
      <c r="Q69" s="314"/>
      <c r="R69" s="330">
        <f>COUNTA(G69:K69)</f>
        <v>0</v>
      </c>
      <c r="S69" s="331">
        <f>COUNTIF(G69:K69,"x")</f>
        <v>0</v>
      </c>
      <c r="T69" s="182" t="str">
        <f>IF(S69=0,"Please mark by typing X",IF(S69&lt;&gt;1,"error = more than 1 X ",IF(R69&lt;&gt;S69,"error = Please mark by typing 1 X only","OK ")))</f>
        <v>Please mark by typing X</v>
      </c>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69"/>
      <c r="AV69" s="170"/>
      <c r="AW69" s="170"/>
      <c r="AX69" s="170"/>
      <c r="AY69" s="171"/>
      <c r="AZ69" s="171"/>
      <c r="BA69" s="171"/>
      <c r="BB69" s="171"/>
      <c r="BC69" s="171"/>
      <c r="BD69" s="171"/>
      <c r="BE69" s="171"/>
      <c r="BF69" s="171"/>
      <c r="BG69" s="171"/>
      <c r="BH69" s="171"/>
      <c r="BI69" s="171"/>
      <c r="BJ69" s="171"/>
      <c r="BK69" s="171"/>
      <c r="BL69" s="172"/>
      <c r="BM69" s="172"/>
      <c r="BN69" s="172"/>
      <c r="BO69" s="172"/>
      <c r="BP69" s="172"/>
      <c r="BQ69" s="172"/>
      <c r="BR69" s="172"/>
      <c r="BS69" s="172"/>
      <c r="BT69" s="172"/>
    </row>
    <row r="70" spans="1:74" ht="275.10000000000002" customHeight="1" thickTop="1" thickBot="1" x14ac:dyDescent="0.25">
      <c r="A70" s="474"/>
      <c r="B70" s="311"/>
      <c r="C70" s="332">
        <f t="shared" ref="C70:C75" si="34">C69+1</f>
        <v>37</v>
      </c>
      <c r="D70" s="746" t="s">
        <v>337</v>
      </c>
      <c r="E70" s="746"/>
      <c r="F70" s="751"/>
      <c r="G70" s="534"/>
      <c r="H70" s="540"/>
      <c r="I70" s="540"/>
      <c r="J70" s="540"/>
      <c r="K70" s="540"/>
      <c r="L70" s="329">
        <f t="shared" ref="L70:L74" si="35">COUNTIF(G70:K70,"x")</f>
        <v>0</v>
      </c>
      <c r="M70" s="107"/>
      <c r="N70" s="476" t="s">
        <v>288</v>
      </c>
      <c r="O70" s="604"/>
      <c r="P70" s="613" t="s">
        <v>302</v>
      </c>
      <c r="Q70" s="314"/>
      <c r="R70" s="330">
        <f t="shared" ref="R70:R73" si="36">COUNTA(G70:K70)</f>
        <v>0</v>
      </c>
      <c r="S70" s="331">
        <f t="shared" ref="S70:S73" si="37">COUNTIF(G70:K70,"x")</f>
        <v>0</v>
      </c>
      <c r="T70" s="182" t="str">
        <f>IF(S70=0,"Please mark by typing X",IF(S70&lt;&gt;1,"error = more than 1 X ",IF(R70&lt;&gt;S70,"error = Please mark by typing 1 X only","OK ")))</f>
        <v>Please mark by typing X</v>
      </c>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69"/>
      <c r="AV70" s="170"/>
      <c r="AW70" s="170"/>
      <c r="AX70" s="170"/>
      <c r="AY70" s="171"/>
      <c r="AZ70" s="171"/>
      <c r="BA70" s="171"/>
      <c r="BB70" s="171"/>
      <c r="BC70" s="171"/>
      <c r="BD70" s="171"/>
      <c r="BE70" s="171"/>
      <c r="BF70" s="171"/>
      <c r="BG70" s="171"/>
      <c r="BH70" s="171"/>
      <c r="BI70" s="171"/>
      <c r="BJ70" s="171"/>
      <c r="BK70" s="171"/>
      <c r="BL70" s="172"/>
      <c r="BM70" s="172"/>
      <c r="BN70" s="172"/>
      <c r="BO70" s="172"/>
      <c r="BP70" s="172"/>
      <c r="BQ70" s="172"/>
      <c r="BR70" s="172"/>
      <c r="BS70" s="172"/>
      <c r="BT70" s="172"/>
    </row>
    <row r="71" spans="1:74" ht="275.10000000000002" customHeight="1" thickTop="1" thickBot="1" x14ac:dyDescent="0.25">
      <c r="A71" s="474"/>
      <c r="B71" s="311"/>
      <c r="C71" s="332">
        <f t="shared" si="34"/>
        <v>38</v>
      </c>
      <c r="D71" s="746" t="s">
        <v>198</v>
      </c>
      <c r="E71" s="747"/>
      <c r="F71" s="748"/>
      <c r="G71" s="534"/>
      <c r="H71" s="540"/>
      <c r="I71" s="535"/>
      <c r="K71" s="535"/>
      <c r="L71" s="329">
        <f>COUNTIF(G71:K71,"x")</f>
        <v>0</v>
      </c>
      <c r="M71" s="107"/>
      <c r="N71" s="476" t="s">
        <v>289</v>
      </c>
      <c r="O71" s="604"/>
      <c r="P71" s="613" t="s">
        <v>303</v>
      </c>
      <c r="Q71" s="314"/>
      <c r="R71" s="330">
        <f>COUNTA(G71:K71)</f>
        <v>0</v>
      </c>
      <c r="S71" s="331">
        <f>COUNTIF(G71:K71,"x")</f>
        <v>0</v>
      </c>
      <c r="T71" s="182" t="str">
        <f t="shared" ref="T71:T72" si="38">IF(S71=0,"Please mark by typing X",IF(S71&lt;&gt;1,"error = more than 1 X ",IF(R71&lt;&gt;S71,"error = Please mark by typing 1 X only","OK ")))</f>
        <v>Please mark by typing X</v>
      </c>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69"/>
      <c r="AV71" s="170"/>
      <c r="AW71" s="170"/>
      <c r="AX71" s="170"/>
      <c r="AY71" s="171"/>
      <c r="AZ71" s="171"/>
      <c r="BA71" s="171"/>
      <c r="BB71" s="171"/>
      <c r="BC71" s="171"/>
      <c r="BD71" s="171"/>
      <c r="BE71" s="171"/>
      <c r="BF71" s="171"/>
      <c r="BG71" s="171"/>
      <c r="BH71" s="171"/>
      <c r="BI71" s="171"/>
      <c r="BJ71" s="171"/>
      <c r="BK71" s="171"/>
      <c r="BL71" s="172"/>
      <c r="BM71" s="172"/>
      <c r="BN71" s="172"/>
      <c r="BO71" s="172"/>
      <c r="BP71" s="172"/>
      <c r="BQ71" s="172"/>
      <c r="BR71" s="172"/>
      <c r="BS71" s="172"/>
      <c r="BT71" s="172"/>
    </row>
    <row r="72" spans="1:74" ht="275.10000000000002" customHeight="1" thickTop="1" thickBot="1" x14ac:dyDescent="0.25">
      <c r="A72" s="474"/>
      <c r="B72" s="311"/>
      <c r="C72" s="332">
        <f t="shared" si="34"/>
        <v>39</v>
      </c>
      <c r="D72" s="746" t="s">
        <v>149</v>
      </c>
      <c r="E72" s="747"/>
      <c r="F72" s="748"/>
      <c r="G72" s="534"/>
      <c r="H72" s="540"/>
      <c r="I72" s="540"/>
      <c r="J72" s="535"/>
      <c r="K72" s="535"/>
      <c r="L72" s="329">
        <f t="shared" si="35"/>
        <v>0</v>
      </c>
      <c r="M72" s="107"/>
      <c r="N72" s="608" t="s">
        <v>86</v>
      </c>
      <c r="O72" s="604"/>
      <c r="P72" s="613" t="s">
        <v>304</v>
      </c>
      <c r="Q72" s="314"/>
      <c r="R72" s="330">
        <f t="shared" si="36"/>
        <v>0</v>
      </c>
      <c r="S72" s="331">
        <f t="shared" si="37"/>
        <v>0</v>
      </c>
      <c r="T72" s="182" t="str">
        <f t="shared" si="38"/>
        <v>Please mark by typing X</v>
      </c>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69"/>
      <c r="AV72" s="170"/>
      <c r="AW72" s="170"/>
      <c r="AX72" s="170"/>
      <c r="AY72" s="171"/>
      <c r="AZ72" s="171"/>
      <c r="BA72" s="171"/>
      <c r="BB72" s="171"/>
      <c r="BC72" s="171"/>
      <c r="BD72" s="171"/>
      <c r="BE72" s="171"/>
      <c r="BF72" s="171"/>
      <c r="BG72" s="171"/>
      <c r="BH72" s="171"/>
      <c r="BI72" s="171"/>
      <c r="BJ72" s="171"/>
      <c r="BK72" s="171"/>
      <c r="BL72" s="172"/>
      <c r="BM72" s="172"/>
      <c r="BN72" s="172"/>
      <c r="BO72" s="172"/>
      <c r="BP72" s="172"/>
      <c r="BQ72" s="172"/>
      <c r="BR72" s="172"/>
      <c r="BS72" s="172"/>
      <c r="BT72" s="172"/>
    </row>
    <row r="73" spans="1:74" ht="275.10000000000002" customHeight="1" thickTop="1" thickBot="1" x14ac:dyDescent="0.25">
      <c r="A73" s="474"/>
      <c r="B73" s="311"/>
      <c r="C73" s="332">
        <f t="shared" si="34"/>
        <v>40</v>
      </c>
      <c r="D73" s="746" t="s">
        <v>174</v>
      </c>
      <c r="E73" s="746"/>
      <c r="F73" s="751"/>
      <c r="G73" s="544"/>
      <c r="H73" s="537"/>
      <c r="I73" s="535"/>
      <c r="J73" s="535"/>
      <c r="K73" s="535"/>
      <c r="L73" s="329">
        <f t="shared" si="35"/>
        <v>0</v>
      </c>
      <c r="M73" s="107"/>
      <c r="N73" s="476" t="s">
        <v>155</v>
      </c>
      <c r="O73" s="604"/>
      <c r="P73" s="613" t="s">
        <v>240</v>
      </c>
      <c r="Q73" s="314"/>
      <c r="R73" s="330">
        <f t="shared" si="36"/>
        <v>0</v>
      </c>
      <c r="S73" s="331">
        <f t="shared" si="37"/>
        <v>0</v>
      </c>
      <c r="T73" s="182" t="str">
        <f>IF(S73=0,"Please mark by typing X",IF(S73&lt;&gt;1,"error = more than 1 X ",IF(R73&lt;&gt;S73,"error = Please mark by typing 1 X only","OK ")))</f>
        <v>Please mark by typing X</v>
      </c>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69"/>
      <c r="AV73" s="170"/>
      <c r="AW73" s="170"/>
      <c r="AX73" s="170"/>
      <c r="AY73" s="171"/>
      <c r="AZ73" s="171"/>
      <c r="BA73" s="171"/>
      <c r="BB73" s="171"/>
      <c r="BC73" s="171"/>
      <c r="BD73" s="171"/>
      <c r="BE73" s="171"/>
      <c r="BF73" s="171"/>
      <c r="BG73" s="171"/>
      <c r="BH73" s="171"/>
      <c r="BI73" s="171"/>
      <c r="BJ73" s="171"/>
      <c r="BK73" s="171"/>
      <c r="BL73" s="172"/>
      <c r="BM73" s="172"/>
      <c r="BN73" s="172"/>
      <c r="BO73" s="172"/>
      <c r="BP73" s="172"/>
      <c r="BQ73" s="172"/>
      <c r="BR73" s="172"/>
      <c r="BS73" s="172"/>
      <c r="BT73" s="172"/>
    </row>
    <row r="74" spans="1:74" ht="275.10000000000002" customHeight="1" thickTop="1" thickBot="1" x14ac:dyDescent="0.25">
      <c r="A74" s="474"/>
      <c r="B74" s="311"/>
      <c r="C74" s="332">
        <f t="shared" si="34"/>
        <v>41</v>
      </c>
      <c r="D74" s="746" t="s">
        <v>152</v>
      </c>
      <c r="E74" s="746"/>
      <c r="F74" s="751"/>
      <c r="G74" s="534"/>
      <c r="H74" s="540"/>
      <c r="I74" s="540"/>
      <c r="J74" s="540"/>
      <c r="K74" s="540"/>
      <c r="L74" s="329">
        <f t="shared" si="35"/>
        <v>0</v>
      </c>
      <c r="M74" s="219"/>
      <c r="N74" s="476" t="s">
        <v>163</v>
      </c>
      <c r="O74" s="604"/>
      <c r="P74" s="613" t="s">
        <v>305</v>
      </c>
      <c r="Q74" s="314"/>
      <c r="R74" s="330">
        <f t="shared" ref="R74" si="39">COUNTA(G74:K74)</f>
        <v>0</v>
      </c>
      <c r="S74" s="331">
        <f t="shared" ref="S74" si="40">COUNTIF(G74:K74,"x")</f>
        <v>0</v>
      </c>
      <c r="T74" s="182" t="str">
        <f>IF(S74=0,"Please mark by typing X",IF(S74&lt;&gt;1,"error = more than 1 X ",IF(R74&lt;&gt;S74,"error = Please mark by typing 1 X only","OK ")))</f>
        <v>Please mark by typing X</v>
      </c>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69"/>
      <c r="AV74" s="170"/>
      <c r="AW74" s="170"/>
      <c r="AX74" s="170"/>
      <c r="AY74" s="171"/>
      <c r="AZ74" s="171"/>
      <c r="BA74" s="171"/>
      <c r="BB74" s="171"/>
      <c r="BC74" s="171"/>
      <c r="BD74" s="171"/>
      <c r="BE74" s="171"/>
      <c r="BF74" s="171"/>
      <c r="BG74" s="171"/>
      <c r="BH74" s="171"/>
      <c r="BI74" s="171"/>
      <c r="BJ74" s="171"/>
      <c r="BK74" s="171"/>
      <c r="BL74" s="172"/>
      <c r="BM74" s="172"/>
      <c r="BN74" s="172"/>
      <c r="BO74" s="172"/>
      <c r="BP74" s="172"/>
      <c r="BQ74" s="172"/>
      <c r="BR74" s="172"/>
      <c r="BS74" s="172"/>
      <c r="BT74" s="172"/>
    </row>
    <row r="75" spans="1:74" s="359" customFormat="1" ht="275.10000000000002" customHeight="1" thickTop="1" thickBot="1" x14ac:dyDescent="0.25">
      <c r="A75" s="506"/>
      <c r="B75" s="311"/>
      <c r="C75" s="332">
        <f t="shared" si="34"/>
        <v>42</v>
      </c>
      <c r="D75" s="746" t="s">
        <v>175</v>
      </c>
      <c r="E75" s="747"/>
      <c r="F75" s="748"/>
      <c r="G75" s="535"/>
      <c r="H75" s="535"/>
      <c r="I75" s="535"/>
      <c r="J75" s="535"/>
      <c r="K75" s="535"/>
      <c r="L75" s="329">
        <f>COUNTIF(G75:K75,"x")</f>
        <v>0</v>
      </c>
      <c r="M75" s="107"/>
      <c r="N75" s="476" t="s">
        <v>289</v>
      </c>
      <c r="O75" s="604"/>
      <c r="P75" s="613" t="s">
        <v>306</v>
      </c>
      <c r="Q75" s="314"/>
      <c r="R75" s="330">
        <f>COUNTA(G75:K75)</f>
        <v>0</v>
      </c>
      <c r="S75" s="331">
        <f>COUNTIF(G75:K75,"x")</f>
        <v>0</v>
      </c>
      <c r="T75" s="182" t="str">
        <f>IF(S75=0,"Please mark by typing X",IF(S75&lt;&gt;1,"error = more than 1 X ",IF(R75&lt;&gt;S75,"error = Please mark by typing 1 X only","OK ")))</f>
        <v>Please mark by typing X</v>
      </c>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85"/>
      <c r="AV75" s="186"/>
      <c r="AW75" s="186"/>
      <c r="AX75" s="186"/>
      <c r="AY75" s="187"/>
      <c r="AZ75" s="187"/>
      <c r="BA75" s="187"/>
      <c r="BB75" s="187"/>
      <c r="BC75" s="187"/>
      <c r="BD75" s="187"/>
      <c r="BE75" s="187"/>
      <c r="BF75" s="187"/>
      <c r="BG75" s="187"/>
      <c r="BH75" s="187"/>
      <c r="BI75" s="187"/>
      <c r="BJ75" s="187"/>
      <c r="BK75" s="187"/>
      <c r="BL75" s="189"/>
      <c r="BM75" s="189"/>
      <c r="BN75" s="189"/>
      <c r="BO75" s="189"/>
      <c r="BP75" s="189"/>
      <c r="BQ75" s="189"/>
      <c r="BR75" s="189"/>
      <c r="BS75" s="189"/>
      <c r="BT75" s="189"/>
    </row>
    <row r="76" spans="1:74" ht="24.95" customHeight="1" thickTop="1" thickBot="1" x14ac:dyDescent="0.25">
      <c r="A76" s="474"/>
      <c r="B76" s="311"/>
      <c r="C76" s="364"/>
      <c r="D76" s="365"/>
      <c r="E76" s="365"/>
      <c r="F76" s="366">
        <f>COUNTA(D69:D75)</f>
        <v>7</v>
      </c>
      <c r="G76" s="504">
        <f>COUNTIF(G69:G75,"x")*G$4</f>
        <v>0</v>
      </c>
      <c r="H76" s="504">
        <f>COUNTIF(H69:H75,"x")*H$4</f>
        <v>0</v>
      </c>
      <c r="I76" s="504">
        <f>COUNTIF(I69:I75,"x")*I$4</f>
        <v>0</v>
      </c>
      <c r="J76" s="504">
        <f>COUNTIF(J69:J75,"x")*J$4</f>
        <v>0</v>
      </c>
      <c r="K76" s="504">
        <f>COUNTIF(K69:K75,"x")*K$4</f>
        <v>0</v>
      </c>
      <c r="L76" s="337">
        <f>SUM(L69:L75)</f>
        <v>0</v>
      </c>
      <c r="M76" s="107"/>
      <c r="N76" s="219"/>
      <c r="O76" s="108"/>
      <c r="P76" s="558"/>
      <c r="Q76" s="314"/>
      <c r="R76" s="356"/>
      <c r="S76" s="356"/>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69"/>
      <c r="AV76" s="170"/>
      <c r="AW76" s="170"/>
      <c r="AX76" s="170"/>
      <c r="AY76" s="171"/>
      <c r="AZ76" s="171"/>
      <c r="BA76" s="171"/>
      <c r="BB76" s="171"/>
      <c r="BC76" s="171"/>
      <c r="BD76" s="171"/>
      <c r="BE76" s="171"/>
      <c r="BF76" s="171"/>
      <c r="BG76" s="171"/>
      <c r="BH76" s="171"/>
      <c r="BI76" s="171"/>
      <c r="BJ76" s="171"/>
      <c r="BK76" s="171"/>
      <c r="BL76" s="172"/>
      <c r="BM76" s="172"/>
      <c r="BN76" s="172"/>
      <c r="BO76" s="172"/>
      <c r="BP76" s="172"/>
      <c r="BQ76" s="172"/>
      <c r="BR76" s="172"/>
      <c r="BS76" s="172"/>
      <c r="BT76" s="172"/>
    </row>
    <row r="77" spans="1:74" ht="24.95" customHeight="1" thickTop="1" thickBot="1" x14ac:dyDescent="0.25">
      <c r="A77" s="474"/>
      <c r="B77" s="311"/>
      <c r="C77" s="367"/>
      <c r="D77" s="752" t="s">
        <v>100</v>
      </c>
      <c r="E77" s="752"/>
      <c r="F77" s="752"/>
      <c r="G77" s="505">
        <f>IF(S77=F76,IF(S77=R77,(SUM(G76:K76)/S77),0),0)</f>
        <v>0</v>
      </c>
      <c r="H77" s="495" t="str">
        <f>IF(R77&gt;S77,"Please answer all question correctly with X only",IF(S77&lt;F76,"Please answer all question",IF($G77&gt;4.5,$BM$11,IF($G77&gt;3.5,$BM$10, IF($G77&gt;2.5,$BM$9,IF($G77&gt;1.5,'Ringkasan Laporan'!D41,IF($G77&gt;1,'Ringkasan Laporan'!D40,IF($G77=1,'Ringkasan Laporan'!D39))))))))</f>
        <v>Please answer all question</v>
      </c>
      <c r="I77" s="496"/>
      <c r="J77" s="496"/>
      <c r="K77" s="219"/>
      <c r="L77" s="491"/>
      <c r="M77" s="107"/>
      <c r="N77" s="219"/>
      <c r="O77" s="109"/>
      <c r="P77" s="555"/>
      <c r="Q77" s="314"/>
      <c r="R77" s="358">
        <f>SUM(R69:S75)/2</f>
        <v>0</v>
      </c>
      <c r="S77" s="358">
        <f>SUM(S69:S75)</f>
        <v>0</v>
      </c>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69"/>
      <c r="AV77" s="170"/>
      <c r="AW77" s="170"/>
      <c r="AX77" s="170"/>
      <c r="AY77" s="171"/>
      <c r="AZ77" s="171"/>
      <c r="BA77" s="171"/>
      <c r="BB77" s="171"/>
      <c r="BC77" s="171"/>
      <c r="BD77" s="171"/>
      <c r="BE77" s="171"/>
      <c r="BF77" s="171"/>
      <c r="BG77" s="171"/>
      <c r="BH77" s="171"/>
      <c r="BI77" s="171"/>
      <c r="BJ77" s="171"/>
      <c r="BK77" s="171"/>
      <c r="BL77" s="172"/>
      <c r="BM77" s="172"/>
      <c r="BN77" s="172"/>
      <c r="BO77" s="172"/>
      <c r="BP77" s="172"/>
      <c r="BQ77" s="172"/>
      <c r="BR77" s="172"/>
      <c r="BS77" s="172"/>
      <c r="BT77" s="172"/>
    </row>
    <row r="78" spans="1:74" s="360" customFormat="1" ht="24.95" customHeight="1" thickTop="1" thickBot="1" x14ac:dyDescent="0.25">
      <c r="A78" s="497"/>
      <c r="B78" s="311"/>
      <c r="C78" s="367"/>
      <c r="D78" s="752" t="s">
        <v>27</v>
      </c>
      <c r="E78" s="752"/>
      <c r="F78" s="752"/>
      <c r="G78" s="498"/>
      <c r="H78" s="498"/>
      <c r="I78" s="499"/>
      <c r="J78" s="744" t="str">
        <f>IF(S77&gt;F76,"ERROR",IF(S77&lt;F76,"Check!",SUM(G76:K76)))</f>
        <v>Check!</v>
      </c>
      <c r="K78" s="745"/>
      <c r="L78" s="491"/>
      <c r="M78" s="107"/>
      <c r="N78" s="219"/>
      <c r="O78" s="109"/>
      <c r="P78" s="555"/>
      <c r="Q78" s="314"/>
      <c r="R78" s="348"/>
      <c r="S78" s="349"/>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85"/>
      <c r="AV78" s="186"/>
      <c r="AW78" s="186"/>
      <c r="AX78" s="186"/>
      <c r="AY78" s="187"/>
      <c r="AZ78" s="187"/>
      <c r="BA78" s="187"/>
      <c r="BB78" s="187"/>
      <c r="BC78" s="187"/>
      <c r="BD78" s="187"/>
      <c r="BE78" s="187"/>
      <c r="BF78" s="187"/>
      <c r="BG78" s="187"/>
      <c r="BH78" s="187"/>
      <c r="BI78" s="187"/>
      <c r="BJ78" s="187"/>
      <c r="BK78" s="187"/>
      <c r="BL78" s="189"/>
      <c r="BM78" s="189"/>
      <c r="BN78" s="189"/>
      <c r="BO78" s="189"/>
      <c r="BP78" s="189"/>
      <c r="BQ78" s="189"/>
      <c r="BR78" s="189"/>
      <c r="BS78" s="189"/>
      <c r="BT78" s="189"/>
      <c r="BU78" s="359"/>
      <c r="BV78" s="359"/>
    </row>
    <row r="79" spans="1:74" ht="159.75" customHeight="1" thickBot="1" x14ac:dyDescent="0.25">
      <c r="A79" s="474"/>
      <c r="B79" s="311"/>
      <c r="C79" s="368"/>
      <c r="D79" s="361"/>
      <c r="E79" s="361"/>
      <c r="F79" s="362"/>
      <c r="G79" s="500"/>
      <c r="H79" s="500"/>
      <c r="I79" s="501"/>
      <c r="J79" s="502"/>
      <c r="K79" s="503" t="str">
        <f>IF(S77&lt;F76,"Please answer all question","")</f>
        <v>Please answer all question</v>
      </c>
      <c r="L79" s="491"/>
      <c r="M79" s="107"/>
      <c r="N79" s="219"/>
      <c r="O79" s="109"/>
      <c r="P79" s="555"/>
      <c r="Q79" s="314"/>
      <c r="R79" s="363"/>
      <c r="S79" s="349"/>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69"/>
      <c r="AV79" s="170"/>
      <c r="AW79" s="170"/>
      <c r="AX79" s="170"/>
      <c r="AY79" s="171"/>
      <c r="AZ79" s="171"/>
      <c r="BA79" s="171"/>
      <c r="BB79" s="171"/>
      <c r="BC79" s="171"/>
      <c r="BD79" s="171"/>
      <c r="BE79" s="171"/>
      <c r="BF79" s="171"/>
      <c r="BG79" s="171"/>
      <c r="BH79" s="171"/>
      <c r="BI79" s="171"/>
      <c r="BJ79" s="171"/>
      <c r="BK79" s="171"/>
      <c r="BL79" s="172"/>
      <c r="BM79" s="172"/>
      <c r="BN79" s="172"/>
      <c r="BO79" s="172"/>
      <c r="BP79" s="172"/>
      <c r="BQ79" s="172"/>
      <c r="BR79" s="172"/>
      <c r="BS79" s="172"/>
      <c r="BT79" s="172"/>
    </row>
    <row r="80" spans="1:74" ht="32.25" thickTop="1" thickBot="1" x14ac:dyDescent="0.25">
      <c r="A80" s="474"/>
      <c r="B80" s="311"/>
      <c r="C80" s="369" t="s">
        <v>141</v>
      </c>
      <c r="D80" s="758" t="s">
        <v>124</v>
      </c>
      <c r="E80" s="759"/>
      <c r="F80" s="759"/>
      <c r="G80" s="326">
        <v>1</v>
      </c>
      <c r="H80" s="327">
        <v>2</v>
      </c>
      <c r="I80" s="326">
        <v>3</v>
      </c>
      <c r="J80" s="327">
        <v>4</v>
      </c>
      <c r="K80" s="326">
        <v>5</v>
      </c>
      <c r="L80" s="491"/>
      <c r="M80" s="107"/>
      <c r="N80" s="749" t="s">
        <v>383</v>
      </c>
      <c r="O80" s="750"/>
      <c r="P80" s="749"/>
      <c r="Q80" s="750"/>
      <c r="R80" s="348"/>
      <c r="S80" s="349"/>
      <c r="T80" s="191"/>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69"/>
      <c r="AV80" s="170"/>
      <c r="AW80" s="170"/>
      <c r="AX80" s="170"/>
      <c r="AY80" s="171"/>
      <c r="AZ80" s="171"/>
      <c r="BA80" s="171"/>
      <c r="BB80" s="171"/>
      <c r="BC80" s="171"/>
      <c r="BD80" s="171"/>
      <c r="BE80" s="171"/>
      <c r="BF80" s="171"/>
      <c r="BG80" s="171"/>
      <c r="BH80" s="171"/>
      <c r="BI80" s="171"/>
      <c r="BJ80" s="171"/>
      <c r="BK80" s="171"/>
      <c r="BL80" s="172"/>
      <c r="BM80" s="172"/>
      <c r="BN80" s="172"/>
      <c r="BO80" s="172"/>
      <c r="BP80" s="172"/>
      <c r="BQ80" s="172"/>
      <c r="BR80" s="172"/>
      <c r="BS80" s="172"/>
      <c r="BT80" s="172"/>
    </row>
    <row r="81" spans="1:74" ht="234.95" customHeight="1" thickTop="1" thickBot="1" x14ac:dyDescent="0.25">
      <c r="A81" s="474"/>
      <c r="B81" s="311"/>
      <c r="C81" s="332">
        <f>C75+1</f>
        <v>43</v>
      </c>
      <c r="D81" s="746" t="s">
        <v>150</v>
      </c>
      <c r="E81" s="746"/>
      <c r="F81" s="751"/>
      <c r="G81" s="536"/>
      <c r="H81" s="536"/>
      <c r="I81" s="536"/>
      <c r="J81" s="536"/>
      <c r="K81" s="536"/>
      <c r="L81" s="329">
        <f t="shared" ref="L81" si="41">COUNTIF(G81:K81,"x")</f>
        <v>0</v>
      </c>
      <c r="M81" s="107"/>
      <c r="N81" s="475" t="s">
        <v>178</v>
      </c>
      <c r="O81" s="493"/>
      <c r="P81" s="639" t="s">
        <v>216</v>
      </c>
      <c r="Q81" s="314"/>
      <c r="R81" s="330">
        <f t="shared" ref="R81" si="42">COUNTA(G81:K81)</f>
        <v>0</v>
      </c>
      <c r="S81" s="331">
        <f t="shared" ref="S81" si="43">COUNTIF(G81:K81,"x")</f>
        <v>0</v>
      </c>
      <c r="T81" s="182" t="str">
        <f>IF(S81=0,"Please mark by typing X",IF(S81&lt;&gt;1,"error = more than 1 X ",IF(R81&lt;&gt;S81,"error = Please mark by typing 1 X only","OK ")))</f>
        <v>Please mark by typing X</v>
      </c>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69"/>
      <c r="AV81" s="170"/>
      <c r="AW81" s="170"/>
      <c r="AX81" s="170"/>
      <c r="AY81" s="171"/>
      <c r="AZ81" s="171"/>
      <c r="BA81" s="171"/>
      <c r="BB81" s="171"/>
      <c r="BC81" s="171"/>
      <c r="BD81" s="171"/>
      <c r="BE81" s="171"/>
      <c r="BF81" s="171"/>
      <c r="BG81" s="171"/>
      <c r="BH81" s="171"/>
      <c r="BI81" s="171"/>
      <c r="BJ81" s="171"/>
      <c r="BK81" s="171"/>
      <c r="BL81" s="172"/>
      <c r="BM81" s="172"/>
      <c r="BN81" s="172"/>
      <c r="BO81" s="172"/>
      <c r="BP81" s="172"/>
      <c r="BQ81" s="172"/>
      <c r="BR81" s="172"/>
      <c r="BS81" s="172"/>
      <c r="BT81" s="172"/>
    </row>
    <row r="82" spans="1:74" ht="234.95" customHeight="1" thickTop="1" thickBot="1" x14ac:dyDescent="0.25">
      <c r="A82" s="474"/>
      <c r="B82" s="311"/>
      <c r="C82" s="332">
        <f t="shared" ref="C82:C87" si="44">C81+1</f>
        <v>44</v>
      </c>
      <c r="D82" s="762" t="s">
        <v>314</v>
      </c>
      <c r="E82" s="763"/>
      <c r="F82" s="827"/>
      <c r="G82" s="536"/>
      <c r="H82" s="536"/>
      <c r="I82" s="534"/>
      <c r="J82" s="536"/>
      <c r="K82" s="535"/>
      <c r="L82" s="329">
        <f t="shared" ref="L82:L87" si="45">COUNTIF(H82:K82,"x")</f>
        <v>0</v>
      </c>
      <c r="M82" s="107"/>
      <c r="N82" s="475" t="s">
        <v>203</v>
      </c>
      <c r="O82" s="494"/>
      <c r="P82" s="610" t="s">
        <v>229</v>
      </c>
      <c r="Q82" s="314"/>
      <c r="R82" s="330">
        <f t="shared" ref="R82:R87" si="46">COUNTA(G82:K82)</f>
        <v>0</v>
      </c>
      <c r="S82" s="331">
        <f t="shared" ref="S82:S87" si="47">COUNTIF(G82:K82,"x")</f>
        <v>0</v>
      </c>
      <c r="T82" s="182" t="str">
        <f>IF(S82=0,"Please mark by typing X",IF(S82&lt;&gt;1,"error = more than 1 X ",IF(R82&lt;&gt;S82,"error = Please mark by typing 1 X only","OK ")))</f>
        <v>Please mark by typing X</v>
      </c>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69"/>
      <c r="AV82" s="170"/>
      <c r="AW82" s="170"/>
      <c r="AX82" s="170"/>
      <c r="AY82" s="171"/>
      <c r="AZ82" s="171"/>
      <c r="BA82" s="171"/>
      <c r="BB82" s="171"/>
      <c r="BC82" s="171"/>
      <c r="BD82" s="171"/>
      <c r="BE82" s="171"/>
      <c r="BF82" s="171"/>
      <c r="BG82" s="171"/>
      <c r="BH82" s="171"/>
      <c r="BI82" s="171"/>
      <c r="BJ82" s="171"/>
      <c r="BK82" s="171"/>
      <c r="BL82" s="172"/>
      <c r="BM82" s="172"/>
      <c r="BN82" s="172"/>
      <c r="BO82" s="172"/>
      <c r="BP82" s="172"/>
      <c r="BQ82" s="172"/>
      <c r="BR82" s="172"/>
      <c r="BS82" s="172"/>
      <c r="BT82" s="172"/>
    </row>
    <row r="83" spans="1:74" ht="234.95" customHeight="1" thickTop="1" thickBot="1" x14ac:dyDescent="0.25">
      <c r="A83" s="474"/>
      <c r="B83" s="311"/>
      <c r="C83" s="332">
        <f t="shared" si="44"/>
        <v>45</v>
      </c>
      <c r="D83" s="746" t="s">
        <v>315</v>
      </c>
      <c r="E83" s="746"/>
      <c r="F83" s="751"/>
      <c r="G83" s="536"/>
      <c r="H83" s="536"/>
      <c r="I83" s="536"/>
      <c r="J83" s="535"/>
      <c r="K83" s="536"/>
      <c r="L83" s="329">
        <f t="shared" si="45"/>
        <v>0</v>
      </c>
      <c r="M83" s="107"/>
      <c r="N83" s="475" t="s">
        <v>267</v>
      </c>
      <c r="O83" s="494"/>
      <c r="P83" s="610" t="s">
        <v>241</v>
      </c>
      <c r="Q83" s="314"/>
      <c r="R83" s="330">
        <f t="shared" si="46"/>
        <v>0</v>
      </c>
      <c r="S83" s="331">
        <f t="shared" si="47"/>
        <v>0</v>
      </c>
      <c r="T83" s="182" t="str">
        <f t="shared" ref="T83:T84" si="48">IF(S83=0,"Please mark by typing X",IF(S83&lt;&gt;1,"error = more than 1 X ",IF(R83&lt;&gt;S83,"error = Please mark by typing 1 X only","OK ")))</f>
        <v>Please mark by typing X</v>
      </c>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69"/>
      <c r="AV83" s="170"/>
      <c r="AW83" s="170"/>
      <c r="AX83" s="170"/>
      <c r="AY83" s="171"/>
      <c r="AZ83" s="171"/>
      <c r="BA83" s="171"/>
      <c r="BB83" s="171"/>
      <c r="BC83" s="171"/>
      <c r="BD83" s="171"/>
      <c r="BE83" s="171"/>
      <c r="BF83" s="171"/>
      <c r="BG83" s="171"/>
      <c r="BH83" s="171"/>
      <c r="BI83" s="171"/>
      <c r="BJ83" s="171"/>
      <c r="BK83" s="171"/>
      <c r="BL83" s="172"/>
      <c r="BM83" s="172"/>
      <c r="BN83" s="172"/>
      <c r="BO83" s="172"/>
      <c r="BP83" s="172"/>
      <c r="BQ83" s="172"/>
      <c r="BR83" s="172"/>
      <c r="BS83" s="172"/>
      <c r="BT83" s="172"/>
    </row>
    <row r="84" spans="1:74" ht="234.95" customHeight="1" thickTop="1" thickBot="1" x14ac:dyDescent="0.25">
      <c r="A84" s="474"/>
      <c r="B84" s="311"/>
      <c r="C84" s="332">
        <f t="shared" si="44"/>
        <v>46</v>
      </c>
      <c r="D84" s="746" t="s">
        <v>316</v>
      </c>
      <c r="E84" s="746"/>
      <c r="F84" s="751"/>
      <c r="G84" s="536"/>
      <c r="H84" s="536"/>
      <c r="I84" s="534"/>
      <c r="J84" s="536"/>
      <c r="K84" s="536"/>
      <c r="L84" s="329">
        <f t="shared" si="45"/>
        <v>0</v>
      </c>
      <c r="M84" s="107"/>
      <c r="N84" s="475" t="s">
        <v>290</v>
      </c>
      <c r="O84" s="494"/>
      <c r="P84" s="610" t="s">
        <v>292</v>
      </c>
      <c r="Q84" s="314"/>
      <c r="R84" s="330">
        <f t="shared" si="46"/>
        <v>0</v>
      </c>
      <c r="S84" s="331">
        <f t="shared" si="47"/>
        <v>0</v>
      </c>
      <c r="T84" s="182" t="str">
        <f t="shared" si="48"/>
        <v>Please mark by typing X</v>
      </c>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69"/>
      <c r="AV84" s="170"/>
      <c r="AW84" s="170"/>
      <c r="AX84" s="170"/>
      <c r="AY84" s="171"/>
      <c r="AZ84" s="171"/>
      <c r="BA84" s="171"/>
      <c r="BB84" s="171"/>
      <c r="BC84" s="171"/>
      <c r="BD84" s="171"/>
      <c r="BE84" s="171"/>
      <c r="BF84" s="171"/>
      <c r="BG84" s="171"/>
      <c r="BH84" s="171"/>
      <c r="BI84" s="171"/>
      <c r="BJ84" s="171"/>
      <c r="BK84" s="171"/>
      <c r="BL84" s="172"/>
      <c r="BM84" s="172"/>
      <c r="BN84" s="172"/>
      <c r="BO84" s="172"/>
      <c r="BP84" s="172"/>
      <c r="BQ84" s="172"/>
      <c r="BR84" s="172"/>
      <c r="BS84" s="172"/>
      <c r="BT84" s="172"/>
    </row>
    <row r="85" spans="1:74" ht="234.95" customHeight="1" thickTop="1" thickBot="1" x14ac:dyDescent="0.25">
      <c r="A85" s="474"/>
      <c r="B85" s="311"/>
      <c r="C85" s="332">
        <f>C84+1</f>
        <v>47</v>
      </c>
      <c r="D85" s="746" t="s">
        <v>317</v>
      </c>
      <c r="E85" s="746"/>
      <c r="F85" s="751"/>
      <c r="G85" s="536"/>
      <c r="H85" s="536"/>
      <c r="I85" s="536"/>
      <c r="J85" s="536"/>
      <c r="K85" s="536"/>
      <c r="L85" s="329">
        <f t="shared" si="45"/>
        <v>0</v>
      </c>
      <c r="M85" s="107"/>
      <c r="N85" s="476" t="s">
        <v>156</v>
      </c>
      <c r="O85" s="494"/>
      <c r="P85" s="610" t="s">
        <v>242</v>
      </c>
      <c r="Q85" s="314"/>
      <c r="R85" s="330">
        <f t="shared" si="46"/>
        <v>0</v>
      </c>
      <c r="S85" s="331">
        <f t="shared" si="47"/>
        <v>0</v>
      </c>
      <c r="T85" s="182" t="str">
        <f>IF(S85=0,"Please mark by typing X",IF(S85&lt;&gt;1,"error = more than 1 X ",IF(R85&lt;&gt;S85,"error = Please mark by typing 1 X only","OK ")))</f>
        <v>Please mark by typing X</v>
      </c>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69"/>
      <c r="AV85" s="170"/>
      <c r="AW85" s="170"/>
      <c r="AX85" s="170"/>
      <c r="AY85" s="171"/>
      <c r="AZ85" s="171"/>
      <c r="BA85" s="171"/>
      <c r="BB85" s="171"/>
      <c r="BC85" s="171"/>
      <c r="BD85" s="171"/>
      <c r="BE85" s="171"/>
      <c r="BF85" s="171"/>
      <c r="BG85" s="171"/>
      <c r="BH85" s="171"/>
      <c r="BI85" s="171"/>
      <c r="BJ85" s="171"/>
      <c r="BK85" s="171"/>
      <c r="BL85" s="172"/>
      <c r="BM85" s="172"/>
      <c r="BN85" s="172"/>
      <c r="BO85" s="172"/>
      <c r="BP85" s="172"/>
      <c r="BQ85" s="172"/>
      <c r="BR85" s="172"/>
      <c r="BS85" s="172"/>
      <c r="BT85" s="172"/>
    </row>
    <row r="86" spans="1:74" ht="234.95" customHeight="1" thickTop="1" thickBot="1" x14ac:dyDescent="0.25">
      <c r="A86" s="474"/>
      <c r="B86" s="311"/>
      <c r="C86" s="332">
        <f t="shared" si="44"/>
        <v>48</v>
      </c>
      <c r="D86" s="746" t="s">
        <v>293</v>
      </c>
      <c r="E86" s="746"/>
      <c r="F86" s="751"/>
      <c r="G86" s="536"/>
      <c r="H86" s="536"/>
      <c r="I86" s="536"/>
      <c r="J86" s="536"/>
      <c r="K86" s="534"/>
      <c r="L86" s="329">
        <f t="shared" si="45"/>
        <v>0</v>
      </c>
      <c r="M86" s="107"/>
      <c r="N86" s="476" t="s">
        <v>179</v>
      </c>
      <c r="O86" s="494"/>
      <c r="P86" s="610" t="s">
        <v>243</v>
      </c>
      <c r="Q86" s="314"/>
      <c r="R86" s="330">
        <f t="shared" si="46"/>
        <v>0</v>
      </c>
      <c r="S86" s="331">
        <f t="shared" si="47"/>
        <v>0</v>
      </c>
      <c r="T86" s="182" t="str">
        <f>IF(S86=0,"Please mark by typing X",IF(S86&lt;&gt;1,"error = more than 1 X ",IF(R86&lt;&gt;S86,"error = Please mark by typing 1 X only","OK ")))</f>
        <v>Please mark by typing X</v>
      </c>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69"/>
      <c r="AV86" s="170"/>
      <c r="AW86" s="170"/>
      <c r="AX86" s="170"/>
      <c r="AY86" s="171"/>
      <c r="AZ86" s="171"/>
      <c r="BA86" s="171"/>
      <c r="BB86" s="171"/>
      <c r="BC86" s="171"/>
      <c r="BD86" s="171"/>
      <c r="BE86" s="171"/>
      <c r="BF86" s="171"/>
      <c r="BG86" s="171"/>
      <c r="BH86" s="171"/>
      <c r="BI86" s="171"/>
      <c r="BJ86" s="171"/>
      <c r="BK86" s="171"/>
      <c r="BL86" s="172"/>
      <c r="BM86" s="172"/>
      <c r="BN86" s="172"/>
      <c r="BO86" s="172"/>
      <c r="BP86" s="172"/>
      <c r="BQ86" s="172"/>
      <c r="BR86" s="172"/>
      <c r="BS86" s="172"/>
      <c r="BT86" s="172"/>
    </row>
    <row r="87" spans="1:74" s="359" customFormat="1" ht="234.95" customHeight="1" thickTop="1" thickBot="1" x14ac:dyDescent="0.25">
      <c r="A87" s="506"/>
      <c r="B87" s="311"/>
      <c r="C87" s="332">
        <f t="shared" si="44"/>
        <v>49</v>
      </c>
      <c r="D87" s="746" t="s">
        <v>318</v>
      </c>
      <c r="E87" s="746"/>
      <c r="F87" s="751"/>
      <c r="G87" s="534"/>
      <c r="H87" s="534"/>
      <c r="I87" s="534"/>
      <c r="J87" s="544"/>
      <c r="K87" s="545"/>
      <c r="L87" s="329">
        <f t="shared" si="45"/>
        <v>0</v>
      </c>
      <c r="M87" s="107"/>
      <c r="N87" s="476" t="s">
        <v>180</v>
      </c>
      <c r="O87" s="494"/>
      <c r="P87" s="610" t="s">
        <v>244</v>
      </c>
      <c r="Q87" s="314"/>
      <c r="R87" s="330">
        <f t="shared" si="46"/>
        <v>0</v>
      </c>
      <c r="S87" s="331">
        <f t="shared" si="47"/>
        <v>0</v>
      </c>
      <c r="T87" s="182" t="str">
        <f>IF(S87=0,"Please mark by typing X",IF(S87&lt;&gt;1,"error = more than 1 X ",IF(R87&lt;&gt;S87,"error = Please mark by typing 1 X only","OK ")))</f>
        <v>Please mark by typing X</v>
      </c>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85"/>
      <c r="AV87" s="186"/>
      <c r="AW87" s="186"/>
      <c r="AX87" s="186"/>
      <c r="AY87" s="187"/>
      <c r="AZ87" s="187"/>
      <c r="BA87" s="187"/>
      <c r="BB87" s="187"/>
      <c r="BC87" s="187"/>
      <c r="BD87" s="187"/>
      <c r="BE87" s="187"/>
      <c r="BF87" s="187"/>
      <c r="BG87" s="187"/>
      <c r="BH87" s="187"/>
      <c r="BI87" s="187"/>
      <c r="BJ87" s="187"/>
      <c r="BK87" s="187"/>
      <c r="BL87" s="189"/>
      <c r="BM87" s="189"/>
      <c r="BN87" s="189"/>
      <c r="BO87" s="189"/>
      <c r="BP87" s="189"/>
      <c r="BQ87" s="189"/>
      <c r="BR87" s="189"/>
      <c r="BS87" s="189"/>
      <c r="BT87" s="189"/>
    </row>
    <row r="88" spans="1:74" ht="24.95" customHeight="1" thickTop="1" thickBot="1" x14ac:dyDescent="0.25">
      <c r="A88" s="474"/>
      <c r="B88" s="311"/>
      <c r="C88" s="334"/>
      <c r="D88" s="335"/>
      <c r="E88" s="335"/>
      <c r="F88" s="353">
        <f>COUNTA(D81:D87)</f>
        <v>7</v>
      </c>
      <c r="G88" s="602">
        <f>COUNTIF(G81:G87,"x")*G$4</f>
        <v>0</v>
      </c>
      <c r="H88" s="602">
        <f>COUNTIF(H81:H87,"x")*H$4</f>
        <v>0</v>
      </c>
      <c r="I88" s="602">
        <f>COUNTIF(I81:I87,"x")*I$4</f>
        <v>0</v>
      </c>
      <c r="J88" s="602">
        <f>COUNTIF(J81:J87,"x")*J$4</f>
        <v>0</v>
      </c>
      <c r="K88" s="602">
        <f>COUNTIF(K81:K87,"x")*K$4</f>
        <v>0</v>
      </c>
      <c r="L88" s="337">
        <f>SUM(L81:L87)</f>
        <v>0</v>
      </c>
      <c r="M88" s="107"/>
      <c r="N88" s="219"/>
      <c r="O88" s="108"/>
      <c r="P88" s="558"/>
      <c r="Q88" s="314"/>
      <c r="R88" s="356"/>
      <c r="S88" s="356"/>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69"/>
      <c r="AV88" s="170"/>
      <c r="AW88" s="170"/>
      <c r="AX88" s="170"/>
      <c r="AY88" s="171"/>
      <c r="AZ88" s="171"/>
      <c r="BA88" s="171"/>
      <c r="BB88" s="171"/>
      <c r="BC88" s="171"/>
      <c r="BD88" s="171"/>
      <c r="BE88" s="171"/>
      <c r="BF88" s="171"/>
      <c r="BG88" s="171"/>
      <c r="BH88" s="171"/>
      <c r="BI88" s="171"/>
      <c r="BJ88" s="171"/>
      <c r="BK88" s="171"/>
      <c r="BL88" s="172"/>
      <c r="BM88" s="172"/>
      <c r="BN88" s="172"/>
      <c r="BO88" s="172"/>
      <c r="BP88" s="172"/>
      <c r="BQ88" s="172"/>
      <c r="BR88" s="172"/>
      <c r="BS88" s="172"/>
      <c r="BT88" s="172"/>
    </row>
    <row r="89" spans="1:74" ht="24.95" customHeight="1" thickTop="1" thickBot="1" x14ac:dyDescent="0.25">
      <c r="A89" s="474"/>
      <c r="B89" s="311"/>
      <c r="C89" s="352"/>
      <c r="D89" s="761" t="s">
        <v>101</v>
      </c>
      <c r="E89" s="761"/>
      <c r="F89" s="795"/>
      <c r="G89" s="505">
        <f>IF(S89=F88,IF(S89=R89,(SUM(G88:K88)/S89),0),0)</f>
        <v>0</v>
      </c>
      <c r="H89" s="495" t="str">
        <f>IF(R89&gt;S89,"Please answer all question correctly with X only",IF(S89&lt;F88,"Please answer all question",IF($G89&gt;4.5,$BM$11,IF($G89&gt;3.5,$BM$10,IF($G89&gt;2.5,$BM$9,IF($G89&gt;1.5,'Ringkasan Laporan'!D41,IF($G89&gt;1,'Ringkasan Laporan'!D40,IF($G89=1,'Ringkasan Laporan'!D39))))))))</f>
        <v>Please answer all question</v>
      </c>
      <c r="I89" s="496"/>
      <c r="J89" s="496"/>
      <c r="K89" s="219"/>
      <c r="L89" s="491"/>
      <c r="M89" s="107"/>
      <c r="N89" s="219"/>
      <c r="O89" s="109"/>
      <c r="P89" s="555"/>
      <c r="Q89" s="314"/>
      <c r="R89" s="358">
        <f>SUM(R81:S87)/2</f>
        <v>0</v>
      </c>
      <c r="S89" s="358">
        <f>SUM(S81:S87)</f>
        <v>0</v>
      </c>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69"/>
      <c r="AV89" s="170"/>
      <c r="AW89" s="170"/>
      <c r="AX89" s="170"/>
      <c r="AY89" s="171"/>
      <c r="AZ89" s="171"/>
      <c r="BA89" s="171"/>
      <c r="BB89" s="171"/>
      <c r="BC89" s="171"/>
      <c r="BD89" s="171"/>
      <c r="BE89" s="171"/>
      <c r="BF89" s="171"/>
      <c r="BG89" s="171"/>
      <c r="BH89" s="171"/>
      <c r="BI89" s="171"/>
      <c r="BJ89" s="171"/>
      <c r="BK89" s="171"/>
      <c r="BL89" s="172"/>
      <c r="BM89" s="172"/>
      <c r="BN89" s="172"/>
      <c r="BO89" s="172"/>
      <c r="BP89" s="172"/>
      <c r="BQ89" s="172"/>
      <c r="BR89" s="172"/>
      <c r="BS89" s="172"/>
      <c r="BT89" s="172"/>
    </row>
    <row r="90" spans="1:74" s="360" customFormat="1" ht="24.75" customHeight="1" thickTop="1" thickBot="1" x14ac:dyDescent="0.25">
      <c r="A90" s="497"/>
      <c r="B90" s="311"/>
      <c r="C90" s="352"/>
      <c r="D90" s="761" t="s">
        <v>28</v>
      </c>
      <c r="E90" s="761"/>
      <c r="F90" s="761"/>
      <c r="G90" s="498"/>
      <c r="H90" s="498"/>
      <c r="I90" s="499"/>
      <c r="J90" s="744" t="str">
        <f>IF(S89&gt;F88,"ERROR",IF(S89&lt;F88,"Check!",SUM(G88:K88)))</f>
        <v>Check!</v>
      </c>
      <c r="K90" s="745"/>
      <c r="L90" s="491"/>
      <c r="M90" s="107"/>
      <c r="N90" s="219"/>
      <c r="O90" s="109"/>
      <c r="P90" s="555"/>
      <c r="Q90" s="314"/>
      <c r="R90" s="348"/>
      <c r="S90" s="349"/>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85"/>
      <c r="AV90" s="186"/>
      <c r="AW90" s="186"/>
      <c r="AX90" s="186"/>
      <c r="AY90" s="187"/>
      <c r="AZ90" s="187"/>
      <c r="BA90" s="187"/>
      <c r="BB90" s="187"/>
      <c r="BC90" s="187"/>
      <c r="BD90" s="187"/>
      <c r="BE90" s="187"/>
      <c r="BF90" s="187"/>
      <c r="BG90" s="187"/>
      <c r="BH90" s="187"/>
      <c r="BI90" s="187"/>
      <c r="BJ90" s="187"/>
      <c r="BK90" s="187"/>
      <c r="BL90" s="189"/>
      <c r="BM90" s="189"/>
      <c r="BN90" s="189"/>
      <c r="BO90" s="189"/>
      <c r="BP90" s="189"/>
      <c r="BQ90" s="189"/>
      <c r="BR90" s="189"/>
      <c r="BS90" s="189"/>
      <c r="BT90" s="189"/>
      <c r="BU90" s="359"/>
      <c r="BV90" s="359"/>
    </row>
    <row r="91" spans="1:74" ht="113.25" customHeight="1" thickBot="1" x14ac:dyDescent="0.25">
      <c r="A91" s="474"/>
      <c r="B91" s="311"/>
      <c r="C91" s="354"/>
      <c r="D91" s="355"/>
      <c r="E91" s="355"/>
      <c r="F91" s="346"/>
      <c r="G91" s="500"/>
      <c r="H91" s="500"/>
      <c r="I91" s="501"/>
      <c r="J91" s="502"/>
      <c r="K91" s="503" t="str">
        <f>IF(S89&lt;F88,"Please answer all question","")</f>
        <v>Please answer all question</v>
      </c>
      <c r="L91" s="491"/>
      <c r="M91" s="107"/>
      <c r="N91" s="219"/>
      <c r="O91" s="109"/>
      <c r="P91" s="555"/>
      <c r="Q91" s="314"/>
      <c r="R91" s="363"/>
      <c r="S91" s="349"/>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69"/>
      <c r="AV91" s="170"/>
      <c r="AW91" s="170"/>
      <c r="AX91" s="170"/>
      <c r="AY91" s="171"/>
      <c r="AZ91" s="171"/>
      <c r="BA91" s="171"/>
      <c r="BB91" s="171"/>
      <c r="BC91" s="171"/>
      <c r="BD91" s="171"/>
      <c r="BE91" s="171"/>
      <c r="BF91" s="171"/>
      <c r="BG91" s="171"/>
      <c r="BH91" s="171"/>
      <c r="BI91" s="171"/>
      <c r="BJ91" s="171"/>
      <c r="BK91" s="171"/>
      <c r="BL91" s="172"/>
      <c r="BM91" s="172"/>
      <c r="BN91" s="172"/>
      <c r="BO91" s="172"/>
      <c r="BP91" s="172"/>
      <c r="BQ91" s="172"/>
      <c r="BR91" s="172"/>
      <c r="BS91" s="172"/>
      <c r="BT91" s="172"/>
    </row>
    <row r="92" spans="1:74" ht="28.5" thickTop="1" thickBot="1" x14ac:dyDescent="0.25">
      <c r="A92" s="474"/>
      <c r="B92" s="311"/>
      <c r="C92" s="816" t="s">
        <v>125</v>
      </c>
      <c r="D92" s="817"/>
      <c r="E92" s="817"/>
      <c r="F92" s="818"/>
      <c r="G92" s="326">
        <v>1</v>
      </c>
      <c r="H92" s="327">
        <v>2</v>
      </c>
      <c r="I92" s="326">
        <v>3</v>
      </c>
      <c r="J92" s="327">
        <v>4</v>
      </c>
      <c r="K92" s="326">
        <v>5</v>
      </c>
      <c r="L92" s="491"/>
      <c r="M92" s="107"/>
      <c r="N92" s="749" t="s">
        <v>383</v>
      </c>
      <c r="O92" s="750"/>
      <c r="P92" s="749"/>
      <c r="Q92" s="750"/>
      <c r="R92" s="348"/>
      <c r="S92" s="349"/>
      <c r="T92" s="191"/>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69"/>
      <c r="AV92" s="170"/>
      <c r="AW92" s="170"/>
      <c r="AX92" s="170"/>
      <c r="AY92" s="171"/>
      <c r="AZ92" s="171"/>
      <c r="BA92" s="171"/>
      <c r="BB92" s="171"/>
      <c r="BC92" s="171"/>
      <c r="BD92" s="171"/>
      <c r="BE92" s="171"/>
      <c r="BF92" s="171"/>
      <c r="BG92" s="171"/>
      <c r="BH92" s="171"/>
      <c r="BI92" s="171"/>
      <c r="BJ92" s="171"/>
      <c r="BK92" s="171"/>
      <c r="BL92" s="172"/>
      <c r="BM92" s="172"/>
      <c r="BN92" s="172"/>
      <c r="BO92" s="172"/>
      <c r="BP92" s="172"/>
      <c r="BQ92" s="172"/>
      <c r="BR92" s="172"/>
      <c r="BS92" s="172"/>
      <c r="BT92" s="172"/>
    </row>
    <row r="93" spans="1:74" ht="225" customHeight="1" thickTop="1" thickBot="1" x14ac:dyDescent="0.25">
      <c r="A93" s="474"/>
      <c r="B93" s="311"/>
      <c r="C93" s="332">
        <f>1+C87</f>
        <v>50</v>
      </c>
      <c r="D93" s="746" t="s">
        <v>199</v>
      </c>
      <c r="E93" s="746"/>
      <c r="F93" s="751"/>
      <c r="G93" s="536"/>
      <c r="H93" s="536"/>
      <c r="I93" s="536"/>
      <c r="J93" s="536"/>
      <c r="K93" s="536"/>
      <c r="L93" s="329">
        <f t="shared" ref="L93:L97" si="49">COUNTIF(G93:K93,"x")</f>
        <v>0</v>
      </c>
      <c r="M93" s="107"/>
      <c r="N93" s="475" t="s">
        <v>291</v>
      </c>
      <c r="O93" s="493"/>
      <c r="P93" s="614" t="s">
        <v>245</v>
      </c>
      <c r="Q93" s="314"/>
      <c r="R93" s="330">
        <f t="shared" ref="R93:R97" si="50">COUNTA(G93:K93)</f>
        <v>0</v>
      </c>
      <c r="S93" s="331">
        <f t="shared" ref="S93:S97" si="51">COUNTIF(G93:K93,"x")</f>
        <v>0</v>
      </c>
      <c r="T93" s="182" t="str">
        <f>IF(S93=0,"Please mark by typing X",IF(S93&lt;&gt;1,"error = more than 1 X ",IF(R93&lt;&gt;S93,"error = Please mark by typing 1 X only","OK ")))</f>
        <v>Please mark by typing X</v>
      </c>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69"/>
      <c r="AV93" s="170"/>
      <c r="AW93" s="170"/>
      <c r="AX93" s="170"/>
      <c r="AY93" s="171"/>
      <c r="AZ93" s="171"/>
      <c r="BA93" s="171"/>
      <c r="BB93" s="171"/>
      <c r="BC93" s="171"/>
      <c r="BD93" s="171"/>
      <c r="BE93" s="171"/>
      <c r="BF93" s="171"/>
      <c r="BG93" s="171"/>
      <c r="BH93" s="171"/>
      <c r="BI93" s="171"/>
      <c r="BJ93" s="171"/>
      <c r="BK93" s="171"/>
      <c r="BL93" s="172"/>
      <c r="BM93" s="172"/>
      <c r="BN93" s="172"/>
      <c r="BO93" s="172"/>
      <c r="BP93" s="172"/>
      <c r="BQ93" s="172"/>
      <c r="BR93" s="172"/>
      <c r="BS93" s="172"/>
      <c r="BT93" s="172"/>
    </row>
    <row r="94" spans="1:74" ht="225" customHeight="1" thickTop="1" thickBot="1" x14ac:dyDescent="0.25">
      <c r="A94" s="474"/>
      <c r="B94" s="311"/>
      <c r="C94" s="332">
        <f>C93+1</f>
        <v>51</v>
      </c>
      <c r="D94" s="746" t="s">
        <v>319</v>
      </c>
      <c r="E94" s="746"/>
      <c r="F94" s="751"/>
      <c r="G94" s="536"/>
      <c r="H94" s="536"/>
      <c r="I94" s="536"/>
      <c r="J94" s="536"/>
      <c r="K94" s="536"/>
      <c r="L94" s="329">
        <f t="shared" si="49"/>
        <v>0</v>
      </c>
      <c r="M94" s="107"/>
      <c r="N94" s="476" t="s">
        <v>161</v>
      </c>
      <c r="O94" s="507"/>
      <c r="P94" s="615" t="s">
        <v>246</v>
      </c>
      <c r="Q94" s="314"/>
      <c r="R94" s="330">
        <f t="shared" si="50"/>
        <v>0</v>
      </c>
      <c r="S94" s="331">
        <f t="shared" si="51"/>
        <v>0</v>
      </c>
      <c r="T94" s="182" t="str">
        <f>IF(S94=0,"Please mark by typing X",IF(S94&lt;&gt;1,"error = more than 1 X ",IF(R94&lt;&gt;S94,"error = Please mark by typing 1 X only","OK ")))</f>
        <v>Please mark by typing X</v>
      </c>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69"/>
      <c r="AV94" s="170"/>
      <c r="AW94" s="170"/>
      <c r="AX94" s="170"/>
      <c r="AY94" s="171"/>
      <c r="AZ94" s="171"/>
      <c r="BA94" s="171"/>
      <c r="BB94" s="171"/>
      <c r="BC94" s="171"/>
      <c r="BD94" s="171"/>
      <c r="BE94" s="171"/>
      <c r="BF94" s="171"/>
      <c r="BG94" s="171"/>
      <c r="BH94" s="171"/>
      <c r="BI94" s="171"/>
      <c r="BJ94" s="171"/>
      <c r="BK94" s="171"/>
      <c r="BL94" s="172"/>
      <c r="BM94" s="172"/>
      <c r="BN94" s="172"/>
      <c r="BO94" s="172"/>
      <c r="BP94" s="172"/>
      <c r="BQ94" s="172"/>
      <c r="BR94" s="172"/>
      <c r="BS94" s="172"/>
      <c r="BT94" s="172"/>
    </row>
    <row r="95" spans="1:74" ht="225" customHeight="1" thickTop="1" thickBot="1" x14ac:dyDescent="0.25">
      <c r="A95" s="474"/>
      <c r="B95" s="311"/>
      <c r="C95" s="332">
        <f t="shared" ref="C95:C97" si="52">C94+1</f>
        <v>52</v>
      </c>
      <c r="D95" s="746" t="s">
        <v>320</v>
      </c>
      <c r="E95" s="746"/>
      <c r="F95" s="751"/>
      <c r="G95" s="536"/>
      <c r="H95" s="536"/>
      <c r="I95" s="536"/>
      <c r="J95" s="536"/>
      <c r="K95" s="536"/>
      <c r="L95" s="329">
        <f t="shared" si="49"/>
        <v>0</v>
      </c>
      <c r="M95" s="107"/>
      <c r="N95" s="476" t="s">
        <v>162</v>
      </c>
      <c r="O95" s="507"/>
      <c r="P95" s="615" t="s">
        <v>247</v>
      </c>
      <c r="Q95" s="314"/>
      <c r="R95" s="330">
        <f t="shared" si="50"/>
        <v>0</v>
      </c>
      <c r="S95" s="331">
        <f t="shared" si="51"/>
        <v>0</v>
      </c>
      <c r="T95" s="182" t="str">
        <f>IF(S95=0,"Please mark by typing X",IF(S95&lt;&gt;1,"error = more than 1 X ",IF(R95&lt;&gt;S95,"error = Please mark by typing 1 X only","OK ")))</f>
        <v>Please mark by typing X</v>
      </c>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69"/>
      <c r="AV95" s="170"/>
      <c r="AW95" s="170"/>
      <c r="AX95" s="170"/>
      <c r="AY95" s="171"/>
      <c r="AZ95" s="171"/>
      <c r="BA95" s="171"/>
      <c r="BB95" s="171"/>
      <c r="BC95" s="171"/>
      <c r="BD95" s="171"/>
      <c r="BE95" s="171"/>
      <c r="BF95" s="171"/>
      <c r="BG95" s="171"/>
      <c r="BH95" s="171"/>
      <c r="BI95" s="171"/>
      <c r="BJ95" s="171"/>
      <c r="BK95" s="171"/>
      <c r="BL95" s="172"/>
      <c r="BM95" s="172"/>
      <c r="BN95" s="172"/>
      <c r="BO95" s="172"/>
      <c r="BP95" s="172"/>
      <c r="BQ95" s="172"/>
      <c r="BR95" s="172"/>
      <c r="BS95" s="172"/>
      <c r="BT95" s="172"/>
    </row>
    <row r="96" spans="1:74" ht="225" customHeight="1" thickTop="1" thickBot="1" x14ac:dyDescent="0.25">
      <c r="A96" s="474"/>
      <c r="B96" s="311"/>
      <c r="C96" s="332">
        <f t="shared" si="52"/>
        <v>53</v>
      </c>
      <c r="D96" s="746" t="s">
        <v>321</v>
      </c>
      <c r="E96" s="746"/>
      <c r="F96" s="751"/>
      <c r="G96" s="536"/>
      <c r="H96" s="536"/>
      <c r="I96" s="536"/>
      <c r="J96" s="536"/>
      <c r="K96" s="536"/>
      <c r="L96" s="329">
        <f t="shared" si="49"/>
        <v>0</v>
      </c>
      <c r="M96" s="107"/>
      <c r="N96" s="476" t="s">
        <v>266</v>
      </c>
      <c r="O96" s="507"/>
      <c r="P96" s="615" t="s">
        <v>248</v>
      </c>
      <c r="Q96" s="314"/>
      <c r="R96" s="330">
        <f t="shared" si="50"/>
        <v>0</v>
      </c>
      <c r="S96" s="331">
        <f t="shared" si="51"/>
        <v>0</v>
      </c>
      <c r="T96" s="182" t="str">
        <f>IF(S96=0,"Please mark by typing X",IF(S96&lt;&gt;1,"error = more than 1 X ",IF(R96&lt;&gt;S96,"error = Please mark by typing 1 X only","OK ")))</f>
        <v>Please mark by typing X</v>
      </c>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69"/>
      <c r="AV96" s="170"/>
      <c r="AW96" s="170"/>
      <c r="AX96" s="170"/>
      <c r="AY96" s="171"/>
      <c r="AZ96" s="171"/>
      <c r="BA96" s="171"/>
      <c r="BB96" s="171"/>
      <c r="BC96" s="171"/>
      <c r="BD96" s="171"/>
      <c r="BE96" s="171"/>
      <c r="BF96" s="171"/>
      <c r="BG96" s="171"/>
      <c r="BH96" s="171"/>
      <c r="BI96" s="171"/>
      <c r="BJ96" s="171"/>
      <c r="BK96" s="171"/>
      <c r="BL96" s="172"/>
      <c r="BM96" s="172"/>
      <c r="BN96" s="172"/>
      <c r="BO96" s="172"/>
      <c r="BP96" s="172"/>
      <c r="BQ96" s="172"/>
      <c r="BR96" s="172"/>
      <c r="BS96" s="172"/>
      <c r="BT96" s="172"/>
    </row>
    <row r="97" spans="1:74" ht="225" customHeight="1" thickTop="1" thickBot="1" x14ac:dyDescent="0.25">
      <c r="A97" s="474"/>
      <c r="B97" s="311"/>
      <c r="C97" s="328">
        <f t="shared" si="52"/>
        <v>54</v>
      </c>
      <c r="D97" s="746" t="s">
        <v>322</v>
      </c>
      <c r="E97" s="746"/>
      <c r="F97" s="751"/>
      <c r="G97" s="536"/>
      <c r="H97" s="536"/>
      <c r="I97" s="536"/>
      <c r="J97" s="536"/>
      <c r="K97" s="536"/>
      <c r="L97" s="329">
        <f t="shared" si="49"/>
        <v>0</v>
      </c>
      <c r="M97" s="107"/>
      <c r="N97" s="476" t="s">
        <v>265</v>
      </c>
      <c r="O97" s="494"/>
      <c r="P97" s="615" t="s">
        <v>249</v>
      </c>
      <c r="Q97" s="314"/>
      <c r="R97" s="330">
        <f t="shared" si="50"/>
        <v>0</v>
      </c>
      <c r="S97" s="331">
        <f t="shared" si="51"/>
        <v>0</v>
      </c>
      <c r="T97" s="182" t="str">
        <f t="shared" ref="T97" si="53">IF(S97=0,"Please mark by typing X",IF(S97&lt;&gt;1,"error = more than 1 X ",IF(R97&lt;&gt;S97,"error = Please mark by typing 1 X only","OK ")))</f>
        <v>Please mark by typing X</v>
      </c>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69"/>
      <c r="AV97" s="170"/>
      <c r="AW97" s="170"/>
      <c r="AX97" s="170"/>
      <c r="AY97" s="171"/>
      <c r="AZ97" s="171"/>
      <c r="BA97" s="171"/>
      <c r="BB97" s="171"/>
      <c r="BC97" s="171"/>
      <c r="BD97" s="171"/>
      <c r="BE97" s="171"/>
      <c r="BF97" s="171"/>
      <c r="BG97" s="171"/>
      <c r="BH97" s="171"/>
      <c r="BI97" s="171"/>
      <c r="BJ97" s="171"/>
      <c r="BK97" s="171"/>
      <c r="BL97" s="172"/>
      <c r="BM97" s="172"/>
      <c r="BN97" s="172"/>
      <c r="BO97" s="172"/>
      <c r="BP97" s="172"/>
      <c r="BQ97" s="172"/>
      <c r="BR97" s="172"/>
      <c r="BS97" s="172"/>
      <c r="BT97" s="172"/>
    </row>
    <row r="98" spans="1:74" ht="24.95" customHeight="1" thickTop="1" thickBot="1" x14ac:dyDescent="0.25">
      <c r="A98" s="474"/>
      <c r="B98" s="311"/>
      <c r="C98" s="364"/>
      <c r="D98" s="365"/>
      <c r="E98" s="365"/>
      <c r="F98" s="366">
        <f>COUNTA(D93:D97)</f>
        <v>5</v>
      </c>
      <c r="G98" s="504">
        <f>COUNTIF(G93:G97,"x")*G$4</f>
        <v>0</v>
      </c>
      <c r="H98" s="504">
        <f>COUNTIF(H93:H97,"x")*H$4</f>
        <v>0</v>
      </c>
      <c r="I98" s="504">
        <f>COUNTIF(I93:I97,"x")*I$4</f>
        <v>0</v>
      </c>
      <c r="J98" s="504">
        <f>COUNTIF(J93:J97,"x")*J$4</f>
        <v>0</v>
      </c>
      <c r="K98" s="504">
        <f>COUNTIF(K93:K97,"x")*K$4</f>
        <v>0</v>
      </c>
      <c r="L98" s="337">
        <f>SUM(L93:L97)</f>
        <v>0</v>
      </c>
      <c r="M98" s="107"/>
      <c r="N98" s="219"/>
      <c r="O98" s="108"/>
      <c r="P98" s="558"/>
      <c r="Q98" s="314"/>
      <c r="R98" s="356"/>
      <c r="S98" s="356"/>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69"/>
      <c r="AV98" s="170"/>
      <c r="AW98" s="170"/>
      <c r="AX98" s="170"/>
      <c r="AY98" s="171"/>
      <c r="AZ98" s="171"/>
      <c r="BA98" s="171"/>
      <c r="BB98" s="171"/>
      <c r="BC98" s="171"/>
      <c r="BD98" s="171"/>
      <c r="BE98" s="171"/>
      <c r="BF98" s="171"/>
      <c r="BG98" s="171"/>
      <c r="BH98" s="171"/>
      <c r="BI98" s="171"/>
      <c r="BJ98" s="171"/>
      <c r="BK98" s="171"/>
      <c r="BL98" s="172"/>
      <c r="BM98" s="172"/>
      <c r="BN98" s="172"/>
      <c r="BO98" s="172"/>
      <c r="BP98" s="172"/>
      <c r="BQ98" s="172"/>
      <c r="BR98" s="172"/>
      <c r="BS98" s="172"/>
      <c r="BT98" s="172"/>
    </row>
    <row r="99" spans="1:74" ht="24.95" customHeight="1" thickTop="1" thickBot="1" x14ac:dyDescent="0.25">
      <c r="A99" s="474"/>
      <c r="B99" s="311"/>
      <c r="C99" s="367"/>
      <c r="D99" s="752" t="s">
        <v>102</v>
      </c>
      <c r="E99" s="752"/>
      <c r="F99" s="752"/>
      <c r="G99" s="505">
        <f>IF(S99=F98,IF(S99=R99,(SUM(G98:K98)/S99),0),0)</f>
        <v>0</v>
      </c>
      <c r="H99" s="495" t="str">
        <f>IF(R99&gt;S99,"Please answer all question correctly with X only",IF(S99&lt;F98,"Please answer all question",IF($G99&gt;4.5,$BM$11,IF($G99&gt;3.5,$BM$10, IF($G99&gt;2.5,$BM$9,IF($G99&gt;1.5,'Ringkasan Laporan'!D41,IF($G99&gt;1,'Ringkasan Laporan'!D40,IF($G99=1,'Ringkasan Laporan'!D39))))))))</f>
        <v>Please answer all question</v>
      </c>
      <c r="I99" s="496"/>
      <c r="J99" s="496"/>
      <c r="K99" s="219"/>
      <c r="L99" s="491"/>
      <c r="M99" s="107"/>
      <c r="N99" s="219"/>
      <c r="O99" s="109"/>
      <c r="P99" s="555"/>
      <c r="Q99" s="314"/>
      <c r="R99" s="358">
        <f>SUM(R93:S97)/2</f>
        <v>0</v>
      </c>
      <c r="S99" s="358">
        <f>SUM(S93:S97)</f>
        <v>0</v>
      </c>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69"/>
      <c r="AV99" s="170"/>
      <c r="AW99" s="170"/>
      <c r="AX99" s="170"/>
      <c r="AY99" s="171"/>
      <c r="AZ99" s="171"/>
      <c r="BA99" s="171"/>
      <c r="BB99" s="171"/>
      <c r="BC99" s="171"/>
      <c r="BD99" s="171"/>
      <c r="BE99" s="171"/>
      <c r="BF99" s="171"/>
      <c r="BG99" s="171"/>
      <c r="BH99" s="171"/>
      <c r="BI99" s="171"/>
      <c r="BJ99" s="171"/>
      <c r="BK99" s="171"/>
      <c r="BL99" s="172"/>
      <c r="BM99" s="172"/>
      <c r="BN99" s="172"/>
      <c r="BO99" s="172"/>
      <c r="BP99" s="172"/>
      <c r="BQ99" s="172"/>
      <c r="BR99" s="172"/>
      <c r="BS99" s="172"/>
      <c r="BT99" s="172"/>
    </row>
    <row r="100" spans="1:74" s="360" customFormat="1" ht="24.95" customHeight="1" thickTop="1" thickBot="1" x14ac:dyDescent="0.25">
      <c r="A100" s="497"/>
      <c r="B100" s="311"/>
      <c r="C100" s="367"/>
      <c r="D100" s="752" t="s">
        <v>29</v>
      </c>
      <c r="E100" s="752"/>
      <c r="F100" s="752"/>
      <c r="G100" s="498"/>
      <c r="H100" s="498"/>
      <c r="I100" s="499"/>
      <c r="J100" s="744" t="str">
        <f>IF(S99&gt;F98,"ERROR",IF(S99&lt;F98,"Check!",SUM(G98:K98)))</f>
        <v>Check!</v>
      </c>
      <c r="K100" s="745"/>
      <c r="L100" s="491"/>
      <c r="M100" s="107"/>
      <c r="N100" s="219"/>
      <c r="O100" s="109"/>
      <c r="P100" s="555"/>
      <c r="Q100" s="314"/>
      <c r="R100" s="348"/>
      <c r="S100" s="349"/>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85"/>
      <c r="AV100" s="186"/>
      <c r="AW100" s="186"/>
      <c r="AX100" s="186"/>
      <c r="AY100" s="187"/>
      <c r="AZ100" s="187"/>
      <c r="BA100" s="187"/>
      <c r="BB100" s="187"/>
      <c r="BC100" s="187"/>
      <c r="BD100" s="187"/>
      <c r="BE100" s="187"/>
      <c r="BF100" s="187"/>
      <c r="BG100" s="187"/>
      <c r="BH100" s="187"/>
      <c r="BI100" s="187"/>
      <c r="BJ100" s="187"/>
      <c r="BK100" s="187"/>
      <c r="BL100" s="189"/>
      <c r="BM100" s="189"/>
      <c r="BN100" s="189"/>
      <c r="BO100" s="189"/>
      <c r="BP100" s="189"/>
      <c r="BQ100" s="189"/>
      <c r="BR100" s="189"/>
      <c r="BS100" s="189"/>
      <c r="BT100" s="189"/>
      <c r="BU100" s="359"/>
      <c r="BV100" s="359"/>
    </row>
    <row r="101" spans="1:74" ht="30" customHeight="1" thickBot="1" x14ac:dyDescent="0.25">
      <c r="A101" s="474"/>
      <c r="B101" s="311"/>
      <c r="C101" s="368"/>
      <c r="D101" s="361"/>
      <c r="E101" s="361"/>
      <c r="F101" s="362"/>
      <c r="G101" s="500"/>
      <c r="H101" s="500"/>
      <c r="I101" s="501"/>
      <c r="J101" s="502"/>
      <c r="K101" s="503" t="str">
        <f>IF(S99&lt;F98,"Please answer all question","")</f>
        <v>Please answer all question</v>
      </c>
      <c r="L101" s="491"/>
      <c r="M101" s="107"/>
      <c r="N101" s="219"/>
      <c r="O101" s="109"/>
      <c r="P101" s="555"/>
      <c r="Q101" s="314"/>
      <c r="R101" s="363"/>
      <c r="S101" s="349"/>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69"/>
      <c r="AV101" s="170"/>
      <c r="AW101" s="170"/>
      <c r="AX101" s="170"/>
      <c r="AY101" s="171"/>
      <c r="AZ101" s="171"/>
      <c r="BA101" s="171"/>
      <c r="BB101" s="171"/>
      <c r="BC101" s="171"/>
      <c r="BD101" s="171"/>
      <c r="BE101" s="171"/>
      <c r="BF101" s="171"/>
      <c r="BG101" s="171"/>
      <c r="BH101" s="171"/>
      <c r="BI101" s="171"/>
      <c r="BJ101" s="171"/>
      <c r="BK101" s="171"/>
      <c r="BL101" s="172"/>
      <c r="BM101" s="172"/>
      <c r="BN101" s="172"/>
      <c r="BO101" s="172"/>
      <c r="BP101" s="172"/>
      <c r="BQ101" s="172"/>
      <c r="BR101" s="172"/>
      <c r="BS101" s="172"/>
      <c r="BT101" s="172"/>
    </row>
    <row r="102" spans="1:74" ht="28.5" thickTop="1" thickBot="1" x14ac:dyDescent="0.25">
      <c r="A102" s="474"/>
      <c r="B102" s="311"/>
      <c r="C102" s="758" t="s">
        <v>126</v>
      </c>
      <c r="D102" s="759"/>
      <c r="E102" s="759"/>
      <c r="F102" s="760"/>
      <c r="G102" s="326">
        <v>1</v>
      </c>
      <c r="H102" s="327">
        <v>2</v>
      </c>
      <c r="I102" s="326">
        <v>3</v>
      </c>
      <c r="J102" s="327">
        <v>4</v>
      </c>
      <c r="K102" s="326">
        <v>5</v>
      </c>
      <c r="L102" s="491"/>
      <c r="M102" s="107"/>
      <c r="N102" s="749" t="s">
        <v>383</v>
      </c>
      <c r="O102" s="750"/>
      <c r="P102" s="749"/>
      <c r="Q102" s="750"/>
      <c r="R102" s="348"/>
      <c r="S102" s="349"/>
      <c r="T102" s="191"/>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69"/>
      <c r="AV102" s="170"/>
      <c r="AW102" s="170"/>
      <c r="AX102" s="170"/>
      <c r="AY102" s="171"/>
      <c r="AZ102" s="171"/>
      <c r="BA102" s="171"/>
      <c r="BB102" s="171"/>
      <c r="BC102" s="171"/>
      <c r="BD102" s="171"/>
      <c r="BE102" s="171"/>
      <c r="BF102" s="171"/>
      <c r="BG102" s="171"/>
      <c r="BH102" s="171"/>
      <c r="BI102" s="171"/>
      <c r="BJ102" s="171"/>
      <c r="BK102" s="171"/>
      <c r="BL102" s="172"/>
      <c r="BM102" s="172"/>
      <c r="BN102" s="172"/>
      <c r="BO102" s="172"/>
      <c r="BP102" s="172"/>
      <c r="BQ102" s="172"/>
      <c r="BR102" s="172"/>
      <c r="BS102" s="172"/>
      <c r="BT102" s="172"/>
    </row>
    <row r="103" spans="1:74" ht="365.25" customHeight="1" thickTop="1" thickBot="1" x14ac:dyDescent="0.25">
      <c r="A103" s="474"/>
      <c r="B103" s="311"/>
      <c r="C103" s="372">
        <f>1+C97</f>
        <v>55</v>
      </c>
      <c r="D103" s="753" t="s">
        <v>181</v>
      </c>
      <c r="E103" s="754"/>
      <c r="F103" s="755"/>
      <c r="G103" s="541"/>
      <c r="H103" s="536"/>
      <c r="I103" s="536"/>
      <c r="J103" s="536"/>
      <c r="K103" s="536"/>
      <c r="L103" s="329">
        <f t="shared" ref="L103:L105" si="54">COUNTIF(G103:K103,"x")</f>
        <v>0</v>
      </c>
      <c r="M103" s="107"/>
      <c r="N103" s="475" t="s">
        <v>264</v>
      </c>
      <c r="O103" s="493"/>
      <c r="P103" s="612" t="s">
        <v>250</v>
      </c>
      <c r="Q103" s="314"/>
      <c r="R103" s="330">
        <f t="shared" ref="R103:R105" si="55">COUNTA(G103:K103)</f>
        <v>0</v>
      </c>
      <c r="S103" s="331">
        <f t="shared" ref="S103:S105" si="56">COUNTIF(G103:K103,"x")</f>
        <v>0</v>
      </c>
      <c r="T103" s="182" t="str">
        <f>IF(S103=0,"Please mark by typing X",IF(S103&lt;&gt;1,"error = more than 1 X ",IF(R103&lt;&gt;S103,"error = Please mark by typing 1 X only","OK ")))</f>
        <v>Please mark by typing X</v>
      </c>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69"/>
      <c r="AV103" s="170"/>
      <c r="AW103" s="170"/>
      <c r="AX103" s="170"/>
      <c r="AY103" s="171"/>
      <c r="AZ103" s="171"/>
      <c r="BA103" s="171"/>
      <c r="BB103" s="171"/>
      <c r="BC103" s="171"/>
      <c r="BD103" s="171"/>
      <c r="BE103" s="171"/>
      <c r="BF103" s="171"/>
      <c r="BG103" s="171"/>
      <c r="BH103" s="171"/>
      <c r="BI103" s="171"/>
      <c r="BJ103" s="171"/>
      <c r="BK103" s="171"/>
      <c r="BL103" s="172"/>
      <c r="BM103" s="172"/>
      <c r="BN103" s="172"/>
      <c r="BO103" s="172"/>
      <c r="BP103" s="172"/>
      <c r="BQ103" s="172"/>
      <c r="BR103" s="172"/>
      <c r="BS103" s="172"/>
      <c r="BT103" s="172"/>
    </row>
    <row r="104" spans="1:74" ht="249.95" customHeight="1" thickTop="1" thickBot="1" x14ac:dyDescent="0.25">
      <c r="A104" s="474"/>
      <c r="B104" s="311"/>
      <c r="C104" s="582">
        <f>1+C103</f>
        <v>56</v>
      </c>
      <c r="D104" s="762" t="s">
        <v>148</v>
      </c>
      <c r="E104" s="763"/>
      <c r="F104" s="764"/>
      <c r="G104" s="542"/>
      <c r="H104" s="537"/>
      <c r="I104" s="536"/>
      <c r="J104" s="536"/>
      <c r="K104" s="536"/>
      <c r="L104" s="329">
        <f t="shared" si="54"/>
        <v>0</v>
      </c>
      <c r="M104" s="107"/>
      <c r="N104" s="475" t="s">
        <v>145</v>
      </c>
      <c r="O104" s="493"/>
      <c r="P104" s="613" t="s">
        <v>412</v>
      </c>
      <c r="Q104" s="314"/>
      <c r="R104" s="330">
        <f t="shared" si="55"/>
        <v>0</v>
      </c>
      <c r="S104" s="331">
        <f t="shared" si="56"/>
        <v>0</v>
      </c>
      <c r="T104" s="182" t="str">
        <f t="shared" ref="T104:T105" si="57">IF(S104=0,"Please mark by typing X",IF(S104&lt;&gt;1,"error = more than 1 X ",IF(R104&lt;&gt;S104,"error = Please mark by typing 1 X only","OK ")))</f>
        <v>Please mark by typing X</v>
      </c>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69"/>
      <c r="AV104" s="170"/>
      <c r="AW104" s="170"/>
      <c r="AX104" s="170"/>
      <c r="AY104" s="171"/>
      <c r="AZ104" s="171"/>
      <c r="BA104" s="171"/>
      <c r="BB104" s="171"/>
      <c r="BC104" s="171"/>
      <c r="BD104" s="171"/>
      <c r="BE104" s="171"/>
      <c r="BF104" s="171"/>
      <c r="BG104" s="171"/>
      <c r="BH104" s="171"/>
      <c r="BI104" s="171"/>
      <c r="BJ104" s="171"/>
      <c r="BK104" s="171"/>
      <c r="BL104" s="172"/>
      <c r="BM104" s="172"/>
      <c r="BN104" s="172"/>
      <c r="BO104" s="172"/>
      <c r="BP104" s="172"/>
      <c r="BQ104" s="172"/>
      <c r="BR104" s="172"/>
      <c r="BS104" s="172"/>
      <c r="BT104" s="172"/>
    </row>
    <row r="105" spans="1:74" ht="249.95" customHeight="1" thickTop="1" thickBot="1" x14ac:dyDescent="0.25">
      <c r="A105" s="474"/>
      <c r="B105" s="311"/>
      <c r="C105" s="372">
        <f t="shared" ref="C105" si="58">1+C104</f>
        <v>57</v>
      </c>
      <c r="D105" s="746" t="s">
        <v>182</v>
      </c>
      <c r="E105" s="747"/>
      <c r="F105" s="748"/>
      <c r="G105" s="544"/>
      <c r="H105" s="537"/>
      <c r="I105" s="536"/>
      <c r="J105" s="536"/>
      <c r="K105" s="536"/>
      <c r="L105" s="329">
        <f t="shared" si="54"/>
        <v>0</v>
      </c>
      <c r="M105" s="107"/>
      <c r="N105" s="476" t="s">
        <v>263</v>
      </c>
      <c r="O105" s="494"/>
      <c r="P105" s="613" t="s">
        <v>413</v>
      </c>
      <c r="Q105" s="314"/>
      <c r="R105" s="330">
        <f t="shared" si="55"/>
        <v>0</v>
      </c>
      <c r="S105" s="331">
        <f t="shared" si="56"/>
        <v>0</v>
      </c>
      <c r="T105" s="182" t="str">
        <f t="shared" si="57"/>
        <v>Please mark by typing X</v>
      </c>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69"/>
      <c r="AV105" s="170"/>
      <c r="AW105" s="170"/>
      <c r="AX105" s="170"/>
      <c r="AY105" s="171"/>
      <c r="AZ105" s="171"/>
      <c r="BA105" s="171"/>
      <c r="BB105" s="171"/>
      <c r="BC105" s="171"/>
      <c r="BD105" s="171"/>
      <c r="BE105" s="171"/>
      <c r="BF105" s="171"/>
      <c r="BG105" s="171"/>
      <c r="BH105" s="171"/>
      <c r="BI105" s="171"/>
      <c r="BJ105" s="171"/>
      <c r="BK105" s="171"/>
      <c r="BL105" s="172"/>
      <c r="BM105" s="172"/>
      <c r="BN105" s="172"/>
      <c r="BO105" s="172"/>
      <c r="BP105" s="172"/>
      <c r="BQ105" s="172"/>
      <c r="BR105" s="172"/>
      <c r="BS105" s="172"/>
      <c r="BT105" s="172"/>
    </row>
    <row r="106" spans="1:74" ht="24.95" customHeight="1" thickTop="1" thickBot="1" x14ac:dyDescent="0.25">
      <c r="A106" s="474"/>
      <c r="B106" s="311"/>
      <c r="C106" s="364"/>
      <c r="D106" s="370"/>
      <c r="E106" s="370"/>
      <c r="F106" s="371">
        <f>COUNTA(D103:D105)</f>
        <v>3</v>
      </c>
      <c r="G106" s="504">
        <f>COUNTIF(G103:G105,"x")*G$4</f>
        <v>0</v>
      </c>
      <c r="H106" s="504">
        <f>COUNTIF(H103:H105,"x")*H$4</f>
        <v>0</v>
      </c>
      <c r="I106" s="504">
        <f>COUNTIF(I103:I105,"x")*I$4</f>
        <v>0</v>
      </c>
      <c r="J106" s="504">
        <f>COUNTIF(J103:J105,"x")*J$4</f>
        <v>0</v>
      </c>
      <c r="K106" s="504">
        <f>COUNTIF(K103:K105,"x")*K$4</f>
        <v>0</v>
      </c>
      <c r="L106" s="337">
        <f>SUM(L103:L105)</f>
        <v>0</v>
      </c>
      <c r="M106" s="107"/>
      <c r="N106" s="219"/>
      <c r="O106" s="108"/>
      <c r="P106" s="558"/>
      <c r="Q106" s="314"/>
      <c r="R106" s="356"/>
      <c r="S106" s="356"/>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69"/>
      <c r="AV106" s="170"/>
      <c r="AW106" s="170"/>
      <c r="AX106" s="170"/>
      <c r="AY106" s="171"/>
      <c r="AZ106" s="171"/>
      <c r="BA106" s="171"/>
      <c r="BB106" s="171"/>
      <c r="BC106" s="171"/>
      <c r="BD106" s="171"/>
      <c r="BE106" s="171"/>
      <c r="BF106" s="171"/>
      <c r="BG106" s="171"/>
      <c r="BH106" s="171"/>
      <c r="BI106" s="171"/>
      <c r="BJ106" s="171"/>
      <c r="BK106" s="171"/>
      <c r="BL106" s="172"/>
      <c r="BM106" s="172"/>
      <c r="BN106" s="172"/>
      <c r="BO106" s="172"/>
      <c r="BP106" s="172"/>
      <c r="BQ106" s="172"/>
      <c r="BR106" s="172"/>
      <c r="BS106" s="172"/>
      <c r="BT106" s="172"/>
    </row>
    <row r="107" spans="1:74" ht="24.95" customHeight="1" thickTop="1" thickBot="1" x14ac:dyDescent="0.25">
      <c r="A107" s="474"/>
      <c r="B107" s="311"/>
      <c r="C107" s="367"/>
      <c r="D107" s="752" t="s">
        <v>103</v>
      </c>
      <c r="E107" s="752"/>
      <c r="F107" s="752"/>
      <c r="G107" s="505">
        <f>IF(S107=F106,IF(S107=R107,(SUM(G106:K106)/S107),0),0)</f>
        <v>0</v>
      </c>
      <c r="H107" s="495" t="str">
        <f>IF(R107&gt;S107,"Please answer all question correctly with X only",IF(S107&lt;F106,"Please answer all question",IF($G107&gt;4.5,$BM$11,IF($G107&gt;3.5,$BM$10, IF($G107&gt;2.5,$BM$9,IF($G107&gt;1.5,'Ringkasan Laporan'!D41,IF($G107&gt;1,'Ringkasan Laporan'!D40,IF($G107=1,'Ringkasan Laporan'!D39))))))))</f>
        <v>Please answer all question</v>
      </c>
      <c r="I107" s="496"/>
      <c r="J107" s="496"/>
      <c r="K107" s="219"/>
      <c r="L107" s="491"/>
      <c r="M107" s="107"/>
      <c r="N107" s="219"/>
      <c r="O107" s="109"/>
      <c r="P107" s="555"/>
      <c r="Q107" s="314"/>
      <c r="R107" s="358">
        <f>SUM(R103:S105)/2</f>
        <v>0</v>
      </c>
      <c r="S107" s="358">
        <f>SUM(S103:S105)</f>
        <v>0</v>
      </c>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69"/>
      <c r="AV107" s="170"/>
      <c r="AW107" s="170"/>
      <c r="AX107" s="170"/>
      <c r="AY107" s="171"/>
      <c r="AZ107" s="171"/>
      <c r="BA107" s="171"/>
      <c r="BB107" s="171"/>
      <c r="BC107" s="171"/>
      <c r="BD107" s="171"/>
      <c r="BE107" s="171"/>
      <c r="BF107" s="171"/>
      <c r="BG107" s="171"/>
      <c r="BH107" s="171"/>
      <c r="BI107" s="171"/>
      <c r="BJ107" s="171"/>
      <c r="BK107" s="171"/>
      <c r="BL107" s="172"/>
      <c r="BM107" s="172"/>
      <c r="BN107" s="172"/>
      <c r="BO107" s="172"/>
      <c r="BP107" s="172"/>
      <c r="BQ107" s="172"/>
      <c r="BR107" s="172"/>
      <c r="BS107" s="172"/>
      <c r="BT107" s="172"/>
    </row>
    <row r="108" spans="1:74" s="360" customFormat="1" ht="24.95" customHeight="1" thickTop="1" thickBot="1" x14ac:dyDescent="0.25">
      <c r="A108" s="497"/>
      <c r="B108" s="311"/>
      <c r="C108" s="367"/>
      <c r="D108" s="752" t="s">
        <v>58</v>
      </c>
      <c r="E108" s="752"/>
      <c r="F108" s="752"/>
      <c r="G108" s="498"/>
      <c r="H108" s="498"/>
      <c r="I108" s="499"/>
      <c r="J108" s="744" t="str">
        <f>IF(S107&gt;F106,"ERROR",IF(S107&lt;F106,"Check!",SUM(G106:K106)))</f>
        <v>Check!</v>
      </c>
      <c r="K108" s="745"/>
      <c r="L108" s="491"/>
      <c r="M108" s="107"/>
      <c r="N108" s="219"/>
      <c r="O108" s="109"/>
      <c r="P108" s="555"/>
      <c r="Q108" s="314"/>
      <c r="R108" s="348"/>
      <c r="S108" s="349"/>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85"/>
      <c r="AV108" s="186"/>
      <c r="AW108" s="186"/>
      <c r="AX108" s="186"/>
      <c r="AY108" s="187"/>
      <c r="AZ108" s="187"/>
      <c r="BA108" s="187"/>
      <c r="BB108" s="187"/>
      <c r="BC108" s="187"/>
      <c r="BD108" s="187"/>
      <c r="BE108" s="187"/>
      <c r="BF108" s="187"/>
      <c r="BG108" s="187"/>
      <c r="BH108" s="187"/>
      <c r="BI108" s="187"/>
      <c r="BJ108" s="187"/>
      <c r="BK108" s="187"/>
      <c r="BL108" s="189"/>
      <c r="BM108" s="189"/>
      <c r="BN108" s="189"/>
      <c r="BO108" s="189"/>
      <c r="BP108" s="189"/>
      <c r="BQ108" s="189"/>
      <c r="BR108" s="189"/>
      <c r="BS108" s="189"/>
      <c r="BT108" s="189"/>
      <c r="BU108" s="359"/>
      <c r="BV108" s="359"/>
    </row>
    <row r="109" spans="1:74" ht="30" customHeight="1" thickBot="1" x14ac:dyDescent="0.25">
      <c r="A109" s="474"/>
      <c r="B109" s="311"/>
      <c r="C109" s="367"/>
      <c r="D109" s="373"/>
      <c r="E109" s="373"/>
      <c r="F109" s="374"/>
      <c r="G109" s="508"/>
      <c r="H109" s="508"/>
      <c r="I109" s="509"/>
      <c r="J109" s="510"/>
      <c r="K109" s="503" t="str">
        <f>IF(S107&lt;F106,"Please answer all question","")</f>
        <v>Please answer all question</v>
      </c>
      <c r="L109" s="491"/>
      <c r="M109" s="107"/>
      <c r="N109" s="219"/>
      <c r="O109" s="109"/>
      <c r="P109" s="555"/>
      <c r="Q109" s="314"/>
      <c r="R109" s="363"/>
      <c r="S109" s="349"/>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69"/>
      <c r="AV109" s="170"/>
      <c r="AW109" s="170"/>
      <c r="AX109" s="170"/>
      <c r="AY109" s="171"/>
      <c r="AZ109" s="171"/>
      <c r="BA109" s="171"/>
      <c r="BB109" s="171"/>
      <c r="BC109" s="171"/>
      <c r="BD109" s="171"/>
      <c r="BE109" s="171"/>
      <c r="BF109" s="171"/>
      <c r="BG109" s="171"/>
      <c r="BH109" s="171"/>
      <c r="BI109" s="171"/>
      <c r="BJ109" s="171"/>
      <c r="BK109" s="171"/>
      <c r="BL109" s="172"/>
      <c r="BM109" s="172"/>
      <c r="BN109" s="172"/>
      <c r="BO109" s="172"/>
      <c r="BP109" s="172"/>
      <c r="BQ109" s="172"/>
      <c r="BR109" s="172"/>
      <c r="BS109" s="172"/>
      <c r="BT109" s="172"/>
    </row>
    <row r="110" spans="1:74" ht="70.150000000000006" customHeight="1" thickTop="1" thickBot="1" x14ac:dyDescent="0.4">
      <c r="A110" s="474"/>
      <c r="B110" s="311"/>
      <c r="C110" s="369" t="s">
        <v>141</v>
      </c>
      <c r="D110" s="759" t="s">
        <v>128</v>
      </c>
      <c r="E110" s="765"/>
      <c r="F110" s="766"/>
      <c r="G110" s="326">
        <v>1</v>
      </c>
      <c r="H110" s="327">
        <v>2</v>
      </c>
      <c r="I110" s="326">
        <v>3</v>
      </c>
      <c r="J110" s="327">
        <v>4</v>
      </c>
      <c r="K110" s="326">
        <v>5</v>
      </c>
      <c r="L110" s="491"/>
      <c r="M110" s="107"/>
      <c r="N110" s="749" t="s">
        <v>383</v>
      </c>
      <c r="O110" s="750"/>
      <c r="P110" s="749"/>
      <c r="Q110" s="750"/>
      <c r="R110" s="348"/>
      <c r="S110" s="349"/>
      <c r="T110" s="191"/>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69"/>
      <c r="AV110" s="170"/>
      <c r="AW110" s="170"/>
      <c r="AX110" s="170"/>
      <c r="AY110" s="171"/>
      <c r="AZ110" s="171"/>
      <c r="BA110" s="171"/>
      <c r="BB110" s="171"/>
      <c r="BC110" s="171"/>
      <c r="BD110" s="171"/>
      <c r="BE110" s="171"/>
      <c r="BF110" s="171"/>
      <c r="BG110" s="171"/>
      <c r="BH110" s="171"/>
      <c r="BI110" s="171"/>
      <c r="BJ110" s="171"/>
      <c r="BK110" s="171"/>
      <c r="BL110" s="172"/>
      <c r="BM110" s="172"/>
      <c r="BN110" s="172"/>
      <c r="BO110" s="172"/>
      <c r="BP110" s="172"/>
      <c r="BQ110" s="172"/>
      <c r="BR110" s="172"/>
      <c r="BS110" s="172"/>
      <c r="BT110" s="172"/>
    </row>
    <row r="111" spans="1:74" ht="230.1" customHeight="1" thickTop="1" thickBot="1" x14ac:dyDescent="0.25">
      <c r="A111" s="474"/>
      <c r="B111" s="311"/>
      <c r="C111" s="328">
        <f>C105+1</f>
        <v>58</v>
      </c>
      <c r="D111" s="746" t="s">
        <v>191</v>
      </c>
      <c r="E111" s="747"/>
      <c r="F111" s="748"/>
      <c r="G111" s="532"/>
      <c r="H111" s="533"/>
      <c r="I111" s="533"/>
      <c r="J111" s="533"/>
      <c r="K111" s="533"/>
      <c r="L111" s="329">
        <f t="shared" ref="L111:L115" si="59">COUNTIF(G111:K111,"x")</f>
        <v>0</v>
      </c>
      <c r="M111" s="107"/>
      <c r="N111" s="609" t="s">
        <v>135</v>
      </c>
      <c r="O111" s="511"/>
      <c r="P111" s="614" t="s">
        <v>251</v>
      </c>
      <c r="Q111" s="314"/>
      <c r="R111" s="330">
        <f t="shared" ref="R111:R115" si="60">COUNTA(G111:K111)</f>
        <v>0</v>
      </c>
      <c r="S111" s="331">
        <f t="shared" ref="S111:S115" si="61">COUNTIF(G111:K111,"x")</f>
        <v>0</v>
      </c>
      <c r="T111" s="182" t="str">
        <f t="shared" ref="T111:T115" si="62">IF(S111=0,"Please mark by typing X",IF(S111&lt;&gt;1,"error = more than 1 X ",IF(R111&lt;&gt;S111,"error = Please mark by typing 1 X only","OK ")))</f>
        <v>Please mark by typing X</v>
      </c>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69"/>
      <c r="AV111" s="170"/>
      <c r="AW111" s="170"/>
      <c r="AX111" s="170"/>
      <c r="AY111" s="171"/>
      <c r="AZ111" s="171"/>
      <c r="BA111" s="171"/>
      <c r="BB111" s="171"/>
      <c r="BC111" s="171"/>
      <c r="BD111" s="171"/>
      <c r="BE111" s="171"/>
      <c r="BF111" s="171"/>
      <c r="BG111" s="171"/>
      <c r="BH111" s="171"/>
      <c r="BI111" s="171"/>
      <c r="BJ111" s="171"/>
      <c r="BK111" s="171"/>
      <c r="BL111" s="172"/>
      <c r="BM111" s="172"/>
      <c r="BN111" s="172"/>
      <c r="BO111" s="172"/>
      <c r="BP111" s="172"/>
      <c r="BQ111" s="172"/>
      <c r="BR111" s="172"/>
      <c r="BS111" s="172"/>
      <c r="BT111" s="172"/>
    </row>
    <row r="112" spans="1:74" ht="230.1" customHeight="1" thickTop="1" thickBot="1" x14ac:dyDescent="0.25">
      <c r="A112" s="474"/>
      <c r="B112" s="311"/>
      <c r="C112" s="332">
        <f>C111+1</f>
        <v>59</v>
      </c>
      <c r="D112" s="762" t="s">
        <v>323</v>
      </c>
      <c r="E112" s="763"/>
      <c r="F112" s="764"/>
      <c r="G112" s="538"/>
      <c r="H112" s="533"/>
      <c r="I112" s="533"/>
      <c r="J112" s="533"/>
      <c r="K112" s="533"/>
      <c r="L112" s="329">
        <f t="shared" si="59"/>
        <v>0</v>
      </c>
      <c r="M112" s="107"/>
      <c r="N112" s="475" t="s">
        <v>145</v>
      </c>
      <c r="O112" s="511" t="s">
        <v>164</v>
      </c>
      <c r="P112" s="615" t="s">
        <v>252</v>
      </c>
      <c r="Q112" s="314"/>
      <c r="R112" s="330">
        <f t="shared" si="60"/>
        <v>0</v>
      </c>
      <c r="S112" s="331">
        <f t="shared" si="61"/>
        <v>0</v>
      </c>
      <c r="T112" s="182" t="str">
        <f t="shared" si="62"/>
        <v>Please mark by typing X</v>
      </c>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69"/>
      <c r="AV112" s="170"/>
      <c r="AW112" s="170"/>
      <c r="AX112" s="170"/>
      <c r="AY112" s="171"/>
      <c r="AZ112" s="171"/>
      <c r="BA112" s="171"/>
      <c r="BB112" s="171"/>
      <c r="BC112" s="171"/>
      <c r="BD112" s="171"/>
      <c r="BE112" s="171"/>
      <c r="BF112" s="171"/>
      <c r="BG112" s="171"/>
      <c r="BH112" s="171"/>
      <c r="BI112" s="171"/>
      <c r="BJ112" s="171"/>
      <c r="BK112" s="171"/>
      <c r="BL112" s="172"/>
      <c r="BM112" s="172"/>
      <c r="BN112" s="172"/>
      <c r="BO112" s="172"/>
      <c r="BP112" s="172"/>
      <c r="BQ112" s="172"/>
      <c r="BR112" s="172"/>
      <c r="BS112" s="172"/>
      <c r="BT112" s="172"/>
    </row>
    <row r="113" spans="1:74" ht="230.1" customHeight="1" thickTop="1" thickBot="1" x14ac:dyDescent="0.25">
      <c r="A113" s="474"/>
      <c r="B113" s="311"/>
      <c r="C113" s="332">
        <f t="shared" ref="C113" si="63">C112+1</f>
        <v>60</v>
      </c>
      <c r="D113" s="746" t="s">
        <v>192</v>
      </c>
      <c r="E113" s="747"/>
      <c r="F113" s="748"/>
      <c r="G113" s="538"/>
      <c r="H113" s="533"/>
      <c r="I113" s="533"/>
      <c r="J113" s="533"/>
      <c r="K113" s="533"/>
      <c r="L113" s="329">
        <f t="shared" si="59"/>
        <v>0</v>
      </c>
      <c r="M113" s="107"/>
      <c r="N113" s="608" t="s">
        <v>82</v>
      </c>
      <c r="O113" s="585" t="s">
        <v>165</v>
      </c>
      <c r="P113" s="615" t="s">
        <v>253</v>
      </c>
      <c r="Q113" s="314"/>
      <c r="R113" s="330">
        <f t="shared" si="60"/>
        <v>0</v>
      </c>
      <c r="S113" s="331">
        <f t="shared" si="61"/>
        <v>0</v>
      </c>
      <c r="T113" s="182" t="str">
        <f t="shared" si="62"/>
        <v>Please mark by typing X</v>
      </c>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69"/>
      <c r="AV113" s="170"/>
      <c r="AW113" s="170"/>
      <c r="AX113" s="170"/>
      <c r="AY113" s="171"/>
      <c r="AZ113" s="171"/>
      <c r="BA113" s="171"/>
      <c r="BB113" s="171"/>
      <c r="BC113" s="171"/>
      <c r="BD113" s="171"/>
      <c r="BE113" s="171"/>
      <c r="BF113" s="171"/>
      <c r="BG113" s="171"/>
      <c r="BH113" s="171"/>
      <c r="BI113" s="171"/>
      <c r="BJ113" s="171"/>
      <c r="BK113" s="171"/>
      <c r="BL113" s="172"/>
      <c r="BM113" s="172"/>
      <c r="BN113" s="172"/>
      <c r="BO113" s="172"/>
      <c r="BP113" s="172"/>
      <c r="BQ113" s="172"/>
      <c r="BR113" s="172"/>
      <c r="BS113" s="172"/>
      <c r="BT113" s="172"/>
    </row>
    <row r="114" spans="1:74" ht="230.1" customHeight="1" thickTop="1" thickBot="1" x14ac:dyDescent="0.25">
      <c r="A114" s="474"/>
      <c r="B114" s="311"/>
      <c r="C114" s="332">
        <f>C113+1</f>
        <v>61</v>
      </c>
      <c r="D114" s="746" t="s">
        <v>324</v>
      </c>
      <c r="E114" s="746"/>
      <c r="F114" s="751"/>
      <c r="G114" s="538"/>
      <c r="H114" s="533"/>
      <c r="I114" s="533"/>
      <c r="J114" s="583"/>
      <c r="K114" s="533"/>
      <c r="L114" s="623">
        <f t="shared" si="59"/>
        <v>0</v>
      </c>
      <c r="M114" s="107"/>
      <c r="N114" s="476" t="s">
        <v>185</v>
      </c>
      <c r="O114" s="585"/>
      <c r="P114" s="615" t="s">
        <v>307</v>
      </c>
      <c r="Q114" s="314"/>
      <c r="R114" s="330">
        <f t="shared" si="60"/>
        <v>0</v>
      </c>
      <c r="S114" s="331">
        <f t="shared" si="61"/>
        <v>0</v>
      </c>
      <c r="T114" s="182" t="str">
        <f t="shared" si="62"/>
        <v>Please mark by typing X</v>
      </c>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69"/>
      <c r="AV114" s="170"/>
      <c r="AW114" s="170"/>
      <c r="AX114" s="170"/>
      <c r="AY114" s="171"/>
      <c r="AZ114" s="171"/>
      <c r="BA114" s="171"/>
      <c r="BB114" s="171"/>
      <c r="BC114" s="171"/>
      <c r="BD114" s="171"/>
      <c r="BE114" s="171"/>
      <c r="BF114" s="171"/>
      <c r="BG114" s="171"/>
      <c r="BH114" s="171"/>
      <c r="BI114" s="171"/>
      <c r="BJ114" s="171"/>
      <c r="BK114" s="171"/>
      <c r="BL114" s="172"/>
      <c r="BM114" s="172"/>
      <c r="BN114" s="172"/>
      <c r="BO114" s="172"/>
      <c r="BP114" s="172"/>
      <c r="BQ114" s="172"/>
      <c r="BR114" s="172"/>
      <c r="BS114" s="172"/>
      <c r="BT114" s="172"/>
    </row>
    <row r="115" spans="1:74" s="359" customFormat="1" ht="230.1" customHeight="1" thickTop="1" thickBot="1" x14ac:dyDescent="0.25">
      <c r="A115" s="506"/>
      <c r="B115" s="311"/>
      <c r="C115" s="328">
        <f>C114+1</f>
        <v>62</v>
      </c>
      <c r="D115" s="746" t="s">
        <v>325</v>
      </c>
      <c r="E115" s="746"/>
      <c r="F115" s="751"/>
      <c r="G115" s="544"/>
      <c r="H115" s="545"/>
      <c r="I115" s="545"/>
      <c r="J115" s="621"/>
      <c r="K115" s="533"/>
      <c r="L115" s="329">
        <f t="shared" si="59"/>
        <v>0</v>
      </c>
      <c r="M115" s="107"/>
      <c r="N115" s="476" t="s">
        <v>184</v>
      </c>
      <c r="O115" s="585"/>
      <c r="P115" s="615" t="s">
        <v>308</v>
      </c>
      <c r="Q115" s="314"/>
      <c r="R115" s="330">
        <f t="shared" si="60"/>
        <v>0</v>
      </c>
      <c r="S115" s="331">
        <f t="shared" si="61"/>
        <v>0</v>
      </c>
      <c r="T115" s="182" t="str">
        <f t="shared" si="62"/>
        <v>Please mark by typing X</v>
      </c>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85"/>
      <c r="AV115" s="186"/>
      <c r="AW115" s="186"/>
      <c r="AX115" s="186"/>
      <c r="AY115" s="187"/>
      <c r="AZ115" s="187"/>
      <c r="BA115" s="187"/>
      <c r="BB115" s="187"/>
      <c r="BC115" s="187"/>
      <c r="BD115" s="187"/>
      <c r="BE115" s="187"/>
      <c r="BF115" s="187"/>
      <c r="BG115" s="187"/>
      <c r="BH115" s="187"/>
      <c r="BI115" s="187"/>
      <c r="BJ115" s="187"/>
      <c r="BK115" s="187"/>
      <c r="BL115" s="189"/>
      <c r="BM115" s="189"/>
      <c r="BN115" s="189"/>
      <c r="BO115" s="189"/>
      <c r="BP115" s="189"/>
      <c r="BQ115" s="189"/>
      <c r="BR115" s="189"/>
      <c r="BS115" s="189"/>
      <c r="BT115" s="189"/>
    </row>
    <row r="116" spans="1:74" ht="24.95" customHeight="1" thickTop="1" thickBot="1" x14ac:dyDescent="0.25">
      <c r="A116" s="474"/>
      <c r="B116" s="311"/>
      <c r="C116" s="364"/>
      <c r="D116" s="370"/>
      <c r="E116" s="370"/>
      <c r="F116" s="371">
        <f>COUNTA(D111:D115)</f>
        <v>5</v>
      </c>
      <c r="G116" s="504">
        <f>COUNTIF(G111:G115,"x")*G$4</f>
        <v>0</v>
      </c>
      <c r="H116" s="504">
        <f>COUNTIF(H111:H115,"x")*H$4</f>
        <v>0</v>
      </c>
      <c r="I116" s="504">
        <f>COUNTIF(I111:I115,"x")*I$4</f>
        <v>0</v>
      </c>
      <c r="J116" s="504">
        <f>COUNTIF(J111:J115,"x")*J$4</f>
        <v>0</v>
      </c>
      <c r="K116" s="504">
        <f>COUNTIF(K111:K115,"x")*K$4</f>
        <v>0</v>
      </c>
      <c r="L116" s="337">
        <f>SUM(L111:L115)</f>
        <v>0</v>
      </c>
      <c r="M116" s="107"/>
      <c r="N116" s="219"/>
      <c r="O116" s="108"/>
      <c r="P116" s="558"/>
      <c r="Q116" s="314"/>
      <c r="R116" s="356"/>
      <c r="S116" s="356"/>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69"/>
      <c r="AV116" s="170"/>
      <c r="AW116" s="170"/>
      <c r="AX116" s="170"/>
      <c r="AY116" s="171"/>
      <c r="AZ116" s="171"/>
      <c r="BA116" s="171"/>
      <c r="BB116" s="171"/>
      <c r="BC116" s="171"/>
      <c r="BD116" s="171"/>
      <c r="BE116" s="171"/>
      <c r="BF116" s="171"/>
      <c r="BG116" s="171"/>
      <c r="BH116" s="171"/>
      <c r="BI116" s="171"/>
      <c r="BJ116" s="171"/>
      <c r="BK116" s="171"/>
      <c r="BL116" s="172"/>
      <c r="BM116" s="172"/>
      <c r="BN116" s="172"/>
      <c r="BO116" s="172"/>
      <c r="BP116" s="172"/>
      <c r="BQ116" s="172"/>
      <c r="BR116" s="172"/>
      <c r="BS116" s="172"/>
      <c r="BT116" s="172"/>
    </row>
    <row r="117" spans="1:74" ht="24.95" customHeight="1" thickTop="1" thickBot="1" x14ac:dyDescent="0.25">
      <c r="A117" s="474"/>
      <c r="B117" s="311"/>
      <c r="C117" s="367"/>
      <c r="D117" s="752" t="s">
        <v>104</v>
      </c>
      <c r="E117" s="752"/>
      <c r="F117" s="752"/>
      <c r="G117" s="505">
        <f>IF(S117=F116,IF(S117=R117,(SUM(G116:K116)/S117),0),0)</f>
        <v>0</v>
      </c>
      <c r="H117" s="495" t="str">
        <f>IF(R117&gt;S117,"Please answer all question correctly with X only",IF(S117&lt;F116,"Please answer all question",IF($G117&gt;4.5,$BM$11,IF($G117&gt;3.5,$BM$10, IF($G117&gt;2.5,$BM$9,IF($G117&gt;1.5,'Ringkasan Laporan'!D41,IF($G117&gt;1,'Ringkasan Laporan'!D40,IF($G117=1,'Ringkasan Laporan'!D39))))))))</f>
        <v>Please answer all question</v>
      </c>
      <c r="I117" s="496"/>
      <c r="J117" s="496"/>
      <c r="K117" s="219"/>
      <c r="L117" s="491"/>
      <c r="M117" s="107"/>
      <c r="N117" s="219"/>
      <c r="O117" s="109"/>
      <c r="P117" s="555"/>
      <c r="Q117" s="314"/>
      <c r="R117" s="358">
        <f>SUM(R111:S115)/2</f>
        <v>0</v>
      </c>
      <c r="S117" s="358">
        <f>SUM(S111:S115)</f>
        <v>0</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69"/>
      <c r="AV117" s="170"/>
      <c r="AW117" s="170"/>
      <c r="AX117" s="170"/>
      <c r="AY117" s="171"/>
      <c r="AZ117" s="171"/>
      <c r="BA117" s="171"/>
      <c r="BB117" s="171"/>
      <c r="BC117" s="171"/>
      <c r="BD117" s="171"/>
      <c r="BE117" s="171"/>
      <c r="BF117" s="171"/>
      <c r="BG117" s="171"/>
      <c r="BH117" s="171"/>
      <c r="BI117" s="171"/>
      <c r="BJ117" s="171"/>
      <c r="BK117" s="171"/>
      <c r="BL117" s="172"/>
      <c r="BM117" s="172"/>
      <c r="BN117" s="172"/>
      <c r="BO117" s="172"/>
      <c r="BP117" s="172"/>
      <c r="BQ117" s="172"/>
      <c r="BR117" s="172"/>
      <c r="BS117" s="172"/>
      <c r="BT117" s="172"/>
    </row>
    <row r="118" spans="1:74" s="360" customFormat="1" ht="24.95" customHeight="1" thickTop="1" thickBot="1" x14ac:dyDescent="0.25">
      <c r="A118" s="497"/>
      <c r="B118" s="311"/>
      <c r="C118" s="367"/>
      <c r="D118" s="752" t="s">
        <v>79</v>
      </c>
      <c r="E118" s="752"/>
      <c r="F118" s="752"/>
      <c r="G118" s="498"/>
      <c r="H118" s="498"/>
      <c r="I118" s="499"/>
      <c r="J118" s="744" t="str">
        <f>IF(S117&gt;F116,"ERROR",IF(S117&lt;F116,"Check!",SUM(G116:K116)))</f>
        <v>Check!</v>
      </c>
      <c r="K118" s="745"/>
      <c r="L118" s="491"/>
      <c r="M118" s="107"/>
      <c r="N118" s="219"/>
      <c r="O118" s="109"/>
      <c r="P118" s="555"/>
      <c r="Q118" s="314"/>
      <c r="R118" s="348"/>
      <c r="S118" s="349"/>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85"/>
      <c r="AV118" s="186"/>
      <c r="AW118" s="186"/>
      <c r="AX118" s="186"/>
      <c r="AY118" s="187"/>
      <c r="AZ118" s="187"/>
      <c r="BA118" s="187"/>
      <c r="BB118" s="187"/>
      <c r="BC118" s="187"/>
      <c r="BD118" s="187"/>
      <c r="BE118" s="187"/>
      <c r="BF118" s="187"/>
      <c r="BG118" s="187"/>
      <c r="BH118" s="187"/>
      <c r="BI118" s="187"/>
      <c r="BJ118" s="187"/>
      <c r="BK118" s="187"/>
      <c r="BL118" s="189"/>
      <c r="BM118" s="189"/>
      <c r="BN118" s="189"/>
      <c r="BO118" s="189"/>
      <c r="BP118" s="189"/>
      <c r="BQ118" s="189"/>
      <c r="BR118" s="189"/>
      <c r="BS118" s="189"/>
      <c r="BT118" s="189"/>
      <c r="BU118" s="359"/>
      <c r="BV118" s="359"/>
    </row>
    <row r="119" spans="1:74" s="360" customFormat="1" ht="30" customHeight="1" thickBot="1" x14ac:dyDescent="0.25">
      <c r="A119" s="497"/>
      <c r="B119" s="311"/>
      <c r="C119" s="367"/>
      <c r="D119" s="373"/>
      <c r="E119" s="373"/>
      <c r="F119" s="374"/>
      <c r="G119" s="508"/>
      <c r="H119" s="508"/>
      <c r="I119" s="509"/>
      <c r="J119" s="510"/>
      <c r="K119" s="503" t="str">
        <f>IF(S117&lt;F116,"Please answer all question","")</f>
        <v>Please answer all question</v>
      </c>
      <c r="L119" s="491"/>
      <c r="M119" s="107"/>
      <c r="N119" s="219"/>
      <c r="O119" s="109"/>
      <c r="P119" s="555"/>
      <c r="Q119" s="314"/>
      <c r="R119" s="363"/>
      <c r="S119" s="349"/>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85"/>
      <c r="AV119" s="186"/>
      <c r="AW119" s="186"/>
      <c r="AX119" s="186"/>
      <c r="AY119" s="187"/>
      <c r="AZ119" s="187"/>
      <c r="BA119" s="187"/>
      <c r="BB119" s="187"/>
      <c r="BC119" s="187"/>
      <c r="BD119" s="187"/>
      <c r="BE119" s="187"/>
      <c r="BF119" s="187"/>
      <c r="BG119" s="187"/>
      <c r="BH119" s="187"/>
      <c r="BI119" s="187"/>
      <c r="BJ119" s="187"/>
      <c r="BK119" s="187"/>
      <c r="BL119" s="189"/>
      <c r="BM119" s="189"/>
      <c r="BN119" s="189"/>
      <c r="BO119" s="189"/>
      <c r="BP119" s="189"/>
      <c r="BQ119" s="189"/>
      <c r="BR119" s="189"/>
      <c r="BS119" s="189"/>
      <c r="BT119" s="189"/>
      <c r="BU119" s="359"/>
      <c r="BV119" s="359"/>
    </row>
    <row r="120" spans="1:74" s="360" customFormat="1" ht="32.25" thickTop="1" thickBot="1" x14ac:dyDescent="0.4">
      <c r="A120" s="497"/>
      <c r="B120" s="311"/>
      <c r="C120" s="369" t="s">
        <v>141</v>
      </c>
      <c r="D120" s="759" t="s">
        <v>127</v>
      </c>
      <c r="E120" s="765"/>
      <c r="F120" s="766"/>
      <c r="G120" s="326">
        <v>1</v>
      </c>
      <c r="H120" s="327">
        <v>2</v>
      </c>
      <c r="I120" s="326">
        <v>3</v>
      </c>
      <c r="J120" s="327">
        <v>4</v>
      </c>
      <c r="K120" s="326">
        <v>5</v>
      </c>
      <c r="L120" s="491"/>
      <c r="M120" s="107"/>
      <c r="N120" s="749" t="s">
        <v>383</v>
      </c>
      <c r="O120" s="750"/>
      <c r="P120" s="749"/>
      <c r="Q120" s="750"/>
      <c r="R120" s="363"/>
      <c r="S120" s="349"/>
      <c r="T120" s="191"/>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69"/>
      <c r="AV120" s="170"/>
      <c r="AW120" s="170"/>
      <c r="AX120" s="170"/>
      <c r="AY120" s="187"/>
      <c r="AZ120" s="187"/>
      <c r="BA120" s="187"/>
      <c r="BB120" s="187"/>
      <c r="BC120" s="187"/>
      <c r="BD120" s="187"/>
      <c r="BE120" s="187"/>
      <c r="BF120" s="187"/>
      <c r="BG120" s="187"/>
      <c r="BH120" s="187"/>
      <c r="BI120" s="187"/>
      <c r="BJ120" s="187"/>
      <c r="BK120" s="187"/>
      <c r="BL120" s="189"/>
      <c r="BM120" s="189"/>
      <c r="BN120" s="189"/>
      <c r="BO120" s="189"/>
      <c r="BP120" s="189"/>
      <c r="BQ120" s="189"/>
      <c r="BR120" s="189"/>
      <c r="BS120" s="189"/>
      <c r="BT120" s="189"/>
      <c r="BU120" s="359"/>
      <c r="BV120" s="359"/>
    </row>
    <row r="121" spans="1:74" s="360" customFormat="1" ht="230.1" customHeight="1" thickTop="1" thickBot="1" x14ac:dyDescent="0.25">
      <c r="A121" s="497"/>
      <c r="B121" s="311"/>
      <c r="C121" s="328">
        <f>1+C115</f>
        <v>63</v>
      </c>
      <c r="D121" s="753" t="s">
        <v>326</v>
      </c>
      <c r="E121" s="754"/>
      <c r="F121" s="755"/>
      <c r="G121" s="532"/>
      <c r="H121" s="533"/>
      <c r="I121" s="535"/>
      <c r="J121" s="535"/>
      <c r="K121" s="535"/>
      <c r="L121" s="329">
        <f t="shared" ref="L121:L124" si="64">COUNTIF(G121:K121,"x")</f>
        <v>0</v>
      </c>
      <c r="M121" s="219"/>
      <c r="N121" s="609" t="s">
        <v>186</v>
      </c>
      <c r="O121" s="493"/>
      <c r="P121" s="614" t="s">
        <v>309</v>
      </c>
      <c r="Q121" s="314"/>
      <c r="R121" s="330">
        <f t="shared" ref="R121:R124" si="65">COUNTA(G121:K121)</f>
        <v>0</v>
      </c>
      <c r="S121" s="331">
        <f t="shared" ref="S121:S124" si="66">COUNTIF(G121:K121,"x")</f>
        <v>0</v>
      </c>
      <c r="T121" s="182" t="str">
        <f>IF(S121=0,"Please mark by typing X",IF(S121&lt;&gt;1,"error = more than 1 X ",IF(R121&lt;&gt;S121,"error = Please mark by typing 1 X only","OK ")))</f>
        <v>Please mark by typing X</v>
      </c>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69"/>
      <c r="AV121" s="170"/>
      <c r="AW121" s="170"/>
      <c r="AX121" s="170"/>
      <c r="AY121" s="187"/>
      <c r="AZ121" s="187"/>
      <c r="BA121" s="187"/>
      <c r="BB121" s="187"/>
      <c r="BC121" s="187"/>
      <c r="BD121" s="187"/>
      <c r="BE121" s="187"/>
      <c r="BF121" s="187"/>
      <c r="BG121" s="187"/>
      <c r="BH121" s="187"/>
      <c r="BI121" s="187"/>
      <c r="BJ121" s="187"/>
      <c r="BK121" s="187"/>
      <c r="BL121" s="189"/>
      <c r="BM121" s="189"/>
      <c r="BN121" s="189"/>
      <c r="BO121" s="189"/>
      <c r="BP121" s="189"/>
      <c r="BQ121" s="189"/>
      <c r="BR121" s="189"/>
      <c r="BS121" s="189"/>
      <c r="BT121" s="189"/>
      <c r="BU121" s="359"/>
      <c r="BV121" s="359"/>
    </row>
    <row r="122" spans="1:74" s="360" customFormat="1" ht="230.1" customHeight="1" thickTop="1" thickBot="1" x14ac:dyDescent="0.25">
      <c r="A122" s="497"/>
      <c r="B122" s="311"/>
      <c r="C122" s="332">
        <f>C121+1</f>
        <v>64</v>
      </c>
      <c r="D122" s="746" t="s">
        <v>115</v>
      </c>
      <c r="E122" s="747"/>
      <c r="F122" s="748"/>
      <c r="G122" s="534"/>
      <c r="H122" s="535"/>
      <c r="I122" s="535"/>
      <c r="J122" s="535"/>
      <c r="K122" s="535"/>
      <c r="L122" s="329">
        <f t="shared" si="64"/>
        <v>0</v>
      </c>
      <c r="M122" s="219"/>
      <c r="N122" s="608" t="s">
        <v>136</v>
      </c>
      <c r="O122" s="494"/>
      <c r="P122" s="615" t="s">
        <v>310</v>
      </c>
      <c r="Q122" s="314"/>
      <c r="R122" s="330">
        <f t="shared" si="65"/>
        <v>0</v>
      </c>
      <c r="S122" s="331">
        <f t="shared" si="66"/>
        <v>0</v>
      </c>
      <c r="T122" s="182" t="str">
        <f t="shared" ref="T122:T124" si="67">IF(S122=0,"Please mark by typing X",IF(S122&lt;&gt;1,"error = more than 1 X ",IF(R122&lt;&gt;S122,"error = Please mark by typing 1 X only","OK ")))</f>
        <v>Please mark by typing X</v>
      </c>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69"/>
      <c r="AV122" s="170"/>
      <c r="AW122" s="170"/>
      <c r="AX122" s="170"/>
      <c r="AY122" s="187"/>
      <c r="AZ122" s="187"/>
      <c r="BA122" s="187"/>
      <c r="BB122" s="187"/>
      <c r="BC122" s="187"/>
      <c r="BD122" s="187"/>
      <c r="BE122" s="187"/>
      <c r="BF122" s="187"/>
      <c r="BG122" s="187"/>
      <c r="BH122" s="187"/>
      <c r="BI122" s="187"/>
      <c r="BJ122" s="187"/>
      <c r="BK122" s="187"/>
      <c r="BL122" s="189"/>
      <c r="BM122" s="189"/>
      <c r="BN122" s="189"/>
      <c r="BO122" s="189"/>
      <c r="BP122" s="189"/>
      <c r="BQ122" s="189"/>
      <c r="BR122" s="189"/>
      <c r="BS122" s="189"/>
      <c r="BT122" s="189"/>
      <c r="BU122" s="359"/>
      <c r="BV122" s="359"/>
    </row>
    <row r="123" spans="1:74" s="360" customFormat="1" ht="230.1" customHeight="1" thickTop="1" thickBot="1" x14ac:dyDescent="0.25">
      <c r="A123" s="497"/>
      <c r="B123" s="311"/>
      <c r="C123" s="328">
        <f t="shared" ref="C123:C124" si="68">C122+1</f>
        <v>65</v>
      </c>
      <c r="D123" s="753" t="s">
        <v>116</v>
      </c>
      <c r="E123" s="754"/>
      <c r="F123" s="755"/>
      <c r="G123" s="535"/>
      <c r="H123" s="535"/>
      <c r="I123" s="535"/>
      <c r="J123" s="535"/>
      <c r="K123" s="535"/>
      <c r="L123" s="329">
        <f t="shared" si="64"/>
        <v>0</v>
      </c>
      <c r="M123" s="219"/>
      <c r="N123" s="608" t="s">
        <v>137</v>
      </c>
      <c r="O123" s="494"/>
      <c r="P123" s="615" t="s">
        <v>311</v>
      </c>
      <c r="Q123" s="314"/>
      <c r="R123" s="330">
        <f t="shared" si="65"/>
        <v>0</v>
      </c>
      <c r="S123" s="331">
        <f t="shared" si="66"/>
        <v>0</v>
      </c>
      <c r="T123" s="182" t="str">
        <f t="shared" si="67"/>
        <v>Please mark by typing X</v>
      </c>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69"/>
      <c r="AV123" s="170"/>
      <c r="AW123" s="170"/>
      <c r="AX123" s="170"/>
      <c r="AY123" s="187"/>
      <c r="AZ123" s="187"/>
      <c r="BA123" s="187"/>
      <c r="BB123" s="187"/>
      <c r="BC123" s="187"/>
      <c r="BD123" s="187"/>
      <c r="BE123" s="187"/>
      <c r="BF123" s="187"/>
      <c r="BG123" s="187"/>
      <c r="BH123" s="187"/>
      <c r="BI123" s="187"/>
      <c r="BJ123" s="187"/>
      <c r="BK123" s="187"/>
      <c r="BL123" s="189"/>
      <c r="BM123" s="189"/>
      <c r="BN123" s="189"/>
      <c r="BO123" s="189"/>
      <c r="BP123" s="189"/>
      <c r="BQ123" s="189"/>
      <c r="BR123" s="189"/>
      <c r="BS123" s="189"/>
      <c r="BT123" s="189"/>
      <c r="BU123" s="359"/>
      <c r="BV123" s="359"/>
    </row>
    <row r="124" spans="1:74" s="360" customFormat="1" ht="230.1" customHeight="1" thickTop="1" thickBot="1" x14ac:dyDescent="0.25">
      <c r="A124" s="497"/>
      <c r="B124" s="311"/>
      <c r="C124" s="332">
        <f t="shared" si="68"/>
        <v>66</v>
      </c>
      <c r="D124" s="762" t="s">
        <v>200</v>
      </c>
      <c r="E124" s="763"/>
      <c r="F124" s="764"/>
      <c r="G124" s="534"/>
      <c r="H124" s="535"/>
      <c r="I124" s="535"/>
      <c r="J124" s="535"/>
      <c r="K124" s="535"/>
      <c r="L124" s="329">
        <f t="shared" si="64"/>
        <v>0</v>
      </c>
      <c r="M124" s="219"/>
      <c r="N124" s="512"/>
      <c r="O124" s="494"/>
      <c r="P124" s="615" t="s">
        <v>312</v>
      </c>
      <c r="Q124" s="314"/>
      <c r="R124" s="330">
        <f t="shared" si="65"/>
        <v>0</v>
      </c>
      <c r="S124" s="331">
        <f t="shared" si="66"/>
        <v>0</v>
      </c>
      <c r="T124" s="182" t="str">
        <f t="shared" si="67"/>
        <v>Please mark by typing X</v>
      </c>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69"/>
      <c r="AV124" s="170"/>
      <c r="AW124" s="170"/>
      <c r="AX124" s="170"/>
      <c r="AY124" s="187"/>
      <c r="AZ124" s="187"/>
      <c r="BA124" s="187"/>
      <c r="BB124" s="187"/>
      <c r="BC124" s="187"/>
      <c r="BD124" s="187"/>
      <c r="BE124" s="187"/>
      <c r="BF124" s="187"/>
      <c r="BG124" s="187"/>
      <c r="BH124" s="187"/>
      <c r="BI124" s="187"/>
      <c r="BJ124" s="187"/>
      <c r="BK124" s="187"/>
      <c r="BL124" s="189"/>
      <c r="BM124" s="189"/>
      <c r="BN124" s="189"/>
      <c r="BO124" s="189"/>
      <c r="BP124" s="189"/>
      <c r="BQ124" s="189"/>
      <c r="BR124" s="189"/>
      <c r="BS124" s="189"/>
      <c r="BT124" s="189"/>
      <c r="BU124" s="359"/>
      <c r="BV124" s="359"/>
    </row>
    <row r="125" spans="1:74" s="360" customFormat="1" ht="24.95" customHeight="1" thickTop="1" thickBot="1" x14ac:dyDescent="0.25">
      <c r="A125" s="497"/>
      <c r="B125" s="311"/>
      <c r="C125" s="364"/>
      <c r="D125" s="365"/>
      <c r="E125" s="365"/>
      <c r="F125" s="371">
        <f>COUNTA(D121:D124)</f>
        <v>4</v>
      </c>
      <c r="G125" s="504">
        <f>COUNTIF(G120:G124,"x")*G$4</f>
        <v>0</v>
      </c>
      <c r="H125" s="504">
        <f>COUNTIF(H120:H124,"x")*H$4</f>
        <v>0</v>
      </c>
      <c r="I125" s="504">
        <f>COUNTIF(I120:I124,"x")*I$4</f>
        <v>0</v>
      </c>
      <c r="J125" s="504">
        <f>COUNTIF(J120:J124,"x")*J$4</f>
        <v>0</v>
      </c>
      <c r="K125" s="504">
        <f>COUNTIF(K120:K124,"x")*K$4</f>
        <v>0</v>
      </c>
      <c r="L125" s="337">
        <f>SUM(L121:L124)</f>
        <v>0</v>
      </c>
      <c r="M125" s="107"/>
      <c r="N125" s="219"/>
      <c r="O125" s="108"/>
      <c r="P125" s="558"/>
      <c r="Q125" s="314"/>
      <c r="R125" s="363"/>
      <c r="S125" s="349"/>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85"/>
      <c r="AV125" s="186"/>
      <c r="AW125" s="186"/>
      <c r="AX125" s="186"/>
      <c r="AY125" s="187"/>
      <c r="AZ125" s="187"/>
      <c r="BA125" s="187"/>
      <c r="BB125" s="187"/>
      <c r="BC125" s="187"/>
      <c r="BD125" s="187"/>
      <c r="BE125" s="187"/>
      <c r="BF125" s="187"/>
      <c r="BG125" s="187"/>
      <c r="BH125" s="187"/>
      <c r="BI125" s="187"/>
      <c r="BJ125" s="187"/>
      <c r="BK125" s="187"/>
      <c r="BL125" s="189"/>
      <c r="BM125" s="189"/>
      <c r="BN125" s="189"/>
      <c r="BO125" s="189"/>
      <c r="BP125" s="189"/>
      <c r="BQ125" s="189"/>
      <c r="BR125" s="189"/>
      <c r="BS125" s="189"/>
      <c r="BT125" s="189"/>
      <c r="BU125" s="359"/>
      <c r="BV125" s="359"/>
    </row>
    <row r="126" spans="1:74" s="360" customFormat="1" ht="24.95" customHeight="1" thickTop="1" thickBot="1" x14ac:dyDescent="0.25">
      <c r="A126" s="497"/>
      <c r="B126" s="311"/>
      <c r="C126" s="367"/>
      <c r="D126" s="752" t="s">
        <v>105</v>
      </c>
      <c r="E126" s="752"/>
      <c r="F126" s="752"/>
      <c r="G126" s="505">
        <f>IF(S126=F125,IF(S126=R126,(SUM(G125:K125)/S126),0),0)</f>
        <v>0</v>
      </c>
      <c r="H126" s="495" t="str">
        <f>IF(S126&gt;F125,"Error - extra X",IF(R126&gt;S126,"Please answer all question correctly with X only",IF(S126&lt;F125,"Please answer all question",IF($G126&gt;4.5,$BM$11,IF($G126&gt;3.5,$BM$10,IF($G126&gt;2.5,$BM$9,IF($G126&gt;1.5,'Ringkasan Laporan'!D41,IF($G126&gt;1,'Ringkasan Laporan'!D40,IF($G126=1,'Ringkasan Laporan'!D39)))))))))</f>
        <v>Please answer all question</v>
      </c>
      <c r="I126" s="496"/>
      <c r="J126" s="496"/>
      <c r="K126" s="219"/>
      <c r="L126" s="491"/>
      <c r="M126" s="107"/>
      <c r="N126" s="219"/>
      <c r="O126" s="109"/>
      <c r="P126" s="555"/>
      <c r="Q126" s="314"/>
      <c r="R126" s="358">
        <f>SUM(R121:S124)/2</f>
        <v>0</v>
      </c>
      <c r="S126" s="358">
        <f>SUM(S121:S124)</f>
        <v>0</v>
      </c>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85"/>
      <c r="AV126" s="186"/>
      <c r="AW126" s="186"/>
      <c r="AX126" s="186"/>
      <c r="AY126" s="187"/>
      <c r="AZ126" s="187"/>
      <c r="BA126" s="187"/>
      <c r="BB126" s="187"/>
      <c r="BC126" s="187"/>
      <c r="BD126" s="187"/>
      <c r="BE126" s="187"/>
      <c r="BF126" s="187"/>
      <c r="BG126" s="187"/>
      <c r="BH126" s="187"/>
      <c r="BI126" s="187"/>
      <c r="BJ126" s="187"/>
      <c r="BK126" s="187"/>
      <c r="BL126" s="189"/>
      <c r="BM126" s="189"/>
      <c r="BN126" s="189"/>
      <c r="BO126" s="189"/>
      <c r="BP126" s="189"/>
      <c r="BQ126" s="189"/>
      <c r="BR126" s="189"/>
      <c r="BS126" s="189"/>
      <c r="BT126" s="189"/>
      <c r="BU126" s="359"/>
      <c r="BV126" s="359"/>
    </row>
    <row r="127" spans="1:74" s="360" customFormat="1" ht="24.95" customHeight="1" thickTop="1" thickBot="1" x14ac:dyDescent="0.25">
      <c r="A127" s="497"/>
      <c r="B127" s="311"/>
      <c r="C127" s="367"/>
      <c r="D127" s="752" t="s">
        <v>94</v>
      </c>
      <c r="E127" s="752"/>
      <c r="F127" s="752"/>
      <c r="G127" s="498"/>
      <c r="H127" s="498"/>
      <c r="I127" s="499"/>
      <c r="J127" s="744" t="str">
        <f>IF(S126&gt;F125,"ERROR",IF(S126&lt;F125,"Check!",SUM(G125:K125)))</f>
        <v>Check!</v>
      </c>
      <c r="K127" s="745"/>
      <c r="L127" s="491"/>
      <c r="M127" s="107"/>
      <c r="N127" s="219"/>
      <c r="O127" s="109"/>
      <c r="P127" s="555"/>
      <c r="Q127" s="314"/>
      <c r="R127" s="363"/>
      <c r="S127" s="349"/>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85"/>
      <c r="AV127" s="186"/>
      <c r="AW127" s="186"/>
      <c r="AX127" s="186"/>
      <c r="AY127" s="187"/>
      <c r="AZ127" s="187"/>
      <c r="BA127" s="187"/>
      <c r="BB127" s="187"/>
      <c r="BC127" s="187"/>
      <c r="BD127" s="187"/>
      <c r="BE127" s="187"/>
      <c r="BF127" s="187"/>
      <c r="BG127" s="187"/>
      <c r="BH127" s="187"/>
      <c r="BI127" s="187"/>
      <c r="BJ127" s="187"/>
      <c r="BK127" s="187"/>
      <c r="BL127" s="189"/>
      <c r="BM127" s="189"/>
      <c r="BN127" s="189"/>
      <c r="BO127" s="189"/>
      <c r="BP127" s="189"/>
      <c r="BQ127" s="189"/>
      <c r="BR127" s="189"/>
      <c r="BS127" s="189"/>
      <c r="BT127" s="189"/>
      <c r="BU127" s="359"/>
      <c r="BV127" s="359"/>
    </row>
    <row r="128" spans="1:74" ht="30" customHeight="1" thickBot="1" x14ac:dyDescent="0.25">
      <c r="A128" s="474"/>
      <c r="B128" s="311"/>
      <c r="C128" s="367"/>
      <c r="D128" s="373"/>
      <c r="E128" s="373"/>
      <c r="F128" s="374"/>
      <c r="G128" s="508"/>
      <c r="H128" s="508"/>
      <c r="I128" s="509"/>
      <c r="J128" s="510"/>
      <c r="K128" s="503" t="str">
        <f>IF(S126&lt;F125,"Please answer all question","")</f>
        <v>Please answer all question</v>
      </c>
      <c r="L128" s="491"/>
      <c r="M128" s="107"/>
      <c r="N128" s="219"/>
      <c r="O128" s="109"/>
      <c r="P128" s="555"/>
      <c r="Q128" s="314"/>
      <c r="R128" s="363"/>
      <c r="S128" s="349"/>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69"/>
      <c r="AV128" s="170"/>
      <c r="AW128" s="170"/>
      <c r="AX128" s="170"/>
      <c r="AY128" s="171"/>
      <c r="AZ128" s="171"/>
      <c r="BA128" s="171"/>
      <c r="BB128" s="171"/>
      <c r="BC128" s="171"/>
      <c r="BD128" s="171"/>
      <c r="BE128" s="171"/>
      <c r="BF128" s="171"/>
      <c r="BG128" s="171"/>
      <c r="BH128" s="171"/>
      <c r="BI128" s="171"/>
      <c r="BJ128" s="171"/>
      <c r="BK128" s="171"/>
      <c r="BL128" s="172"/>
      <c r="BM128" s="172"/>
      <c r="BN128" s="172"/>
      <c r="BO128" s="172"/>
      <c r="BP128" s="172"/>
      <c r="BQ128" s="172"/>
      <c r="BR128" s="172"/>
      <c r="BS128" s="172"/>
      <c r="BT128" s="172"/>
    </row>
    <row r="129" spans="1:74" ht="28.5" thickTop="1" thickBot="1" x14ac:dyDescent="0.25">
      <c r="A129" s="474"/>
      <c r="B129" s="311"/>
      <c r="C129" s="813" t="s">
        <v>129</v>
      </c>
      <c r="D129" s="814"/>
      <c r="E129" s="814"/>
      <c r="F129" s="815"/>
      <c r="G129" s="326">
        <v>1</v>
      </c>
      <c r="H129" s="327">
        <v>2</v>
      </c>
      <c r="I129" s="326">
        <v>3</v>
      </c>
      <c r="J129" s="327">
        <v>4</v>
      </c>
      <c r="K129" s="326">
        <v>5</v>
      </c>
      <c r="L129" s="491"/>
      <c r="M129" s="107"/>
      <c r="N129" s="749" t="s">
        <v>383</v>
      </c>
      <c r="O129" s="750"/>
      <c r="P129" s="749"/>
      <c r="Q129" s="750"/>
      <c r="R129" s="348"/>
      <c r="S129" s="349"/>
      <c r="T129" s="191"/>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69"/>
      <c r="AV129" s="170"/>
      <c r="AW129" s="170"/>
      <c r="AX129" s="170"/>
      <c r="AY129" s="171"/>
      <c r="AZ129" s="171"/>
      <c r="BA129" s="171"/>
      <c r="BB129" s="171"/>
      <c r="BC129" s="171"/>
      <c r="BD129" s="171"/>
      <c r="BE129" s="171"/>
      <c r="BF129" s="171"/>
      <c r="BG129" s="171"/>
      <c r="BH129" s="171"/>
      <c r="BI129" s="171"/>
      <c r="BJ129" s="171"/>
      <c r="BK129" s="171"/>
      <c r="BL129" s="172"/>
      <c r="BM129" s="172"/>
      <c r="BN129" s="172"/>
      <c r="BO129" s="172"/>
      <c r="BP129" s="172"/>
      <c r="BQ129" s="172"/>
      <c r="BR129" s="172"/>
      <c r="BS129" s="172"/>
      <c r="BT129" s="172"/>
    </row>
    <row r="130" spans="1:74" ht="230.1" customHeight="1" thickTop="1" thickBot="1" x14ac:dyDescent="0.25">
      <c r="A130" s="474"/>
      <c r="B130" s="311"/>
      <c r="C130" s="328">
        <f>1+C124</f>
        <v>67</v>
      </c>
      <c r="D130" s="811" t="s">
        <v>189</v>
      </c>
      <c r="E130" s="811"/>
      <c r="F130" s="812"/>
      <c r="G130" s="532"/>
      <c r="H130" s="536"/>
      <c r="I130" s="537"/>
      <c r="J130" s="537"/>
      <c r="K130" s="533"/>
      <c r="L130" s="329">
        <f t="shared" ref="L130:L134" si="69">COUNTIF(G130:K130,"x")</f>
        <v>0</v>
      </c>
      <c r="M130" s="107"/>
      <c r="N130" s="475" t="s">
        <v>157</v>
      </c>
      <c r="O130" s="493"/>
      <c r="P130" s="614" t="s">
        <v>254</v>
      </c>
      <c r="Q130" s="314"/>
      <c r="R130" s="330">
        <f>COUNTA(G130:K130)</f>
        <v>0</v>
      </c>
      <c r="S130" s="331">
        <f>COUNTIF(G130:K130,"x")</f>
        <v>0</v>
      </c>
      <c r="T130" s="182" t="str">
        <f>IF(S130=0,"Please mark by typing X",IF(S130&lt;&gt;1,"error = more than 1 X ",IF(R130&lt;&gt;S130,"error = Please mark by typing 1 X only","OK ")))</f>
        <v>Please mark by typing X</v>
      </c>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69"/>
      <c r="AV130" s="170"/>
      <c r="AW130" s="170"/>
      <c r="AX130" s="170"/>
      <c r="AY130" s="171"/>
      <c r="AZ130" s="171"/>
      <c r="BA130" s="171"/>
      <c r="BB130" s="171"/>
      <c r="BC130" s="171"/>
      <c r="BD130" s="171"/>
      <c r="BE130" s="171"/>
      <c r="BF130" s="171"/>
      <c r="BG130" s="171"/>
      <c r="BH130" s="171"/>
      <c r="BI130" s="171"/>
      <c r="BJ130" s="171"/>
      <c r="BK130" s="171"/>
      <c r="BL130" s="172"/>
      <c r="BM130" s="172"/>
      <c r="BN130" s="172"/>
      <c r="BO130" s="172"/>
      <c r="BP130" s="172"/>
      <c r="BQ130" s="172"/>
      <c r="BR130" s="172"/>
      <c r="BS130" s="172"/>
      <c r="BT130" s="172"/>
    </row>
    <row r="131" spans="1:74" ht="230.1" customHeight="1" thickTop="1" thickBot="1" x14ac:dyDescent="0.25">
      <c r="A131" s="474"/>
      <c r="B131" s="311"/>
      <c r="C131" s="332">
        <f>1+C130</f>
        <v>68</v>
      </c>
      <c r="D131" s="822" t="s">
        <v>327</v>
      </c>
      <c r="E131" s="822"/>
      <c r="F131" s="819"/>
      <c r="G131" s="538"/>
      <c r="H131" s="536"/>
      <c r="I131" s="537"/>
      <c r="J131" s="537"/>
      <c r="K131" s="533"/>
      <c r="L131" s="329">
        <f t="shared" si="69"/>
        <v>0</v>
      </c>
      <c r="M131" s="107"/>
      <c r="N131" s="475"/>
      <c r="O131" s="493"/>
      <c r="P131" s="615" t="s">
        <v>255</v>
      </c>
      <c r="Q131" s="314"/>
      <c r="R131" s="330">
        <f t="shared" ref="R131:R134" si="70">COUNTA(G131:K131)</f>
        <v>0</v>
      </c>
      <c r="S131" s="331">
        <f t="shared" ref="S131:S134" si="71">COUNTIF(G131:K131,"x")</f>
        <v>0</v>
      </c>
      <c r="T131" s="182" t="str">
        <f t="shared" ref="T131:T134" si="72">IF(S131=0,"Please mark by typing X",IF(S131&lt;&gt;1,"error = more than 1 X ",IF(R131&lt;&gt;S131,"error = Please mark by typing 1 X only","OK ")))</f>
        <v>Please mark by typing X</v>
      </c>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69"/>
      <c r="AV131" s="170"/>
      <c r="AW131" s="170"/>
      <c r="AX131" s="170"/>
      <c r="AY131" s="171"/>
      <c r="AZ131" s="171"/>
      <c r="BA131" s="171"/>
      <c r="BB131" s="171"/>
      <c r="BC131" s="171"/>
      <c r="BD131" s="171"/>
      <c r="BE131" s="171"/>
      <c r="BF131" s="171"/>
      <c r="BG131" s="171"/>
      <c r="BH131" s="171"/>
      <c r="BI131" s="171"/>
      <c r="BJ131" s="171"/>
      <c r="BK131" s="171"/>
      <c r="BL131" s="172"/>
      <c r="BM131" s="172"/>
      <c r="BN131" s="172"/>
      <c r="BO131" s="172"/>
      <c r="BP131" s="172"/>
      <c r="BQ131" s="172"/>
      <c r="BR131" s="172"/>
      <c r="BS131" s="172"/>
      <c r="BT131" s="172"/>
    </row>
    <row r="132" spans="1:74" ht="230.1" customHeight="1" thickTop="1" thickBot="1" x14ac:dyDescent="0.25">
      <c r="A132" s="474"/>
      <c r="B132" s="311"/>
      <c r="C132" s="328">
        <f t="shared" ref="C132:C134" si="73">1+C131</f>
        <v>69</v>
      </c>
      <c r="D132" s="819" t="s">
        <v>328</v>
      </c>
      <c r="E132" s="820"/>
      <c r="F132" s="821"/>
      <c r="G132" s="538"/>
      <c r="H132" s="536"/>
      <c r="I132" s="536"/>
      <c r="J132" s="536"/>
      <c r="K132" s="533"/>
      <c r="L132" s="329">
        <f t="shared" si="69"/>
        <v>0</v>
      </c>
      <c r="M132" s="107"/>
      <c r="N132" s="475"/>
      <c r="O132" s="493"/>
      <c r="P132" s="615" t="s">
        <v>256</v>
      </c>
      <c r="Q132" s="314"/>
      <c r="R132" s="330">
        <f t="shared" si="70"/>
        <v>0</v>
      </c>
      <c r="S132" s="331">
        <f t="shared" si="71"/>
        <v>0</v>
      </c>
      <c r="T132" s="182" t="str">
        <f t="shared" si="72"/>
        <v>Please mark by typing X</v>
      </c>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69"/>
      <c r="AV132" s="170"/>
      <c r="AW132" s="170"/>
      <c r="AX132" s="170"/>
      <c r="AY132" s="171"/>
      <c r="AZ132" s="171"/>
      <c r="BA132" s="171"/>
      <c r="BB132" s="171"/>
      <c r="BC132" s="171"/>
      <c r="BD132" s="171"/>
      <c r="BE132" s="171"/>
      <c r="BF132" s="171"/>
      <c r="BG132" s="171"/>
      <c r="BH132" s="171"/>
      <c r="BI132" s="171"/>
      <c r="BJ132" s="171"/>
      <c r="BK132" s="171"/>
      <c r="BL132" s="172"/>
      <c r="BM132" s="172"/>
      <c r="BN132" s="172"/>
      <c r="BO132" s="172"/>
      <c r="BP132" s="172"/>
      <c r="BQ132" s="172"/>
      <c r="BR132" s="172"/>
      <c r="BS132" s="172"/>
      <c r="BT132" s="172"/>
    </row>
    <row r="133" spans="1:74" ht="230.1" customHeight="1" thickTop="1" thickBot="1" x14ac:dyDescent="0.25">
      <c r="A133" s="474"/>
      <c r="B133" s="311"/>
      <c r="C133" s="332">
        <f t="shared" si="73"/>
        <v>70</v>
      </c>
      <c r="D133" s="822" t="s">
        <v>151</v>
      </c>
      <c r="E133" s="822"/>
      <c r="F133" s="819"/>
      <c r="G133" s="538"/>
      <c r="H133" s="536"/>
      <c r="J133" s="537"/>
      <c r="K133" s="583"/>
      <c r="L133" s="329">
        <f>COUNTIF(G133:J133,"x")</f>
        <v>0</v>
      </c>
      <c r="M133" s="107"/>
      <c r="N133" s="608" t="s">
        <v>158</v>
      </c>
      <c r="O133" s="606"/>
      <c r="P133" s="615" t="s">
        <v>207</v>
      </c>
      <c r="Q133" s="314"/>
      <c r="R133" s="330">
        <f>COUNTA(G133:J133)</f>
        <v>0</v>
      </c>
      <c r="S133" s="331">
        <f>COUNTIF(G133:J133,"x")</f>
        <v>0</v>
      </c>
      <c r="T133" s="182" t="str">
        <f t="shared" si="72"/>
        <v>Please mark by typing X</v>
      </c>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69"/>
      <c r="AV133" s="170"/>
      <c r="AW133" s="170"/>
      <c r="AX133" s="170"/>
      <c r="AY133" s="171"/>
      <c r="AZ133" s="171"/>
      <c r="BA133" s="171"/>
      <c r="BB133" s="171"/>
      <c r="BC133" s="171"/>
      <c r="BD133" s="171"/>
      <c r="BE133" s="171"/>
      <c r="BF133" s="171"/>
      <c r="BG133" s="171"/>
      <c r="BH133" s="171"/>
      <c r="BI133" s="171"/>
      <c r="BJ133" s="171"/>
      <c r="BK133" s="171"/>
      <c r="BL133" s="172"/>
      <c r="BM133" s="172"/>
      <c r="BN133" s="172"/>
      <c r="BO133" s="172"/>
      <c r="BP133" s="172"/>
      <c r="BQ133" s="172"/>
      <c r="BR133" s="172"/>
      <c r="BS133" s="172"/>
      <c r="BT133" s="172"/>
    </row>
    <row r="134" spans="1:74" ht="230.1" customHeight="1" thickTop="1" thickBot="1" x14ac:dyDescent="0.25">
      <c r="A134" s="474"/>
      <c r="B134" s="311"/>
      <c r="C134" s="328">
        <f t="shared" si="73"/>
        <v>71</v>
      </c>
      <c r="D134" s="751" t="s">
        <v>188</v>
      </c>
      <c r="E134" s="825"/>
      <c r="F134" s="826"/>
      <c r="G134" s="539"/>
      <c r="H134" s="540"/>
      <c r="I134" s="545"/>
      <c r="J134" s="540"/>
      <c r="K134" s="535"/>
      <c r="L134" s="329">
        <f t="shared" si="69"/>
        <v>0</v>
      </c>
      <c r="M134" s="107"/>
      <c r="N134" s="476" t="s">
        <v>187</v>
      </c>
      <c r="O134" s="607"/>
      <c r="P134" s="611" t="s">
        <v>208</v>
      </c>
      <c r="Q134" s="314"/>
      <c r="R134" s="330">
        <f t="shared" si="70"/>
        <v>0</v>
      </c>
      <c r="S134" s="331">
        <f t="shared" si="71"/>
        <v>0</v>
      </c>
      <c r="T134" s="182" t="str">
        <f t="shared" si="72"/>
        <v>Please mark by typing X</v>
      </c>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69"/>
      <c r="AV134" s="170"/>
      <c r="AW134" s="170"/>
      <c r="AX134" s="170"/>
      <c r="AY134" s="171"/>
      <c r="AZ134" s="171"/>
      <c r="BA134" s="171"/>
      <c r="BB134" s="171"/>
      <c r="BC134" s="171"/>
      <c r="BD134" s="171"/>
      <c r="BE134" s="171"/>
      <c r="BF134" s="171"/>
      <c r="BG134" s="171"/>
      <c r="BH134" s="171"/>
      <c r="BI134" s="171"/>
      <c r="BJ134" s="171"/>
      <c r="BK134" s="171"/>
      <c r="BL134" s="172"/>
      <c r="BM134" s="172"/>
      <c r="BN134" s="172"/>
      <c r="BO134" s="172"/>
      <c r="BP134" s="172"/>
      <c r="BQ134" s="172"/>
      <c r="BR134" s="172"/>
      <c r="BS134" s="172"/>
      <c r="BT134" s="172"/>
    </row>
    <row r="135" spans="1:74" ht="24.95" customHeight="1" thickTop="1" thickBot="1" x14ac:dyDescent="0.25">
      <c r="A135" s="474"/>
      <c r="B135" s="311"/>
      <c r="C135" s="364"/>
      <c r="D135" s="365"/>
      <c r="E135" s="365"/>
      <c r="F135" s="366">
        <f>COUNTA(D130:D134)</f>
        <v>5</v>
      </c>
      <c r="G135" s="504">
        <f>COUNTIF(G130:G134,"x")*G$4</f>
        <v>0</v>
      </c>
      <c r="H135" s="504">
        <f>COUNTIF(H130:H134,"x")*H$4</f>
        <v>0</v>
      </c>
      <c r="I135" s="504">
        <f>COUNTIF(I130:I134,"x")*I$4</f>
        <v>0</v>
      </c>
      <c r="J135" s="504">
        <f>COUNTIF(J130:J134,"x")*J$4</f>
        <v>0</v>
      </c>
      <c r="K135" s="504">
        <f>COUNTIF(K130:K134,"x")*K$4</f>
        <v>0</v>
      </c>
      <c r="L135" s="337">
        <f>SUM(L130:L134)</f>
        <v>0</v>
      </c>
      <c r="M135" s="107"/>
      <c r="N135" s="219"/>
      <c r="O135" s="605"/>
      <c r="P135" s="558"/>
      <c r="Q135" s="314"/>
      <c r="R135" s="356"/>
      <c r="S135" s="349"/>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69"/>
      <c r="AV135" s="170"/>
      <c r="AW135" s="170"/>
      <c r="AX135" s="170"/>
      <c r="AY135" s="171"/>
      <c r="AZ135" s="171"/>
      <c r="BA135" s="171"/>
      <c r="BB135" s="171"/>
      <c r="BC135" s="171"/>
      <c r="BD135" s="171"/>
      <c r="BE135" s="171"/>
      <c r="BF135" s="171"/>
      <c r="BG135" s="171"/>
      <c r="BH135" s="171"/>
      <c r="BI135" s="171"/>
      <c r="BJ135" s="171"/>
      <c r="BK135" s="171"/>
      <c r="BL135" s="172"/>
      <c r="BM135" s="172"/>
      <c r="BN135" s="172"/>
      <c r="BO135" s="172"/>
      <c r="BP135" s="172"/>
      <c r="BQ135" s="172"/>
      <c r="BR135" s="172"/>
      <c r="BS135" s="172"/>
      <c r="BT135" s="172"/>
    </row>
    <row r="136" spans="1:74" ht="24.95" customHeight="1" thickTop="1" thickBot="1" x14ac:dyDescent="0.25">
      <c r="A136" s="474"/>
      <c r="B136" s="311"/>
      <c r="C136" s="367"/>
      <c r="D136" s="752" t="s">
        <v>106</v>
      </c>
      <c r="E136" s="752"/>
      <c r="F136" s="794"/>
      <c r="G136" s="505">
        <f>IF(S136=F135,IF(S136=R136,(SUM(G135:K135)/S136),0),0)</f>
        <v>0</v>
      </c>
      <c r="H136" s="495" t="str">
        <f>IF(R136&gt;S136,"Please answer all question correctly with X only",IF(S136&lt;F135,"Please answer all question",IF($G136&gt;4.5,$BM$11,IF($G136&gt;3.5,$BM$10, IF($G136&gt;2.5,$BM$9,IF($G136&gt;1.5,'Ringkasan Laporan'!D41,IF($G136&gt;1,'Ringkasan Laporan'!D40,IF($G136=1,'Ringkasan Laporan'!D39))))))))</f>
        <v>Please answer all question</v>
      </c>
      <c r="I136" s="496"/>
      <c r="J136" s="496"/>
      <c r="K136" s="219"/>
      <c r="L136" s="491"/>
      <c r="M136" s="107"/>
      <c r="N136" s="219"/>
      <c r="O136" s="107"/>
      <c r="P136" s="555"/>
      <c r="Q136" s="314"/>
      <c r="R136" s="358">
        <f>SUM(R130:S134)/2</f>
        <v>0</v>
      </c>
      <c r="S136" s="358">
        <f>SUM(S130:S134)</f>
        <v>0</v>
      </c>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69"/>
      <c r="AV136" s="170"/>
      <c r="AW136" s="170"/>
      <c r="AX136" s="170"/>
      <c r="AY136" s="171"/>
      <c r="AZ136" s="171"/>
      <c r="BA136" s="171"/>
      <c r="BB136" s="171"/>
      <c r="BC136" s="171"/>
      <c r="BD136" s="171"/>
      <c r="BE136" s="171"/>
      <c r="BF136" s="171"/>
      <c r="BG136" s="171"/>
      <c r="BH136" s="171"/>
      <c r="BI136" s="171"/>
      <c r="BJ136" s="171"/>
      <c r="BK136" s="171"/>
      <c r="BL136" s="172"/>
      <c r="BM136" s="172"/>
      <c r="BN136" s="172"/>
      <c r="BO136" s="172"/>
      <c r="BP136" s="172"/>
      <c r="BQ136" s="172"/>
      <c r="BR136" s="172"/>
      <c r="BS136" s="172"/>
      <c r="BT136" s="172"/>
    </row>
    <row r="137" spans="1:74" s="360" customFormat="1" ht="24.95" customHeight="1" thickTop="1" thickBot="1" x14ac:dyDescent="0.25">
      <c r="A137" s="497"/>
      <c r="B137" s="311"/>
      <c r="C137" s="367"/>
      <c r="D137" s="752" t="s">
        <v>80</v>
      </c>
      <c r="E137" s="752"/>
      <c r="F137" s="752"/>
      <c r="G137" s="498"/>
      <c r="H137" s="498"/>
      <c r="I137" s="499"/>
      <c r="J137" s="744" t="str">
        <f>IF(S136&gt;F135,"ERROR",IF(S136&lt;F135,"Check!",SUM(G135:K135)))</f>
        <v>Check!</v>
      </c>
      <c r="K137" s="745"/>
      <c r="L137" s="491"/>
      <c r="M137" s="107"/>
      <c r="N137" s="219"/>
      <c r="O137" s="107"/>
      <c r="P137" s="555"/>
      <c r="Q137" s="314"/>
      <c r="R137" s="348"/>
      <c r="S137" s="349"/>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85"/>
      <c r="AV137" s="186"/>
      <c r="AW137" s="186"/>
      <c r="AX137" s="186"/>
      <c r="AY137" s="187"/>
      <c r="AZ137" s="187"/>
      <c r="BA137" s="187"/>
      <c r="BB137" s="187"/>
      <c r="BC137" s="187"/>
      <c r="BD137" s="187"/>
      <c r="BE137" s="187"/>
      <c r="BF137" s="187"/>
      <c r="BG137" s="187"/>
      <c r="BH137" s="187"/>
      <c r="BI137" s="187"/>
      <c r="BJ137" s="187"/>
      <c r="BK137" s="187"/>
      <c r="BL137" s="189"/>
      <c r="BM137" s="189"/>
      <c r="BN137" s="189"/>
      <c r="BO137" s="189"/>
      <c r="BP137" s="189"/>
      <c r="BQ137" s="189"/>
      <c r="BR137" s="189"/>
      <c r="BS137" s="189"/>
      <c r="BT137" s="189"/>
      <c r="BU137" s="359"/>
      <c r="BV137" s="359"/>
    </row>
    <row r="138" spans="1:74" ht="288" customHeight="1" thickBot="1" x14ac:dyDescent="0.25">
      <c r="A138" s="474"/>
      <c r="B138" s="311"/>
      <c r="C138" s="367"/>
      <c r="D138" s="373"/>
      <c r="E138" s="373"/>
      <c r="F138" s="374"/>
      <c r="G138" s="508"/>
      <c r="H138" s="508"/>
      <c r="I138" s="509"/>
      <c r="J138" s="510"/>
      <c r="K138" s="503" t="str">
        <f>IF(S136&lt;F135,"Please answer all question","")</f>
        <v>Please answer all question</v>
      </c>
      <c r="L138" s="491"/>
      <c r="M138" s="107"/>
      <c r="N138" s="219"/>
      <c r="O138" s="107"/>
      <c r="P138" s="555"/>
      <c r="Q138" s="314"/>
      <c r="R138" s="363"/>
      <c r="S138" s="375"/>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69"/>
      <c r="AV138" s="170"/>
      <c r="AW138" s="170"/>
      <c r="AX138" s="170"/>
      <c r="AY138" s="171"/>
      <c r="AZ138" s="171"/>
      <c r="BA138" s="171"/>
      <c r="BB138" s="171"/>
      <c r="BC138" s="171"/>
      <c r="BD138" s="171"/>
      <c r="BE138" s="171"/>
      <c r="BF138" s="171"/>
      <c r="BG138" s="171"/>
      <c r="BH138" s="171"/>
      <c r="BI138" s="171"/>
      <c r="BJ138" s="171"/>
      <c r="BK138" s="171"/>
      <c r="BL138" s="172"/>
      <c r="BM138" s="172"/>
      <c r="BN138" s="172"/>
      <c r="BO138" s="172"/>
      <c r="BP138" s="172"/>
      <c r="BQ138" s="172"/>
      <c r="BR138" s="172"/>
      <c r="BS138" s="172"/>
      <c r="BT138" s="172"/>
    </row>
    <row r="139" spans="1:74" ht="28.5" thickTop="1" thickBot="1" x14ac:dyDescent="0.25">
      <c r="A139" s="474"/>
      <c r="B139" s="311"/>
      <c r="C139" s="758" t="s">
        <v>130</v>
      </c>
      <c r="D139" s="759"/>
      <c r="E139" s="759"/>
      <c r="F139" s="760"/>
      <c r="G139" s="326">
        <v>1</v>
      </c>
      <c r="H139" s="327">
        <v>2</v>
      </c>
      <c r="I139" s="326">
        <v>3</v>
      </c>
      <c r="J139" s="327">
        <v>4</v>
      </c>
      <c r="K139" s="326">
        <v>5</v>
      </c>
      <c r="L139" s="491"/>
      <c r="M139" s="107"/>
      <c r="N139" s="756" t="s">
        <v>383</v>
      </c>
      <c r="O139" s="757"/>
      <c r="P139" s="749"/>
      <c r="Q139" s="750"/>
      <c r="R139" s="348"/>
      <c r="S139" s="349"/>
      <c r="T139" s="191"/>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69"/>
      <c r="AV139" s="170"/>
      <c r="AW139" s="170"/>
      <c r="AX139" s="170"/>
      <c r="AY139" s="171"/>
      <c r="AZ139" s="171"/>
      <c r="BA139" s="171"/>
      <c r="BB139" s="171"/>
      <c r="BC139" s="171"/>
      <c r="BD139" s="171"/>
      <c r="BE139" s="171"/>
      <c r="BF139" s="171"/>
      <c r="BG139" s="171"/>
      <c r="BH139" s="171"/>
      <c r="BI139" s="171"/>
      <c r="BJ139" s="171"/>
      <c r="BK139" s="171"/>
      <c r="BL139" s="172"/>
      <c r="BM139" s="172"/>
      <c r="BN139" s="172"/>
      <c r="BO139" s="172"/>
      <c r="BP139" s="172"/>
      <c r="BQ139" s="172"/>
      <c r="BR139" s="172"/>
      <c r="BS139" s="172"/>
      <c r="BT139" s="172"/>
    </row>
    <row r="140" spans="1:74" ht="225" customHeight="1" thickTop="1" thickBot="1" x14ac:dyDescent="0.25">
      <c r="A140" s="474"/>
      <c r="B140" s="311"/>
      <c r="C140" s="328">
        <f>1+C134</f>
        <v>72</v>
      </c>
      <c r="D140" s="746" t="s">
        <v>329</v>
      </c>
      <c r="E140" s="747"/>
      <c r="F140" s="748"/>
      <c r="G140" s="541"/>
      <c r="H140" s="537"/>
      <c r="I140" s="537"/>
      <c r="J140" s="537"/>
      <c r="K140" s="537"/>
      <c r="L140" s="329">
        <f t="shared" ref="L140:L145" si="74">COUNTIF(G140:K140,"x")</f>
        <v>0</v>
      </c>
      <c r="M140" s="107"/>
      <c r="N140" s="475" t="s">
        <v>262</v>
      </c>
      <c r="O140" s="493"/>
      <c r="P140" s="639" t="s">
        <v>217</v>
      </c>
      <c r="Q140" s="314"/>
      <c r="R140" s="330">
        <f t="shared" ref="R140:R145" si="75">COUNTA(G140:K140)</f>
        <v>0</v>
      </c>
      <c r="S140" s="331">
        <f t="shared" ref="S140:S145" si="76">COUNTIF(G140:K140,"x")</f>
        <v>0</v>
      </c>
      <c r="T140" s="182" t="str">
        <f t="shared" ref="T140:T145" si="77">IF(S140=0,"Please mark by typing X",IF(S140&lt;&gt;1,"error = more than 1 X ",IF(R140&lt;&gt;S140,"error = Please mark by typing 1 X only","OK ")))</f>
        <v>Please mark by typing X</v>
      </c>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69"/>
      <c r="AV140" s="170"/>
      <c r="AW140" s="170"/>
      <c r="AX140" s="170"/>
      <c r="AY140" s="171"/>
      <c r="AZ140" s="171"/>
      <c r="BA140" s="171"/>
      <c r="BB140" s="171"/>
      <c r="BC140" s="171"/>
      <c r="BD140" s="171"/>
      <c r="BE140" s="171"/>
      <c r="BF140" s="171"/>
      <c r="BG140" s="171"/>
      <c r="BH140" s="171"/>
      <c r="BI140" s="171"/>
      <c r="BJ140" s="171"/>
      <c r="BK140" s="171"/>
      <c r="BL140" s="172"/>
      <c r="BM140" s="172"/>
      <c r="BN140" s="172"/>
      <c r="BO140" s="172"/>
      <c r="BP140" s="172"/>
      <c r="BQ140" s="172"/>
      <c r="BR140" s="172"/>
      <c r="BS140" s="172"/>
      <c r="BT140" s="172"/>
    </row>
    <row r="141" spans="1:74" ht="225" customHeight="1" thickTop="1" thickBot="1" x14ac:dyDescent="0.25">
      <c r="A141" s="474"/>
      <c r="B141" s="311"/>
      <c r="C141" s="332">
        <f>C140+1</f>
        <v>73</v>
      </c>
      <c r="D141" s="746" t="s">
        <v>153</v>
      </c>
      <c r="E141" s="746"/>
      <c r="F141" s="751"/>
      <c r="G141" s="542"/>
      <c r="H141" s="537"/>
      <c r="I141" s="537"/>
      <c r="J141" s="537"/>
      <c r="K141" s="537"/>
      <c r="L141" s="329">
        <f t="shared" si="74"/>
        <v>0</v>
      </c>
      <c r="M141" s="107"/>
      <c r="N141" s="476" t="s">
        <v>166</v>
      </c>
      <c r="O141" s="507"/>
      <c r="P141" s="610" t="s">
        <v>257</v>
      </c>
      <c r="Q141" s="314"/>
      <c r="R141" s="330">
        <f t="shared" si="75"/>
        <v>0</v>
      </c>
      <c r="S141" s="331">
        <f t="shared" si="76"/>
        <v>0</v>
      </c>
      <c r="T141" s="182" t="str">
        <f t="shared" si="77"/>
        <v>Please mark by typing X</v>
      </c>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69"/>
      <c r="AV141" s="170"/>
      <c r="AW141" s="170"/>
      <c r="AX141" s="170"/>
      <c r="AY141" s="171"/>
      <c r="AZ141" s="171"/>
      <c r="BA141" s="171"/>
      <c r="BB141" s="171"/>
      <c r="BC141" s="171"/>
      <c r="BD141" s="171"/>
      <c r="BE141" s="171"/>
      <c r="BF141" s="171"/>
      <c r="BG141" s="171"/>
      <c r="BH141" s="171"/>
      <c r="BI141" s="171"/>
      <c r="BJ141" s="171"/>
      <c r="BK141" s="171"/>
      <c r="BL141" s="172"/>
      <c r="BM141" s="172"/>
      <c r="BN141" s="172"/>
      <c r="BO141" s="172"/>
      <c r="BP141" s="172"/>
      <c r="BQ141" s="172"/>
      <c r="BR141" s="172"/>
      <c r="BS141" s="172"/>
      <c r="BT141" s="172"/>
    </row>
    <row r="142" spans="1:74" ht="225" customHeight="1" thickTop="1" thickBot="1" x14ac:dyDescent="0.25">
      <c r="A142" s="474"/>
      <c r="B142" s="311"/>
      <c r="C142" s="328">
        <f t="shared" ref="C142:C145" si="78">C141+1</f>
        <v>74</v>
      </c>
      <c r="D142" s="746" t="s">
        <v>330</v>
      </c>
      <c r="E142" s="747"/>
      <c r="F142" s="748"/>
      <c r="G142" s="542"/>
      <c r="H142" s="537"/>
      <c r="I142" s="537"/>
      <c r="J142" s="537"/>
      <c r="K142" s="537"/>
      <c r="L142" s="329">
        <f t="shared" si="74"/>
        <v>0</v>
      </c>
      <c r="M142" s="107"/>
      <c r="N142" s="608" t="s">
        <v>138</v>
      </c>
      <c r="O142" s="494"/>
      <c r="P142" s="610" t="s">
        <v>209</v>
      </c>
      <c r="Q142" s="314"/>
      <c r="R142" s="330">
        <f t="shared" si="75"/>
        <v>0</v>
      </c>
      <c r="S142" s="331">
        <f t="shared" si="76"/>
        <v>0</v>
      </c>
      <c r="T142" s="182" t="str">
        <f t="shared" si="77"/>
        <v>Please mark by typing X</v>
      </c>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69"/>
      <c r="AV142" s="170"/>
      <c r="AW142" s="170"/>
      <c r="AX142" s="170"/>
      <c r="AY142" s="171"/>
      <c r="AZ142" s="171"/>
      <c r="BA142" s="171"/>
      <c r="BB142" s="171"/>
      <c r="BC142" s="171"/>
      <c r="BD142" s="171"/>
      <c r="BE142" s="171"/>
      <c r="BF142" s="171"/>
      <c r="BG142" s="171"/>
      <c r="BH142" s="171"/>
      <c r="BI142" s="171"/>
      <c r="BJ142" s="171"/>
      <c r="BK142" s="171"/>
      <c r="BL142" s="172"/>
      <c r="BM142" s="172"/>
      <c r="BN142" s="172"/>
      <c r="BO142" s="172"/>
      <c r="BP142" s="172"/>
      <c r="BQ142" s="172"/>
      <c r="BR142" s="172"/>
      <c r="BS142" s="172"/>
      <c r="BT142" s="172"/>
    </row>
    <row r="143" spans="1:74" ht="225" customHeight="1" thickTop="1" thickBot="1" x14ac:dyDescent="0.25">
      <c r="A143" s="474"/>
      <c r="B143" s="311"/>
      <c r="C143" s="332">
        <f t="shared" si="78"/>
        <v>75</v>
      </c>
      <c r="D143" s="762" t="s">
        <v>331</v>
      </c>
      <c r="E143" s="763"/>
      <c r="F143" s="764"/>
      <c r="G143" s="542"/>
      <c r="H143" s="537"/>
      <c r="I143" s="537"/>
      <c r="J143" s="537"/>
      <c r="K143" s="537"/>
      <c r="L143" s="329">
        <f t="shared" si="74"/>
        <v>0</v>
      </c>
      <c r="M143" s="107"/>
      <c r="N143" s="476" t="s">
        <v>134</v>
      </c>
      <c r="O143" s="507"/>
      <c r="P143" s="610" t="s">
        <v>240</v>
      </c>
      <c r="Q143" s="314"/>
      <c r="R143" s="330">
        <f t="shared" si="75"/>
        <v>0</v>
      </c>
      <c r="S143" s="331">
        <f t="shared" si="76"/>
        <v>0</v>
      </c>
      <c r="T143" s="182" t="str">
        <f t="shared" si="77"/>
        <v>Please mark by typing X</v>
      </c>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69"/>
      <c r="AV143" s="170"/>
      <c r="AW143" s="170"/>
      <c r="AX143" s="170"/>
      <c r="AY143" s="171"/>
      <c r="AZ143" s="171"/>
      <c r="BA143" s="171"/>
      <c r="BB143" s="171"/>
      <c r="BC143" s="171"/>
      <c r="BD143" s="171"/>
      <c r="BE143" s="171"/>
      <c r="BF143" s="171"/>
      <c r="BG143" s="171"/>
      <c r="BH143" s="171"/>
      <c r="BI143" s="171"/>
      <c r="BJ143" s="171"/>
      <c r="BK143" s="171"/>
      <c r="BL143" s="172"/>
      <c r="BM143" s="172"/>
      <c r="BN143" s="172"/>
      <c r="BO143" s="172"/>
      <c r="BP143" s="172"/>
      <c r="BQ143" s="172"/>
      <c r="BR143" s="172"/>
      <c r="BS143" s="172"/>
      <c r="BT143" s="172"/>
    </row>
    <row r="144" spans="1:74" ht="225" customHeight="1" thickTop="1" thickBot="1" x14ac:dyDescent="0.25">
      <c r="A144" s="474"/>
      <c r="B144" s="311"/>
      <c r="C144" s="328">
        <f>C143+1</f>
        <v>76</v>
      </c>
      <c r="D144" s="762" t="s">
        <v>332</v>
      </c>
      <c r="E144" s="763"/>
      <c r="F144" s="764"/>
      <c r="G144" s="542"/>
      <c r="H144" s="537"/>
      <c r="I144" s="537"/>
      <c r="J144" s="537"/>
      <c r="K144" s="537"/>
      <c r="L144" s="329">
        <f t="shared" si="74"/>
        <v>0</v>
      </c>
      <c r="M144" s="107"/>
      <c r="N144" s="475" t="s">
        <v>167</v>
      </c>
      <c r="O144" s="513"/>
      <c r="P144" s="610" t="s">
        <v>218</v>
      </c>
      <c r="Q144" s="314"/>
      <c r="R144" s="330">
        <f t="shared" si="75"/>
        <v>0</v>
      </c>
      <c r="S144" s="331">
        <f t="shared" si="76"/>
        <v>0</v>
      </c>
      <c r="T144" s="182" t="str">
        <f t="shared" si="77"/>
        <v>Please mark by typing X</v>
      </c>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69"/>
      <c r="AV144" s="170"/>
      <c r="AW144" s="170"/>
      <c r="AX144" s="170"/>
      <c r="AY144" s="171"/>
      <c r="AZ144" s="171"/>
      <c r="BA144" s="171"/>
      <c r="BB144" s="171"/>
      <c r="BC144" s="171"/>
      <c r="BD144" s="171"/>
      <c r="BE144" s="171"/>
      <c r="BF144" s="171"/>
      <c r="BG144" s="171"/>
      <c r="BH144" s="171"/>
      <c r="BI144" s="171"/>
      <c r="BJ144" s="171"/>
      <c r="BK144" s="171"/>
      <c r="BL144" s="172"/>
      <c r="BM144" s="172"/>
      <c r="BN144" s="172"/>
      <c r="BO144" s="172"/>
      <c r="BP144" s="172"/>
      <c r="BQ144" s="172"/>
      <c r="BR144" s="172"/>
      <c r="BS144" s="172"/>
      <c r="BT144" s="172"/>
    </row>
    <row r="145" spans="1:74" ht="225" customHeight="1" thickTop="1" thickBot="1" x14ac:dyDescent="0.25">
      <c r="A145" s="474"/>
      <c r="B145" s="311"/>
      <c r="C145" s="332">
        <f t="shared" si="78"/>
        <v>77</v>
      </c>
      <c r="D145" s="822" t="s">
        <v>333</v>
      </c>
      <c r="E145" s="823"/>
      <c r="F145" s="824"/>
      <c r="G145" s="542"/>
      <c r="H145" s="537"/>
      <c r="I145" s="537"/>
      <c r="J145" s="537"/>
      <c r="K145" s="537"/>
      <c r="L145" s="329">
        <f t="shared" si="74"/>
        <v>0</v>
      </c>
      <c r="M145" s="107"/>
      <c r="N145" s="476" t="s">
        <v>190</v>
      </c>
      <c r="O145" s="494"/>
      <c r="P145" s="610" t="s">
        <v>210</v>
      </c>
      <c r="Q145" s="314"/>
      <c r="R145" s="330">
        <f t="shared" si="75"/>
        <v>0</v>
      </c>
      <c r="S145" s="331">
        <f t="shared" si="76"/>
        <v>0</v>
      </c>
      <c r="T145" s="182" t="str">
        <f t="shared" si="77"/>
        <v>Please mark by typing X</v>
      </c>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69"/>
      <c r="AV145" s="170"/>
      <c r="AW145" s="170"/>
      <c r="AX145" s="170"/>
      <c r="AY145" s="171"/>
      <c r="AZ145" s="171"/>
      <c r="BA145" s="171"/>
      <c r="BB145" s="171"/>
      <c r="BC145" s="171"/>
      <c r="BD145" s="171"/>
      <c r="BE145" s="171"/>
      <c r="BF145" s="171"/>
      <c r="BG145" s="171"/>
      <c r="BH145" s="171"/>
      <c r="BI145" s="171"/>
      <c r="BJ145" s="171"/>
      <c r="BK145" s="171"/>
      <c r="BL145" s="172"/>
      <c r="BM145" s="172"/>
      <c r="BN145" s="172"/>
      <c r="BO145" s="172"/>
      <c r="BP145" s="172"/>
      <c r="BQ145" s="172"/>
      <c r="BR145" s="172"/>
      <c r="BS145" s="172"/>
      <c r="BT145" s="172"/>
    </row>
    <row r="146" spans="1:74" ht="24.95" customHeight="1" thickTop="1" thickBot="1" x14ac:dyDescent="0.25">
      <c r="A146" s="474"/>
      <c r="B146" s="311"/>
      <c r="C146" s="364"/>
      <c r="D146" s="365"/>
      <c r="E146" s="365"/>
      <c r="F146" s="366">
        <f>COUNTA(D140:D145)</f>
        <v>6</v>
      </c>
      <c r="G146" s="504">
        <f>COUNTIF(G140:G145,"x")*G$4</f>
        <v>0</v>
      </c>
      <c r="H146" s="504">
        <f>COUNTIF(H140:H145,"x")*H$4</f>
        <v>0</v>
      </c>
      <c r="I146" s="504">
        <f>COUNTIF(I140:I145,"x")*I$4</f>
        <v>0</v>
      </c>
      <c r="J146" s="504">
        <f>COUNTIF(J140:J145,"x")*J$4</f>
        <v>0</v>
      </c>
      <c r="K146" s="504">
        <f>COUNTIF(K140:K145,"x")*K$4</f>
        <v>0</v>
      </c>
      <c r="L146" s="337">
        <f>SUM(L140:L145)</f>
        <v>0</v>
      </c>
      <c r="M146" s="107"/>
      <c r="N146" s="219"/>
      <c r="O146" s="108"/>
      <c r="P146" s="558"/>
      <c r="Q146" s="314"/>
      <c r="R146" s="356"/>
      <c r="S146" s="349"/>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69"/>
      <c r="AV146" s="170"/>
      <c r="AW146" s="170"/>
      <c r="AX146" s="170"/>
      <c r="AY146" s="171"/>
      <c r="AZ146" s="171"/>
      <c r="BA146" s="171"/>
      <c r="BB146" s="171"/>
      <c r="BC146" s="171"/>
      <c r="BD146" s="171"/>
      <c r="BE146" s="171"/>
      <c r="BF146" s="171"/>
      <c r="BG146" s="171"/>
      <c r="BH146" s="171"/>
      <c r="BI146" s="171"/>
      <c r="BJ146" s="171"/>
      <c r="BK146" s="171"/>
      <c r="BL146" s="172"/>
      <c r="BM146" s="172"/>
      <c r="BN146" s="172"/>
      <c r="BO146" s="172"/>
      <c r="BP146" s="172"/>
      <c r="BQ146" s="172"/>
      <c r="BR146" s="172"/>
      <c r="BS146" s="172"/>
      <c r="BT146" s="172"/>
    </row>
    <row r="147" spans="1:74" ht="24.95" customHeight="1" thickTop="1" thickBot="1" x14ac:dyDescent="0.25">
      <c r="A147" s="474"/>
      <c r="B147" s="311"/>
      <c r="C147" s="367"/>
      <c r="D147" s="752" t="s">
        <v>107</v>
      </c>
      <c r="E147" s="752"/>
      <c r="F147" s="794"/>
      <c r="G147" s="505">
        <f>IF(S147=F146,IF(S147=R147,(SUM(G146:K146)/S147),0),0)</f>
        <v>0</v>
      </c>
      <c r="H147" s="495" t="str">
        <f>IF(R147&gt;S147,"Please answer all question correctly with X only",IF(S147&lt;F146,"Please answer all question",IF($G147&gt;4.5,$BM$11,IF($G147&gt;3.5,$BM$10, IF($G147&gt;2.5,$BM$9,IF($G147&gt;1.5,'Ringkasan Laporan'!D41,IF($G147&gt;1,'Ringkasan Laporan'!D40,IF($G147=1,'Ringkasan Laporan'!D39))))))))</f>
        <v>Please answer all question</v>
      </c>
      <c r="I147" s="496"/>
      <c r="J147" s="496"/>
      <c r="K147" s="219"/>
      <c r="L147" s="491"/>
      <c r="M147" s="107"/>
      <c r="N147" s="219"/>
      <c r="O147" s="109"/>
      <c r="P147" s="555"/>
      <c r="Q147" s="314"/>
      <c r="R147" s="358">
        <f>SUM(R140:S145)/2</f>
        <v>0</v>
      </c>
      <c r="S147" s="358">
        <f>SUM(S140:S145)</f>
        <v>0</v>
      </c>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69"/>
      <c r="AV147" s="170"/>
      <c r="AW147" s="170"/>
      <c r="AX147" s="170"/>
      <c r="AY147" s="171"/>
      <c r="AZ147" s="171"/>
      <c r="BA147" s="171"/>
      <c r="BB147" s="171"/>
      <c r="BC147" s="171"/>
      <c r="BD147" s="171"/>
      <c r="BE147" s="171"/>
      <c r="BF147" s="171"/>
      <c r="BG147" s="171"/>
      <c r="BH147" s="171"/>
      <c r="BI147" s="171"/>
      <c r="BJ147" s="171"/>
      <c r="BK147" s="171"/>
      <c r="BL147" s="172"/>
      <c r="BM147" s="172"/>
      <c r="BN147" s="172"/>
      <c r="BO147" s="172"/>
      <c r="BP147" s="172"/>
      <c r="BQ147" s="172"/>
      <c r="BR147" s="172"/>
      <c r="BS147" s="172"/>
      <c r="BT147" s="172"/>
    </row>
    <row r="148" spans="1:74" s="360" customFormat="1" ht="24.95" customHeight="1" thickTop="1" thickBot="1" x14ac:dyDescent="0.25">
      <c r="A148" s="497"/>
      <c r="B148" s="311"/>
      <c r="C148" s="367"/>
      <c r="D148" s="752" t="s">
        <v>30</v>
      </c>
      <c r="E148" s="752"/>
      <c r="F148" s="752"/>
      <c r="G148" s="498"/>
      <c r="H148" s="498"/>
      <c r="I148" s="499"/>
      <c r="J148" s="744" t="str">
        <f>IF(S147&gt;F146,"ERROR",IF(S147&lt;F146,"Check!",SUM(G146:K146)))</f>
        <v>Check!</v>
      </c>
      <c r="K148" s="745"/>
      <c r="L148" s="491"/>
      <c r="M148" s="107"/>
      <c r="N148" s="219"/>
      <c r="O148" s="109"/>
      <c r="P148" s="555"/>
      <c r="Q148" s="314"/>
      <c r="R148" s="348"/>
      <c r="S148" s="349"/>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85"/>
      <c r="AV148" s="186"/>
      <c r="AW148" s="186"/>
      <c r="AX148" s="186"/>
      <c r="AY148" s="187"/>
      <c r="AZ148" s="187"/>
      <c r="BA148" s="187"/>
      <c r="BB148" s="187"/>
      <c r="BC148" s="187"/>
      <c r="BD148" s="187"/>
      <c r="BE148" s="187"/>
      <c r="BF148" s="187"/>
      <c r="BG148" s="187"/>
      <c r="BH148" s="187"/>
      <c r="BI148" s="187"/>
      <c r="BJ148" s="187"/>
      <c r="BK148" s="187"/>
      <c r="BL148" s="189"/>
      <c r="BM148" s="189"/>
      <c r="BN148" s="189"/>
      <c r="BO148" s="189"/>
      <c r="BP148" s="189"/>
      <c r="BQ148" s="189"/>
      <c r="BR148" s="189"/>
      <c r="BS148" s="189"/>
      <c r="BT148" s="189"/>
      <c r="BU148" s="359"/>
      <c r="BV148" s="359"/>
    </row>
    <row r="149" spans="1:74" s="360" customFormat="1" ht="102" customHeight="1" thickBot="1" x14ac:dyDescent="0.25">
      <c r="A149" s="497"/>
      <c r="B149" s="311"/>
      <c r="C149" s="367"/>
      <c r="D149" s="373"/>
      <c r="E149" s="373"/>
      <c r="F149" s="374"/>
      <c r="G149" s="508"/>
      <c r="H149" s="508"/>
      <c r="I149" s="509"/>
      <c r="J149" s="510"/>
      <c r="K149" s="503" t="str">
        <f>IF(S147&lt;F146,"Please answer all question","")</f>
        <v>Please answer all question</v>
      </c>
      <c r="L149" s="491"/>
      <c r="M149" s="107"/>
      <c r="N149" s="219"/>
      <c r="O149" s="109"/>
      <c r="P149" s="555"/>
      <c r="Q149" s="314"/>
      <c r="R149" s="363"/>
      <c r="S149" s="375"/>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85"/>
      <c r="AV149" s="186"/>
      <c r="AW149" s="186"/>
      <c r="AX149" s="186"/>
      <c r="AY149" s="187"/>
      <c r="AZ149" s="187"/>
      <c r="BA149" s="187"/>
      <c r="BB149" s="187"/>
      <c r="BC149" s="187"/>
      <c r="BD149" s="187"/>
      <c r="BE149" s="187"/>
      <c r="BF149" s="187"/>
      <c r="BG149" s="187"/>
      <c r="BH149" s="187"/>
      <c r="BI149" s="187"/>
      <c r="BJ149" s="187"/>
      <c r="BK149" s="187"/>
      <c r="BL149" s="189"/>
      <c r="BM149" s="189"/>
      <c r="BN149" s="189"/>
      <c r="BO149" s="189"/>
      <c r="BP149" s="189"/>
      <c r="BQ149" s="189"/>
      <c r="BR149" s="189"/>
      <c r="BS149" s="189"/>
      <c r="BT149" s="189"/>
      <c r="BU149" s="359"/>
      <c r="BV149" s="359"/>
    </row>
    <row r="150" spans="1:74" s="360" customFormat="1" ht="28.5" thickTop="1" thickBot="1" x14ac:dyDescent="0.25">
      <c r="A150" s="497"/>
      <c r="B150" s="311"/>
      <c r="C150" s="758" t="s">
        <v>131</v>
      </c>
      <c r="D150" s="759"/>
      <c r="E150" s="759"/>
      <c r="F150" s="760"/>
      <c r="G150" s="326">
        <v>1</v>
      </c>
      <c r="H150" s="327">
        <v>2</v>
      </c>
      <c r="I150" s="326">
        <v>3</v>
      </c>
      <c r="J150" s="327">
        <v>4</v>
      </c>
      <c r="K150" s="326">
        <v>5</v>
      </c>
      <c r="L150" s="491"/>
      <c r="M150" s="107"/>
      <c r="N150" s="749" t="s">
        <v>383</v>
      </c>
      <c r="O150" s="750"/>
      <c r="P150" s="749"/>
      <c r="Q150" s="750"/>
      <c r="R150" s="363"/>
      <c r="S150" s="349"/>
      <c r="T150" s="191"/>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69"/>
      <c r="AV150" s="170"/>
      <c r="AW150" s="170"/>
      <c r="AX150" s="170"/>
      <c r="AY150" s="187"/>
      <c r="AZ150" s="187"/>
      <c r="BA150" s="187"/>
      <c r="BB150" s="187"/>
      <c r="BC150" s="187"/>
      <c r="BD150" s="187"/>
      <c r="BE150" s="187"/>
      <c r="BF150" s="187"/>
      <c r="BG150" s="187"/>
      <c r="BH150" s="187"/>
      <c r="BI150" s="187"/>
      <c r="BJ150" s="187"/>
      <c r="BK150" s="187"/>
      <c r="BL150" s="189"/>
      <c r="BM150" s="189"/>
      <c r="BN150" s="189"/>
      <c r="BO150" s="189"/>
      <c r="BP150" s="189"/>
      <c r="BQ150" s="189"/>
      <c r="BR150" s="189"/>
      <c r="BS150" s="189"/>
      <c r="BT150" s="189"/>
      <c r="BU150" s="359"/>
      <c r="BV150" s="359"/>
    </row>
    <row r="151" spans="1:74" s="580" customFormat="1" ht="225" customHeight="1" thickTop="1" thickBot="1" x14ac:dyDescent="0.25">
      <c r="A151" s="570"/>
      <c r="B151" s="571"/>
      <c r="C151" s="332">
        <f>C145+1</f>
        <v>78</v>
      </c>
      <c r="D151" s="762" t="s">
        <v>334</v>
      </c>
      <c r="E151" s="782"/>
      <c r="F151" s="783"/>
      <c r="G151" s="538"/>
      <c r="H151" s="536"/>
      <c r="I151" s="536"/>
      <c r="J151" s="536"/>
      <c r="K151" s="536"/>
      <c r="L151" s="581">
        <f t="shared" ref="L151" si="79">COUNTIF(G151:K151,"x")</f>
        <v>0</v>
      </c>
      <c r="M151" s="219"/>
      <c r="N151" s="475" t="s">
        <v>139</v>
      </c>
      <c r="O151" s="511"/>
      <c r="P151" s="646" t="s">
        <v>258</v>
      </c>
      <c r="Q151" s="572"/>
      <c r="R151" s="573">
        <f t="shared" ref="R151" si="80">COUNTA(G151:K151)</f>
        <v>0</v>
      </c>
      <c r="S151" s="574">
        <f t="shared" ref="S151" si="81">COUNTIF(G151:K151,"x")</f>
        <v>0</v>
      </c>
      <c r="T151" s="575" t="str">
        <f t="shared" ref="T151" si="82">IF(S151=0,"Please mark by typing X",IF(S151&lt;&gt;1,"error = more than 1 X ",IF(R151&lt;&gt;S151,"error = Please mark by typing 1 X only","OK ")))</f>
        <v>Please mark by typing X</v>
      </c>
      <c r="U151" s="575"/>
      <c r="V151" s="575"/>
      <c r="W151" s="575"/>
      <c r="X151" s="575"/>
      <c r="Y151" s="575"/>
      <c r="Z151" s="575"/>
      <c r="AA151" s="575"/>
      <c r="AB151" s="575"/>
      <c r="AC151" s="575"/>
      <c r="AD151" s="575"/>
      <c r="AE151" s="575"/>
      <c r="AF151" s="575"/>
      <c r="AG151" s="575"/>
      <c r="AH151" s="575"/>
      <c r="AI151" s="575"/>
      <c r="AJ151" s="575"/>
      <c r="AK151" s="575"/>
      <c r="AL151" s="575"/>
      <c r="AM151" s="575"/>
      <c r="AN151" s="575"/>
      <c r="AO151" s="575"/>
      <c r="AP151" s="575"/>
      <c r="AQ151" s="575"/>
      <c r="AR151" s="575"/>
      <c r="AS151" s="575"/>
      <c r="AT151" s="575"/>
      <c r="AU151" s="576"/>
      <c r="AV151" s="577"/>
      <c r="AW151" s="577"/>
      <c r="AX151" s="577"/>
      <c r="AY151" s="578"/>
      <c r="AZ151" s="578"/>
      <c r="BA151" s="578"/>
      <c r="BB151" s="578"/>
      <c r="BC151" s="578"/>
      <c r="BD151" s="578"/>
      <c r="BE151" s="578"/>
      <c r="BF151" s="578"/>
      <c r="BG151" s="578"/>
      <c r="BH151" s="578"/>
      <c r="BI151" s="578"/>
      <c r="BJ151" s="578"/>
      <c r="BK151" s="578"/>
      <c r="BL151" s="579"/>
      <c r="BM151" s="579"/>
      <c r="BN151" s="579"/>
      <c r="BO151" s="579"/>
      <c r="BP151" s="579"/>
      <c r="BQ151" s="579"/>
      <c r="BR151" s="579"/>
      <c r="BS151" s="579"/>
      <c r="BT151" s="579"/>
    </row>
    <row r="152" spans="1:74" s="360" customFormat="1" ht="24.95" customHeight="1" thickTop="1" thickBot="1" x14ac:dyDescent="0.25">
      <c r="A152" s="497"/>
      <c r="B152" s="311"/>
      <c r="C152" s="376"/>
      <c r="D152" s="377"/>
      <c r="E152" s="377"/>
      <c r="F152" s="371">
        <f>COUNTA(D151:D151)</f>
        <v>1</v>
      </c>
      <c r="G152" s="504">
        <f>COUNTIF(G151:G151,"x")*G$4</f>
        <v>0</v>
      </c>
      <c r="H152" s="504">
        <f>COUNTIF(H151:H151,"x")*H$4</f>
        <v>0</v>
      </c>
      <c r="I152" s="504">
        <f>COUNTIF(I151:I151,"x")*I$4</f>
        <v>0</v>
      </c>
      <c r="J152" s="504">
        <f>COUNTIF(J151:J151,"x")*J$4</f>
        <v>0</v>
      </c>
      <c r="K152" s="504">
        <f>COUNTIF(K151:K151,"x")*K$4</f>
        <v>0</v>
      </c>
      <c r="L152" s="337">
        <f>SUM(L151:L151)</f>
        <v>0</v>
      </c>
      <c r="M152" s="224"/>
      <c r="N152" s="224"/>
      <c r="O152" s="225"/>
      <c r="P152" s="559"/>
      <c r="Q152" s="378"/>
      <c r="R152" s="379"/>
      <c r="S152" s="380"/>
      <c r="T152" s="226"/>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85"/>
      <c r="AV152" s="186"/>
      <c r="AW152" s="186"/>
      <c r="AX152" s="186"/>
      <c r="AY152" s="187"/>
      <c r="AZ152" s="187"/>
      <c r="BA152" s="187"/>
      <c r="BB152" s="187"/>
      <c r="BC152" s="187"/>
      <c r="BD152" s="187"/>
      <c r="BE152" s="187"/>
      <c r="BF152" s="187"/>
      <c r="BG152" s="187"/>
      <c r="BH152" s="187"/>
      <c r="BI152" s="187"/>
      <c r="BJ152" s="187"/>
      <c r="BK152" s="187"/>
      <c r="BL152" s="189"/>
      <c r="BM152" s="189"/>
      <c r="BN152" s="189"/>
      <c r="BO152" s="189"/>
      <c r="BP152" s="189"/>
      <c r="BQ152" s="189"/>
      <c r="BR152" s="189"/>
      <c r="BS152" s="189"/>
      <c r="BT152" s="189"/>
      <c r="BU152" s="359"/>
      <c r="BV152" s="359"/>
    </row>
    <row r="153" spans="1:74" s="360" customFormat="1" ht="24.95" customHeight="1" thickTop="1" thickBot="1" x14ac:dyDescent="0.25">
      <c r="A153" s="497"/>
      <c r="B153" s="311"/>
      <c r="C153" s="367"/>
      <c r="D153" s="752" t="s">
        <v>108</v>
      </c>
      <c r="E153" s="752"/>
      <c r="F153" s="752"/>
      <c r="G153" s="505">
        <f>IF(S153=F152,IF(S153=R153,(SUM(G152:K152)/S153),0),0)</f>
        <v>0</v>
      </c>
      <c r="H153" s="495" t="str">
        <f>IF(R153&gt;S153,"Please answer all question correctly with X only",IF(S153&lt;F152,"Please answer all question",IF($G153&gt;4.5,$BM$11,IF($G153&gt;3.5,$BM$10, IF($G153&gt;2.5,$BM$9,IF($G153&gt;1.5,'Ringkasan Laporan'!D41,IF($G153&gt;1,'Ringkasan Laporan'!D40,IF($G153=1,'Ringkasan Laporan'!D39))))))))</f>
        <v>Please answer all question</v>
      </c>
      <c r="I153" s="496"/>
      <c r="J153" s="496"/>
      <c r="K153" s="219"/>
      <c r="L153" s="491"/>
      <c r="M153" s="107"/>
      <c r="N153" s="219"/>
      <c r="O153" s="109"/>
      <c r="P153" s="555"/>
      <c r="Q153" s="314"/>
      <c r="R153" s="358">
        <f>SUM(R150:S151)/2</f>
        <v>0</v>
      </c>
      <c r="S153" s="358">
        <f>SUM(S150:S151)</f>
        <v>0</v>
      </c>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85"/>
      <c r="AV153" s="186"/>
      <c r="AW153" s="186"/>
      <c r="AX153" s="186"/>
      <c r="AY153" s="187"/>
      <c r="AZ153" s="187"/>
      <c r="BA153" s="187"/>
      <c r="BB153" s="187"/>
      <c r="BC153" s="187"/>
      <c r="BD153" s="187"/>
      <c r="BE153" s="187"/>
      <c r="BF153" s="187"/>
      <c r="BG153" s="187"/>
      <c r="BH153" s="187"/>
      <c r="BI153" s="187"/>
      <c r="BJ153" s="187"/>
      <c r="BK153" s="187"/>
      <c r="BL153" s="189"/>
      <c r="BM153" s="189"/>
      <c r="BN153" s="189"/>
      <c r="BO153" s="189"/>
      <c r="BP153" s="189"/>
      <c r="BQ153" s="189"/>
      <c r="BR153" s="189"/>
      <c r="BS153" s="189"/>
      <c r="BT153" s="189"/>
      <c r="BU153" s="359"/>
      <c r="BV153" s="359"/>
    </row>
    <row r="154" spans="1:74" s="360" customFormat="1" ht="24.95" customHeight="1" thickTop="1" thickBot="1" x14ac:dyDescent="0.25">
      <c r="A154" s="497"/>
      <c r="B154" s="311"/>
      <c r="C154" s="367"/>
      <c r="D154" s="752" t="s">
        <v>81</v>
      </c>
      <c r="E154" s="752"/>
      <c r="F154" s="752"/>
      <c r="G154" s="498"/>
      <c r="H154" s="498"/>
      <c r="I154" s="499"/>
      <c r="J154" s="744" t="str">
        <f>IF(S153&gt;F152,"ERROR",IF(S153&lt;F152,"Check!",SUM(G152:K152)))</f>
        <v>Check!</v>
      </c>
      <c r="K154" s="745"/>
      <c r="L154" s="491"/>
      <c r="M154" s="107"/>
      <c r="N154" s="219"/>
      <c r="O154" s="109"/>
      <c r="P154" s="555"/>
      <c r="Q154" s="314"/>
      <c r="R154" s="363"/>
      <c r="S154" s="349"/>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85"/>
      <c r="AV154" s="186"/>
      <c r="AW154" s="186"/>
      <c r="AX154" s="186"/>
      <c r="AY154" s="187"/>
      <c r="AZ154" s="187"/>
      <c r="BA154" s="187"/>
      <c r="BB154" s="187"/>
      <c r="BC154" s="187"/>
      <c r="BD154" s="187"/>
      <c r="BE154" s="187"/>
      <c r="BF154" s="187"/>
      <c r="BG154" s="187"/>
      <c r="BH154" s="187"/>
      <c r="BI154" s="187"/>
      <c r="BJ154" s="187"/>
      <c r="BK154" s="187"/>
      <c r="BL154" s="189"/>
      <c r="BM154" s="189"/>
      <c r="BN154" s="189"/>
      <c r="BO154" s="189"/>
      <c r="BP154" s="189"/>
      <c r="BQ154" s="189"/>
      <c r="BR154" s="189"/>
      <c r="BS154" s="189"/>
      <c r="BT154" s="189"/>
      <c r="BU154" s="359"/>
      <c r="BV154" s="359"/>
    </row>
    <row r="155" spans="1:74" s="360" customFormat="1" ht="43.5" customHeight="1" thickBot="1" x14ac:dyDescent="0.25">
      <c r="A155" s="497"/>
      <c r="B155" s="311"/>
      <c r="C155" s="367"/>
      <c r="D155" s="373"/>
      <c r="E155" s="373"/>
      <c r="F155" s="381"/>
      <c r="G155" s="508"/>
      <c r="H155" s="508"/>
      <c r="I155" s="509"/>
      <c r="J155" s="510"/>
      <c r="K155" s="503" t="str">
        <f>IF(S153&lt;F152,"Please answer all question","")</f>
        <v>Please answer all question</v>
      </c>
      <c r="L155" s="514"/>
      <c r="M155" s="107"/>
      <c r="N155" s="219"/>
      <c r="O155" s="109"/>
      <c r="P155" s="555"/>
      <c r="Q155" s="314"/>
      <c r="R155" s="363"/>
      <c r="S155" s="349"/>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85"/>
      <c r="AV155" s="186"/>
      <c r="AW155" s="186"/>
      <c r="AX155" s="186"/>
      <c r="AY155" s="187"/>
      <c r="AZ155" s="187"/>
      <c r="BA155" s="187"/>
      <c r="BB155" s="187"/>
      <c r="BC155" s="187"/>
      <c r="BD155" s="187"/>
      <c r="BE155" s="187"/>
      <c r="BF155" s="187"/>
      <c r="BG155" s="187"/>
      <c r="BH155" s="187"/>
      <c r="BI155" s="187"/>
      <c r="BJ155" s="187"/>
      <c r="BK155" s="187"/>
      <c r="BL155" s="189"/>
      <c r="BM155" s="189"/>
      <c r="BN155" s="189"/>
      <c r="BO155" s="189"/>
      <c r="BP155" s="189"/>
      <c r="BQ155" s="189"/>
      <c r="BR155" s="189"/>
      <c r="BS155" s="189"/>
      <c r="BT155" s="189"/>
      <c r="BU155" s="359"/>
      <c r="BV155" s="359"/>
    </row>
    <row r="156" spans="1:74" ht="28.5" thickTop="1" thickBot="1" x14ac:dyDescent="0.25">
      <c r="A156" s="474"/>
      <c r="B156" s="311"/>
      <c r="C156" s="758" t="s">
        <v>133</v>
      </c>
      <c r="D156" s="759"/>
      <c r="E156" s="759"/>
      <c r="F156" s="760"/>
      <c r="G156" s="326">
        <v>1</v>
      </c>
      <c r="H156" s="327">
        <v>2</v>
      </c>
      <c r="I156" s="326">
        <v>3</v>
      </c>
      <c r="J156" s="327">
        <v>4</v>
      </c>
      <c r="K156" s="326">
        <v>5</v>
      </c>
      <c r="L156" s="241"/>
      <c r="M156" s="107"/>
      <c r="N156" s="749" t="s">
        <v>383</v>
      </c>
      <c r="O156" s="750"/>
      <c r="P156" s="749"/>
      <c r="Q156" s="750"/>
      <c r="R156" s="348"/>
      <c r="S156" s="349"/>
      <c r="T156" s="191"/>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69"/>
      <c r="AV156" s="170"/>
      <c r="AW156" s="170"/>
      <c r="AX156" s="170"/>
      <c r="AY156" s="171"/>
      <c r="AZ156" s="171"/>
      <c r="BA156" s="171"/>
      <c r="BB156" s="171"/>
      <c r="BC156" s="171"/>
      <c r="BD156" s="171"/>
      <c r="BE156" s="171"/>
      <c r="BF156" s="171"/>
      <c r="BG156" s="171"/>
      <c r="BH156" s="171"/>
      <c r="BI156" s="171"/>
      <c r="BJ156" s="171"/>
      <c r="BK156" s="171"/>
      <c r="BL156" s="172"/>
      <c r="BM156" s="172"/>
      <c r="BN156" s="172"/>
      <c r="BO156" s="172"/>
      <c r="BP156" s="172"/>
      <c r="BQ156" s="172"/>
      <c r="BR156" s="172"/>
      <c r="BS156" s="172"/>
      <c r="BT156" s="172"/>
    </row>
    <row r="157" spans="1:74" ht="249.95" customHeight="1" thickTop="1" thickBot="1" x14ac:dyDescent="0.25">
      <c r="A157" s="474"/>
      <c r="B157" s="311"/>
      <c r="C157" s="328">
        <f>1+C151</f>
        <v>79</v>
      </c>
      <c r="D157" s="753" t="s">
        <v>117</v>
      </c>
      <c r="E157" s="754"/>
      <c r="F157" s="755"/>
      <c r="G157" s="536"/>
      <c r="H157" s="536"/>
      <c r="I157" s="536"/>
      <c r="J157" s="536"/>
      <c r="K157" s="536"/>
      <c r="L157" s="329">
        <f t="shared" ref="L157:L159" si="83">COUNTIF(G157:K157,"x")</f>
        <v>0</v>
      </c>
      <c r="M157" s="107"/>
      <c r="N157" s="475" t="s">
        <v>261</v>
      </c>
      <c r="O157" s="493"/>
      <c r="P157" s="639" t="s">
        <v>259</v>
      </c>
      <c r="Q157" s="314"/>
      <c r="R157" s="330">
        <f t="shared" ref="R157:R159" si="84">COUNTA(G157:K157)</f>
        <v>0</v>
      </c>
      <c r="S157" s="331">
        <f t="shared" ref="S157:S159" si="85">COUNTIF(G157:K157,"x")</f>
        <v>0</v>
      </c>
      <c r="T157" s="182" t="str">
        <f t="shared" ref="T157" si="86">IF(S157=0,"Please answer this question",IF(S157&lt;&gt;1,"error = more than 1 X ",IF(R157&lt;&gt;S157,"error = Please mark by typing 1 X only","OK ")))</f>
        <v>Please answer this question</v>
      </c>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69"/>
      <c r="AV157" s="170"/>
      <c r="AW157" s="170"/>
      <c r="AX157" s="170"/>
      <c r="AY157" s="171"/>
      <c r="AZ157" s="171"/>
      <c r="BA157" s="171"/>
      <c r="BB157" s="171"/>
      <c r="BC157" s="171"/>
      <c r="BD157" s="171"/>
      <c r="BE157" s="171"/>
      <c r="BF157" s="171"/>
      <c r="BG157" s="171"/>
      <c r="BH157" s="171"/>
      <c r="BI157" s="171"/>
      <c r="BJ157" s="171"/>
      <c r="BK157" s="171"/>
      <c r="BL157" s="172"/>
      <c r="BM157" s="172"/>
      <c r="BN157" s="172"/>
      <c r="BO157" s="172"/>
      <c r="BP157" s="172"/>
      <c r="BQ157" s="172"/>
      <c r="BR157" s="172"/>
      <c r="BS157" s="172"/>
      <c r="BT157" s="172"/>
    </row>
    <row r="158" spans="1:74" ht="249.95" customHeight="1" thickTop="1" thickBot="1" x14ac:dyDescent="0.25">
      <c r="A158" s="474"/>
      <c r="B158" s="311"/>
      <c r="C158" s="332">
        <f>1+C157</f>
        <v>80</v>
      </c>
      <c r="D158" s="746" t="s">
        <v>335</v>
      </c>
      <c r="E158" s="747"/>
      <c r="F158" s="748"/>
      <c r="G158" s="536"/>
      <c r="I158" s="536"/>
      <c r="J158" s="536"/>
      <c r="K158" s="536"/>
      <c r="L158" s="329">
        <f t="shared" si="83"/>
        <v>0</v>
      </c>
      <c r="M158" s="107"/>
      <c r="N158" s="476" t="s">
        <v>142</v>
      </c>
      <c r="O158" s="494"/>
      <c r="P158" s="610" t="s">
        <v>313</v>
      </c>
      <c r="Q158" s="314"/>
      <c r="R158" s="330">
        <f t="shared" si="84"/>
        <v>0</v>
      </c>
      <c r="S158" s="331">
        <f t="shared" si="85"/>
        <v>0</v>
      </c>
      <c r="T158" s="182" t="str">
        <f>IF(S158=0,"Please mark by typing X",IF(S158&lt;&gt;1,"error = more than 1 X ",IF(R158&lt;&gt;S158,"error = Please mark by typing 1 X only","OK ")))</f>
        <v>Please mark by typing X</v>
      </c>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69"/>
      <c r="AV158" s="170"/>
      <c r="AW158" s="170"/>
      <c r="AX158" s="170"/>
      <c r="AY158" s="171"/>
      <c r="AZ158" s="171"/>
      <c r="BA158" s="171"/>
      <c r="BB158" s="171"/>
      <c r="BC158" s="171"/>
      <c r="BD158" s="171"/>
      <c r="BE158" s="171"/>
      <c r="BF158" s="171"/>
      <c r="BG158" s="171"/>
      <c r="BH158" s="171"/>
      <c r="BI158" s="171"/>
      <c r="BJ158" s="171"/>
      <c r="BK158" s="171"/>
      <c r="BL158" s="172"/>
      <c r="BM158" s="172"/>
      <c r="BN158" s="172"/>
      <c r="BO158" s="172"/>
      <c r="BP158" s="172"/>
      <c r="BQ158" s="172"/>
      <c r="BR158" s="172"/>
      <c r="BS158" s="172"/>
      <c r="BT158" s="172"/>
    </row>
    <row r="159" spans="1:74" ht="249.75" customHeight="1" thickTop="1" thickBot="1" x14ac:dyDescent="0.25">
      <c r="A159" s="474"/>
      <c r="B159" s="311"/>
      <c r="C159" s="332">
        <f>C158+1</f>
        <v>81</v>
      </c>
      <c r="D159" s="746" t="s">
        <v>336</v>
      </c>
      <c r="E159" s="747"/>
      <c r="F159" s="748"/>
      <c r="G159" s="536"/>
      <c r="H159" s="536"/>
      <c r="I159" s="536"/>
      <c r="J159" s="536"/>
      <c r="K159" s="536"/>
      <c r="L159" s="329">
        <f t="shared" si="83"/>
        <v>0</v>
      </c>
      <c r="M159" s="107"/>
      <c r="N159" s="476" t="s">
        <v>219</v>
      </c>
      <c r="O159" s="494"/>
      <c r="P159" s="610" t="s">
        <v>260</v>
      </c>
      <c r="Q159" s="314"/>
      <c r="R159" s="330">
        <f t="shared" si="84"/>
        <v>0</v>
      </c>
      <c r="S159" s="331">
        <f t="shared" si="85"/>
        <v>0</v>
      </c>
      <c r="T159" s="182" t="str">
        <f>IF(S159=0,"Please mark by typing X",IF(S159&lt;&gt;1,"error = more than 1 X ",IF(R159&lt;&gt;S159,"error = Please mark by typing 1 X only","OK ")))</f>
        <v>Please mark by typing X</v>
      </c>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69"/>
      <c r="AV159" s="170"/>
      <c r="AW159" s="170"/>
      <c r="AX159" s="170"/>
      <c r="AY159" s="171"/>
      <c r="AZ159" s="171"/>
      <c r="BA159" s="171"/>
      <c r="BB159" s="171"/>
      <c r="BC159" s="171"/>
      <c r="BD159" s="171"/>
      <c r="BE159" s="171"/>
      <c r="BF159" s="171"/>
      <c r="BG159" s="171"/>
      <c r="BH159" s="171"/>
      <c r="BI159" s="171"/>
      <c r="BJ159" s="171"/>
      <c r="BK159" s="171"/>
      <c r="BL159" s="172"/>
      <c r="BM159" s="172"/>
      <c r="BN159" s="172"/>
      <c r="BO159" s="172"/>
      <c r="BP159" s="172"/>
      <c r="BQ159" s="172"/>
      <c r="BR159" s="172"/>
      <c r="BS159" s="172"/>
      <c r="BT159" s="172"/>
    </row>
    <row r="160" spans="1:74" ht="24.95" customHeight="1" thickTop="1" thickBot="1" x14ac:dyDescent="0.25">
      <c r="A160" s="474"/>
      <c r="B160" s="311"/>
      <c r="C160" s="364"/>
      <c r="D160" s="370"/>
      <c r="E160" s="370"/>
      <c r="F160" s="371">
        <f>COUNTA(D157:D159)</f>
        <v>3</v>
      </c>
      <c r="G160" s="504">
        <f>COUNTIF(G157:G159,"x")*G$4</f>
        <v>0</v>
      </c>
      <c r="H160" s="504">
        <f>COUNTIF(H157:H159,"x")*H$4</f>
        <v>0</v>
      </c>
      <c r="I160" s="504">
        <f>COUNTIF(I157:I159,"x")*I$4</f>
        <v>0</v>
      </c>
      <c r="J160" s="504">
        <f>COUNTIF(J157:J159,"x")*J$4</f>
        <v>0</v>
      </c>
      <c r="K160" s="504">
        <f>COUNTIF(K157:K159,"x")*K$4</f>
        <v>0</v>
      </c>
      <c r="L160" s="337">
        <f>SUM(L157:L159)</f>
        <v>0</v>
      </c>
      <c r="M160" s="107"/>
      <c r="N160" s="219"/>
      <c r="O160" s="605"/>
      <c r="P160" s="558"/>
      <c r="Q160" s="314"/>
      <c r="R160" s="356"/>
      <c r="S160" s="356"/>
      <c r="T160" s="191"/>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69"/>
      <c r="AV160" s="170"/>
      <c r="AW160" s="170"/>
      <c r="AX160" s="170"/>
      <c r="AY160" s="171"/>
      <c r="AZ160" s="171"/>
      <c r="BA160" s="171"/>
      <c r="BB160" s="171"/>
      <c r="BC160" s="171"/>
      <c r="BD160" s="171"/>
      <c r="BE160" s="171"/>
      <c r="BF160" s="171"/>
      <c r="BG160" s="171"/>
      <c r="BH160" s="171"/>
      <c r="BI160" s="171"/>
      <c r="BJ160" s="171"/>
      <c r="BK160" s="171"/>
      <c r="BL160" s="172"/>
      <c r="BM160" s="172"/>
      <c r="BN160" s="172"/>
      <c r="BO160" s="172"/>
      <c r="BP160" s="172"/>
      <c r="BQ160" s="172"/>
      <c r="BR160" s="172"/>
      <c r="BS160" s="172"/>
      <c r="BT160" s="172"/>
    </row>
    <row r="161" spans="1:74" ht="24.95" customHeight="1" thickTop="1" thickBot="1" x14ac:dyDescent="0.25">
      <c r="A161" s="474"/>
      <c r="B161" s="311"/>
      <c r="C161" s="367"/>
      <c r="D161" s="752" t="s">
        <v>109</v>
      </c>
      <c r="E161" s="752"/>
      <c r="F161" s="752"/>
      <c r="G161" s="505">
        <f>IF(S161=F160,IF(S161=R161,(SUM(G160:K160)/S161),0),0)</f>
        <v>0</v>
      </c>
      <c r="H161" s="495" t="str">
        <f>IF(R161&gt;S161,"Please answer all question correctly with X only",IF(S161&lt;F160,"Please answer all question",IF($G161&gt;4.5,$BM$11,IF($G161&gt;3.5,$BM$10, IF($G161&gt;2.5,$BM$9,IF($G161&gt;1.5,'Ringkasan Laporan'!D41,IF($G161&gt;1,'Ringkasan Laporan'!D40,IF($G161=1,'Ringkasan Laporan'!D39))))))))</f>
        <v>Please answer all question</v>
      </c>
      <c r="I161" s="496"/>
      <c r="J161" s="496"/>
      <c r="K161" s="219"/>
      <c r="L161" s="515"/>
      <c r="M161" s="107"/>
      <c r="N161" s="219"/>
      <c r="O161" s="107"/>
      <c r="P161" s="555"/>
      <c r="Q161" s="314"/>
      <c r="R161" s="358">
        <f>SUM(R157:S159)/2</f>
        <v>0</v>
      </c>
      <c r="S161" s="358">
        <f>SUM(S157:S159)</f>
        <v>0</v>
      </c>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69"/>
      <c r="AV161" s="170"/>
      <c r="AW161" s="170"/>
      <c r="AX161" s="170"/>
      <c r="AY161" s="171"/>
      <c r="AZ161" s="171"/>
      <c r="BA161" s="171"/>
      <c r="BB161" s="171"/>
      <c r="BC161" s="171"/>
      <c r="BD161" s="171"/>
      <c r="BE161" s="171"/>
      <c r="BF161" s="171"/>
      <c r="BG161" s="171"/>
      <c r="BH161" s="171"/>
      <c r="BI161" s="171"/>
      <c r="BJ161" s="171"/>
      <c r="BK161" s="171"/>
      <c r="BL161" s="172"/>
      <c r="BM161" s="172"/>
      <c r="BN161" s="172"/>
      <c r="BO161" s="172"/>
      <c r="BP161" s="172"/>
      <c r="BQ161" s="172"/>
      <c r="BR161" s="172"/>
      <c r="BS161" s="172"/>
      <c r="BT161" s="172"/>
    </row>
    <row r="162" spans="1:74" s="360" customFormat="1" ht="24.95" customHeight="1" thickTop="1" thickBot="1" x14ac:dyDescent="0.25">
      <c r="A162" s="497"/>
      <c r="B162" s="311"/>
      <c r="C162" s="367"/>
      <c r="D162" s="752" t="s">
        <v>95</v>
      </c>
      <c r="E162" s="752"/>
      <c r="F162" s="752"/>
      <c r="G162" s="498"/>
      <c r="H162" s="498"/>
      <c r="I162" s="499"/>
      <c r="J162" s="744" t="str">
        <f>IF(S161&gt;F160,"ERROR",IF(S161&lt;F160,"Check!",SUM(G160:K160)))</f>
        <v>Check!</v>
      </c>
      <c r="K162" s="745"/>
      <c r="L162" s="515"/>
      <c r="M162" s="107"/>
      <c r="N162" s="219"/>
      <c r="O162" s="107"/>
      <c r="P162" s="555"/>
      <c r="Q162" s="314"/>
      <c r="R162" s="348"/>
      <c r="S162" s="195"/>
      <c r="T162" s="195"/>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85"/>
      <c r="AV162" s="186"/>
      <c r="AW162" s="186"/>
      <c r="AX162" s="186"/>
      <c r="AY162" s="187"/>
      <c r="AZ162" s="187"/>
      <c r="BA162" s="187"/>
      <c r="BB162" s="187"/>
      <c r="BC162" s="187"/>
      <c r="BD162" s="187"/>
      <c r="BE162" s="187"/>
      <c r="BF162" s="187"/>
      <c r="BG162" s="187"/>
      <c r="BH162" s="187"/>
      <c r="BI162" s="187"/>
      <c r="BJ162" s="187"/>
      <c r="BK162" s="187"/>
      <c r="BL162" s="189"/>
      <c r="BM162" s="189"/>
      <c r="BN162" s="189"/>
      <c r="BO162" s="189"/>
      <c r="BP162" s="189"/>
      <c r="BQ162" s="189"/>
      <c r="BR162" s="189"/>
      <c r="BS162" s="189"/>
      <c r="BT162" s="189"/>
      <c r="BU162" s="359"/>
      <c r="BV162" s="359"/>
    </row>
    <row r="163" spans="1:74" s="360" customFormat="1" ht="24.95" customHeight="1" x14ac:dyDescent="0.2">
      <c r="A163" s="497"/>
      <c r="B163" s="311"/>
      <c r="C163" s="382"/>
      <c r="D163" s="123"/>
      <c r="E163" s="123"/>
      <c r="F163" s="383"/>
      <c r="G163" s="508"/>
      <c r="H163" s="508"/>
      <c r="I163" s="509"/>
      <c r="J163" s="510"/>
      <c r="K163" s="503" t="str">
        <f>IF(S161&lt;F160,"Please answer all question","")</f>
        <v>Please answer all question</v>
      </c>
      <c r="L163" s="516"/>
      <c r="M163" s="107"/>
      <c r="N163" s="220"/>
      <c r="O163" s="110"/>
      <c r="P163" s="555"/>
      <c r="Q163" s="314"/>
      <c r="R163" s="363"/>
      <c r="S163" s="196"/>
      <c r="T163" s="196"/>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6"/>
      <c r="AW163" s="186"/>
      <c r="AX163" s="186"/>
      <c r="AY163" s="187"/>
      <c r="AZ163" s="187"/>
      <c r="BA163" s="187"/>
      <c r="BB163" s="187"/>
      <c r="BC163" s="187"/>
      <c r="BD163" s="187"/>
      <c r="BE163" s="187"/>
      <c r="BF163" s="187"/>
      <c r="BG163" s="187"/>
      <c r="BH163" s="187"/>
      <c r="BI163" s="187"/>
      <c r="BJ163" s="187"/>
      <c r="BK163" s="187"/>
      <c r="BL163" s="189"/>
      <c r="BM163" s="189"/>
      <c r="BN163" s="189"/>
      <c r="BO163" s="189"/>
      <c r="BP163" s="189"/>
      <c r="BQ163" s="189"/>
      <c r="BR163" s="189"/>
      <c r="BS163" s="189"/>
      <c r="BT163" s="189"/>
      <c r="BU163" s="359"/>
      <c r="BV163" s="359"/>
    </row>
    <row r="164" spans="1:74" s="386" customFormat="1" ht="22.5" hidden="1" customHeight="1" x14ac:dyDescent="0.2">
      <c r="A164" s="517"/>
      <c r="B164" s="311"/>
      <c r="C164" s="122"/>
      <c r="D164" s="123"/>
      <c r="E164" s="123"/>
      <c r="F164" s="124"/>
      <c r="G164" s="125"/>
      <c r="H164" s="125"/>
      <c r="I164" s="126"/>
      <c r="J164" s="127"/>
      <c r="K164" s="503" t="str">
        <f>IF(S162&lt;F161,"Please answer all question","")</f>
        <v/>
      </c>
      <c r="L164" s="516"/>
      <c r="M164" s="107"/>
      <c r="N164" s="220"/>
      <c r="O164" s="110"/>
      <c r="P164" s="555"/>
      <c r="Q164" s="314"/>
      <c r="R164" s="384"/>
      <c r="S164" s="185"/>
      <c r="T164" s="185"/>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8"/>
      <c r="AW164" s="198"/>
      <c r="AX164" s="198"/>
      <c r="AY164" s="199"/>
      <c r="AZ164" s="199"/>
      <c r="BA164" s="199"/>
      <c r="BB164" s="199"/>
      <c r="BC164" s="199"/>
      <c r="BD164" s="199"/>
      <c r="BE164" s="199"/>
      <c r="BF164" s="199"/>
      <c r="BG164" s="199"/>
      <c r="BH164" s="199"/>
      <c r="BI164" s="199"/>
      <c r="BJ164" s="199"/>
      <c r="BK164" s="199"/>
      <c r="BL164" s="200"/>
      <c r="BM164" s="200"/>
      <c r="BN164" s="200"/>
      <c r="BO164" s="200"/>
      <c r="BP164" s="200"/>
      <c r="BQ164" s="200"/>
      <c r="BR164" s="200"/>
      <c r="BS164" s="200"/>
      <c r="BT164" s="200"/>
      <c r="BU164" s="385"/>
      <c r="BV164" s="385"/>
    </row>
    <row r="165" spans="1:74" s="388" customFormat="1" ht="25.5" customHeight="1" thickBot="1" x14ac:dyDescent="0.25">
      <c r="A165" s="518"/>
      <c r="B165" s="311"/>
      <c r="C165" s="128" t="e">
        <f>#REF!</f>
        <v>#REF!</v>
      </c>
      <c r="D165" s="129" t="s">
        <v>4</v>
      </c>
      <c r="E165" s="130"/>
      <c r="F165" s="131"/>
      <c r="G165" s="132"/>
      <c r="H165" s="132"/>
      <c r="I165" s="132"/>
      <c r="J165" s="111"/>
      <c r="K165" s="111"/>
      <c r="L165" s="111"/>
      <c r="M165" s="112"/>
      <c r="N165" s="221"/>
      <c r="O165" s="113"/>
      <c r="P165" s="560"/>
      <c r="Q165" s="314"/>
      <c r="R165" s="387"/>
      <c r="S165" s="197"/>
      <c r="T165" s="197"/>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70"/>
      <c r="AW165" s="170"/>
      <c r="AX165" s="170"/>
      <c r="AY165" s="171"/>
      <c r="AZ165" s="171"/>
      <c r="BA165" s="171"/>
      <c r="BB165" s="171"/>
      <c r="BC165" s="171"/>
      <c r="BD165" s="171"/>
      <c r="BE165" s="171"/>
      <c r="BF165" s="171"/>
      <c r="BG165" s="171"/>
      <c r="BH165" s="171"/>
      <c r="BI165" s="171"/>
      <c r="BJ165" s="171"/>
      <c r="BK165" s="171"/>
      <c r="BL165" s="172"/>
      <c r="BM165" s="172"/>
      <c r="BN165" s="172"/>
      <c r="BO165" s="172"/>
      <c r="BP165" s="172"/>
      <c r="BQ165" s="172"/>
      <c r="BR165" s="172"/>
      <c r="BS165" s="172"/>
      <c r="BT165" s="172"/>
      <c r="BU165" s="230"/>
      <c r="BV165" s="230"/>
    </row>
    <row r="166" spans="1:74" s="388" customFormat="1" ht="64.5" customHeight="1" thickTop="1" thickBot="1" x14ac:dyDescent="0.25">
      <c r="A166" s="518"/>
      <c r="B166" s="311"/>
      <c r="C166" s="779" t="s">
        <v>31</v>
      </c>
      <c r="D166" s="780"/>
      <c r="E166" s="780"/>
      <c r="F166" s="780"/>
      <c r="G166" s="780"/>
      <c r="H166" s="781"/>
      <c r="I166" s="133">
        <f>K167+1</f>
        <v>325</v>
      </c>
      <c r="J166" s="134" t="s">
        <v>3</v>
      </c>
      <c r="K166" s="133">
        <f>5*$C$159</f>
        <v>405</v>
      </c>
      <c r="L166" s="114"/>
      <c r="M166" s="114"/>
      <c r="N166" s="115" t="s">
        <v>74</v>
      </c>
      <c r="O166" s="673"/>
      <c r="P166" s="561"/>
      <c r="Q166" s="314"/>
      <c r="R166" s="297"/>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70"/>
      <c r="AW166" s="170"/>
      <c r="AX166" s="170"/>
      <c r="AY166" s="171"/>
      <c r="AZ166" s="171"/>
      <c r="BA166" s="171"/>
      <c r="BB166" s="171"/>
      <c r="BC166" s="171"/>
      <c r="BD166" s="171"/>
      <c r="BE166" s="171"/>
      <c r="BF166" s="171"/>
      <c r="BG166" s="171"/>
      <c r="BH166" s="171"/>
      <c r="BI166" s="171"/>
      <c r="BJ166" s="171"/>
      <c r="BK166" s="171"/>
      <c r="BL166" s="172"/>
      <c r="BM166" s="172"/>
      <c r="BN166" s="172"/>
      <c r="BO166" s="172"/>
      <c r="BP166" s="172"/>
      <c r="BQ166" s="172"/>
      <c r="BR166" s="172"/>
      <c r="BS166" s="172"/>
      <c r="BT166" s="172"/>
      <c r="BU166" s="230"/>
      <c r="BV166" s="230"/>
    </row>
    <row r="167" spans="1:74" s="388" customFormat="1" ht="73.5" customHeight="1" thickTop="1" thickBot="1" x14ac:dyDescent="0.25">
      <c r="A167" s="518"/>
      <c r="B167" s="311"/>
      <c r="C167" s="776" t="s">
        <v>32</v>
      </c>
      <c r="D167" s="777"/>
      <c r="E167" s="777"/>
      <c r="F167" s="777"/>
      <c r="G167" s="777"/>
      <c r="H167" s="778"/>
      <c r="I167" s="135">
        <f>K168+1</f>
        <v>244</v>
      </c>
      <c r="J167" s="136" t="s">
        <v>3</v>
      </c>
      <c r="K167" s="135">
        <f>4*$C$159</f>
        <v>324</v>
      </c>
      <c r="L167" s="114"/>
      <c r="M167" s="114"/>
      <c r="N167" s="117" t="s">
        <v>73</v>
      </c>
      <c r="O167" s="674" t="s">
        <v>111</v>
      </c>
      <c r="P167" s="561"/>
      <c r="Q167" s="314"/>
      <c r="R167" s="297"/>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70"/>
      <c r="AW167" s="170"/>
      <c r="AX167" s="170"/>
      <c r="AY167" s="171"/>
      <c r="AZ167" s="171"/>
      <c r="BA167" s="171"/>
      <c r="BB167" s="171"/>
      <c r="BC167" s="171"/>
      <c r="BD167" s="171"/>
      <c r="BE167" s="171"/>
      <c r="BF167" s="171"/>
      <c r="BG167" s="171"/>
      <c r="BH167" s="171"/>
      <c r="BI167" s="171"/>
      <c r="BJ167" s="171"/>
      <c r="BK167" s="171"/>
      <c r="BL167" s="172"/>
      <c r="BM167" s="172"/>
      <c r="BN167" s="172"/>
      <c r="BO167" s="172"/>
      <c r="BP167" s="172"/>
      <c r="BQ167" s="172"/>
      <c r="BR167" s="172"/>
      <c r="BS167" s="172"/>
      <c r="BT167" s="172"/>
      <c r="BU167" s="230"/>
      <c r="BV167" s="230"/>
    </row>
    <row r="168" spans="1:74" s="388" customFormat="1" ht="69" customHeight="1" thickTop="1" thickBot="1" x14ac:dyDescent="0.25">
      <c r="A168" s="518"/>
      <c r="B168" s="311"/>
      <c r="C168" s="773" t="s">
        <v>49</v>
      </c>
      <c r="D168" s="774"/>
      <c r="E168" s="774"/>
      <c r="F168" s="774"/>
      <c r="G168" s="774"/>
      <c r="H168" s="775"/>
      <c r="I168" s="137">
        <f>K169+1</f>
        <v>163</v>
      </c>
      <c r="J168" s="138" t="s">
        <v>3</v>
      </c>
      <c r="K168" s="137">
        <f>3*$C$159</f>
        <v>243</v>
      </c>
      <c r="L168" s="114"/>
      <c r="M168" s="114"/>
      <c r="N168" s="118" t="s">
        <v>72</v>
      </c>
      <c r="O168" s="796" t="s">
        <v>110</v>
      </c>
      <c r="P168" s="561"/>
      <c r="Q168" s="314"/>
      <c r="R168" s="297"/>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70"/>
      <c r="AW168" s="170"/>
      <c r="AX168" s="170"/>
      <c r="AY168" s="171"/>
      <c r="AZ168" s="171"/>
      <c r="BA168" s="171"/>
      <c r="BB168" s="171"/>
      <c r="BC168" s="171"/>
      <c r="BD168" s="171"/>
      <c r="BE168" s="171"/>
      <c r="BF168" s="171"/>
      <c r="BG168" s="171"/>
      <c r="BH168" s="171"/>
      <c r="BI168" s="171"/>
      <c r="BJ168" s="171"/>
      <c r="BK168" s="171"/>
      <c r="BL168" s="172"/>
      <c r="BM168" s="172"/>
      <c r="BN168" s="172"/>
      <c r="BO168" s="172"/>
      <c r="BP168" s="172"/>
      <c r="BQ168" s="172"/>
      <c r="BR168" s="172"/>
      <c r="BS168" s="172"/>
      <c r="BT168" s="172"/>
      <c r="BU168" s="230"/>
      <c r="BV168" s="230"/>
    </row>
    <row r="169" spans="1:74" s="390" customFormat="1" ht="73.5" customHeight="1" thickTop="1" thickBot="1" x14ac:dyDescent="0.25">
      <c r="A169" s="519"/>
      <c r="B169" s="311"/>
      <c r="C169" s="770" t="s">
        <v>48</v>
      </c>
      <c r="D169" s="771"/>
      <c r="E169" s="771"/>
      <c r="F169" s="771"/>
      <c r="G169" s="771"/>
      <c r="H169" s="772"/>
      <c r="I169" s="139">
        <f>$C$159</f>
        <v>81</v>
      </c>
      <c r="J169" s="140" t="s">
        <v>3</v>
      </c>
      <c r="K169" s="139">
        <f>2*$C$159</f>
        <v>162</v>
      </c>
      <c r="L169" s="114"/>
      <c r="M169" s="114"/>
      <c r="N169" s="119" t="s">
        <v>71</v>
      </c>
      <c r="O169" s="796"/>
      <c r="P169" s="561"/>
      <c r="Q169" s="314"/>
      <c r="R169" s="297"/>
      <c r="S169" s="169"/>
      <c r="T169" s="169"/>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2"/>
      <c r="AW169" s="202"/>
      <c r="AX169" s="202"/>
      <c r="AY169" s="203"/>
      <c r="AZ169" s="203"/>
      <c r="BA169" s="203"/>
      <c r="BB169" s="203"/>
      <c r="BC169" s="203"/>
      <c r="BD169" s="203"/>
      <c r="BE169" s="203"/>
      <c r="BF169" s="203"/>
      <c r="BG169" s="203"/>
      <c r="BH169" s="203"/>
      <c r="BI169" s="203"/>
      <c r="BJ169" s="203"/>
      <c r="BK169" s="203"/>
      <c r="BL169" s="204"/>
      <c r="BM169" s="204"/>
      <c r="BN169" s="204"/>
      <c r="BO169" s="204"/>
      <c r="BP169" s="204"/>
      <c r="BQ169" s="204"/>
      <c r="BR169" s="204"/>
      <c r="BS169" s="204"/>
      <c r="BT169" s="204"/>
      <c r="BU169" s="389"/>
      <c r="BV169" s="389"/>
    </row>
    <row r="170" spans="1:74" s="390" customFormat="1" ht="15" customHeight="1" thickTop="1" x14ac:dyDescent="0.2">
      <c r="A170" s="519"/>
      <c r="B170" s="311"/>
      <c r="C170" s="768" t="s">
        <v>1</v>
      </c>
      <c r="D170" s="769"/>
      <c r="E170" s="769"/>
      <c r="F170" s="769"/>
      <c r="G170" s="141"/>
      <c r="H170" s="141"/>
      <c r="I170" s="141"/>
      <c r="J170" s="142"/>
      <c r="K170" s="142"/>
      <c r="L170" s="114"/>
      <c r="M170" s="114"/>
      <c r="N170" s="146"/>
      <c r="O170" s="116"/>
      <c r="P170" s="561"/>
      <c r="Q170" s="314"/>
      <c r="R170" s="297"/>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2"/>
      <c r="AW170" s="202"/>
      <c r="AX170" s="202"/>
      <c r="AY170" s="203"/>
      <c r="AZ170" s="203"/>
      <c r="BA170" s="203"/>
      <c r="BB170" s="203"/>
      <c r="BC170" s="203"/>
      <c r="BD170" s="203"/>
      <c r="BE170" s="203"/>
      <c r="BF170" s="203"/>
      <c r="BG170" s="203"/>
      <c r="BH170" s="203"/>
      <c r="BI170" s="203"/>
      <c r="BJ170" s="203"/>
      <c r="BK170" s="203"/>
      <c r="BL170" s="204"/>
      <c r="BM170" s="204"/>
      <c r="BN170" s="204"/>
      <c r="BO170" s="204"/>
      <c r="BP170" s="204"/>
      <c r="BQ170" s="204"/>
      <c r="BR170" s="204"/>
      <c r="BS170" s="204"/>
      <c r="BT170" s="204"/>
      <c r="BU170" s="389"/>
      <c r="BV170" s="389"/>
    </row>
    <row r="171" spans="1:74" s="390" customFormat="1" ht="17.25" customHeight="1" x14ac:dyDescent="0.2">
      <c r="A171" s="519"/>
      <c r="B171" s="311"/>
      <c r="C171" s="143"/>
      <c r="D171" s="144"/>
      <c r="E171" s="144"/>
      <c r="F171" s="144"/>
      <c r="G171" s="141"/>
      <c r="H171" s="141"/>
      <c r="I171" s="141"/>
      <c r="J171" s="142"/>
      <c r="K171" s="142"/>
      <c r="L171" s="114"/>
      <c r="M171" s="114"/>
      <c r="N171" s="146"/>
      <c r="O171" s="116"/>
      <c r="P171" s="561"/>
      <c r="Q171" s="314"/>
      <c r="R171" s="297"/>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169"/>
      <c r="AV171" s="170"/>
      <c r="AW171" s="170"/>
      <c r="AX171" s="170"/>
      <c r="AY171" s="171"/>
      <c r="AZ171" s="171"/>
      <c r="BA171" s="171"/>
      <c r="BB171" s="171"/>
      <c r="BC171" s="171"/>
      <c r="BD171" s="171"/>
      <c r="BE171" s="171"/>
      <c r="BF171" s="171"/>
      <c r="BG171" s="171"/>
      <c r="BH171" s="171"/>
      <c r="BI171" s="171"/>
      <c r="BJ171" s="171"/>
      <c r="BK171" s="171"/>
      <c r="BL171" s="172"/>
      <c r="BM171" s="172"/>
      <c r="BN171" s="172"/>
      <c r="BO171" s="172"/>
      <c r="BP171" s="172"/>
      <c r="BQ171" s="172"/>
      <c r="BR171" s="172"/>
      <c r="BS171" s="172"/>
      <c r="BT171" s="172"/>
      <c r="BU171" s="230"/>
      <c r="BV171" s="230"/>
    </row>
    <row r="172" spans="1:74" s="393" customFormat="1" ht="16.5" customHeight="1" thickBot="1" x14ac:dyDescent="0.25">
      <c r="A172" s="520"/>
      <c r="B172" s="311"/>
      <c r="C172" s="145" t="s">
        <v>45</v>
      </c>
      <c r="D172" s="146"/>
      <c r="E172" s="147"/>
      <c r="F172" s="114"/>
      <c r="G172" s="120"/>
      <c r="H172" s="120"/>
      <c r="I172" s="120"/>
      <c r="J172" s="120"/>
      <c r="K172" s="120"/>
      <c r="L172" s="120"/>
      <c r="M172" s="114"/>
      <c r="N172" s="146"/>
      <c r="O172" s="121"/>
      <c r="P172" s="562"/>
      <c r="Q172" s="314"/>
      <c r="R172" s="39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5"/>
      <c r="AV172" s="206"/>
      <c r="AW172" s="206"/>
      <c r="AX172" s="206"/>
      <c r="AY172" s="207"/>
      <c r="AZ172" s="207"/>
      <c r="BA172" s="207"/>
      <c r="BB172" s="207"/>
      <c r="BC172" s="207"/>
      <c r="BD172" s="207"/>
      <c r="BE172" s="207"/>
      <c r="BF172" s="207"/>
      <c r="BG172" s="207"/>
      <c r="BH172" s="207"/>
      <c r="BI172" s="207"/>
      <c r="BJ172" s="207"/>
      <c r="BK172" s="207"/>
      <c r="BL172" s="208"/>
      <c r="BM172" s="208"/>
      <c r="BN172" s="208"/>
      <c r="BO172" s="208"/>
      <c r="BP172" s="208"/>
      <c r="BQ172" s="208"/>
      <c r="BR172" s="208"/>
      <c r="BS172" s="208"/>
      <c r="BT172" s="208"/>
      <c r="BU172" s="392"/>
      <c r="BV172" s="392"/>
    </row>
    <row r="173" spans="1:74" ht="30" customHeight="1" thickBot="1" x14ac:dyDescent="0.25">
      <c r="A173" s="474"/>
      <c r="B173" s="311"/>
      <c r="C173" s="148"/>
      <c r="D173" s="149"/>
      <c r="E173" s="150"/>
      <c r="F173" s="151"/>
      <c r="G173" s="152"/>
      <c r="H173" s="152"/>
      <c r="I173" s="153"/>
      <c r="J173" s="152"/>
      <c r="K173" s="154" t="s">
        <v>44</v>
      </c>
      <c r="L173" s="154"/>
      <c r="M173" s="155"/>
      <c r="N173" s="681" t="e">
        <f>J162+J154+J148+J137+J127+J118+J108+J100+J90+J78+J66+J54+J42+J30+J16</f>
        <v>#VALUE!</v>
      </c>
      <c r="O173" s="146"/>
      <c r="P173" s="562"/>
      <c r="Q173" s="314"/>
      <c r="R173" s="39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169"/>
      <c r="AV173" s="170"/>
      <c r="AW173" s="170"/>
      <c r="AX173" s="170"/>
      <c r="AY173" s="171"/>
      <c r="AZ173" s="171"/>
      <c r="BA173" s="171"/>
      <c r="BB173" s="171"/>
      <c r="BC173" s="171"/>
      <c r="BD173" s="171"/>
      <c r="BE173" s="171"/>
      <c r="BF173" s="171"/>
      <c r="BG173" s="171"/>
      <c r="BH173" s="171"/>
      <c r="BI173" s="171"/>
      <c r="BJ173" s="171"/>
      <c r="BK173" s="171"/>
      <c r="BL173" s="172"/>
      <c r="BM173" s="172"/>
      <c r="BN173" s="172"/>
      <c r="BO173" s="172"/>
      <c r="BP173" s="172"/>
      <c r="BQ173" s="172"/>
      <c r="BR173" s="172"/>
      <c r="BS173" s="172"/>
      <c r="BT173" s="172"/>
    </row>
    <row r="174" spans="1:74" ht="30" customHeight="1" x14ac:dyDescent="0.2">
      <c r="A174" s="474"/>
      <c r="B174" s="311"/>
      <c r="C174" s="148"/>
      <c r="D174" s="149"/>
      <c r="E174" s="150"/>
      <c r="F174" s="151"/>
      <c r="G174" s="152"/>
      <c r="H174" s="152"/>
      <c r="I174" s="153"/>
      <c r="J174" s="152"/>
      <c r="K174" s="154"/>
      <c r="L174" s="154"/>
      <c r="M174" s="155"/>
      <c r="N174" s="222"/>
      <c r="O174" s="146"/>
      <c r="P174" s="562"/>
      <c r="Q174" s="314"/>
      <c r="R174" s="39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169"/>
      <c r="AV174" s="170"/>
      <c r="AW174" s="170"/>
      <c r="AX174" s="170"/>
      <c r="AY174" s="797" t="s">
        <v>2</v>
      </c>
      <c r="AZ174" s="793" t="s">
        <v>38</v>
      </c>
      <c r="BA174" s="793" t="s">
        <v>41</v>
      </c>
      <c r="BB174" s="793" t="s">
        <v>76</v>
      </c>
      <c r="BC174" s="793" t="s">
        <v>55</v>
      </c>
      <c r="BD174" s="793" t="s">
        <v>56</v>
      </c>
      <c r="BE174" s="171"/>
      <c r="BF174" s="171"/>
      <c r="BG174" s="171"/>
      <c r="BH174" s="171"/>
      <c r="BI174" s="171"/>
      <c r="BJ174" s="171"/>
      <c r="BK174" s="171"/>
      <c r="BL174" s="172"/>
      <c r="BM174" s="172"/>
      <c r="BN174" s="172"/>
      <c r="BO174" s="172"/>
      <c r="BP174" s="172"/>
      <c r="BQ174" s="172"/>
      <c r="BR174" s="172"/>
      <c r="BS174" s="172"/>
      <c r="BT174" s="172"/>
    </row>
    <row r="175" spans="1:74" s="390" customFormat="1" ht="63.75" customHeight="1" x14ac:dyDescent="0.2">
      <c r="A175" s="519"/>
      <c r="B175" s="311"/>
      <c r="C175" s="148"/>
      <c r="D175" s="798" t="e">
        <f>IF($N173&gt;$I$166,$C$166,IF($N173&gt;$I$167,$C$167, IF($N173&gt;$I$168,$C$168,$C$169)))</f>
        <v>#VALUE!</v>
      </c>
      <c r="E175" s="798"/>
      <c r="F175" s="798"/>
      <c r="G175" s="798"/>
      <c r="H175" s="798"/>
      <c r="I175" s="798"/>
      <c r="J175" s="798"/>
      <c r="K175" s="798"/>
      <c r="L175" s="798"/>
      <c r="M175" s="798"/>
      <c r="N175" s="798"/>
      <c r="O175" s="146"/>
      <c r="P175" s="562"/>
      <c r="Q175" s="314"/>
      <c r="R175" s="391"/>
      <c r="S175" s="201"/>
      <c r="T175" s="201"/>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10"/>
      <c r="AV175" s="170"/>
      <c r="AW175" s="170"/>
      <c r="AX175" s="170"/>
      <c r="AY175" s="797"/>
      <c r="AZ175" s="793"/>
      <c r="BA175" s="793"/>
      <c r="BB175" s="793"/>
      <c r="BC175" s="793"/>
      <c r="BD175" s="793"/>
      <c r="BE175" s="171"/>
      <c r="BF175" s="171"/>
      <c r="BG175" s="171"/>
      <c r="BH175" s="171"/>
      <c r="BI175" s="171"/>
      <c r="BJ175" s="171"/>
      <c r="BK175" s="171"/>
      <c r="BL175" s="172"/>
      <c r="BM175" s="172"/>
      <c r="BN175" s="172"/>
      <c r="BO175" s="172"/>
      <c r="BP175" s="172"/>
      <c r="BQ175" s="172"/>
      <c r="BR175" s="172"/>
      <c r="BS175" s="172"/>
      <c r="BT175" s="172"/>
      <c r="BU175" s="230"/>
      <c r="BV175" s="230"/>
    </row>
    <row r="176" spans="1:74" s="390" customFormat="1" ht="18.75" customHeight="1" x14ac:dyDescent="0.2">
      <c r="A176" s="519"/>
      <c r="B176" s="311"/>
      <c r="C176" s="143"/>
      <c r="D176" s="147"/>
      <c r="E176" s="147"/>
      <c r="F176" s="114"/>
      <c r="G176" s="120"/>
      <c r="H176" s="120"/>
      <c r="I176" s="120"/>
      <c r="J176" s="120"/>
      <c r="K176" s="120"/>
      <c r="L176" s="155"/>
      <c r="M176" s="156"/>
      <c r="N176" s="146"/>
      <c r="O176" s="146"/>
      <c r="P176" s="562"/>
      <c r="Q176" s="314"/>
      <c r="R176" s="394"/>
      <c r="S176" s="209"/>
      <c r="T176" s="209"/>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170"/>
      <c r="AW176" s="170"/>
      <c r="AX176" s="170"/>
      <c r="AY176" s="797"/>
      <c r="AZ176" s="793"/>
      <c r="BA176" s="793"/>
      <c r="BB176" s="793"/>
      <c r="BC176" s="793"/>
      <c r="BD176" s="793"/>
      <c r="BE176" s="171"/>
      <c r="BF176" s="171"/>
      <c r="BG176" s="171"/>
      <c r="BH176" s="171"/>
      <c r="BI176" s="171"/>
      <c r="BJ176" s="171"/>
      <c r="BK176" s="171"/>
      <c r="BL176" s="172"/>
      <c r="BM176" s="172"/>
      <c r="BN176" s="172"/>
      <c r="BO176" s="172"/>
      <c r="BP176" s="172"/>
      <c r="BQ176" s="172"/>
      <c r="BR176" s="172"/>
      <c r="BS176" s="172"/>
      <c r="BT176" s="172"/>
      <c r="BU176" s="230"/>
      <c r="BV176" s="230"/>
    </row>
    <row r="177" spans="1:74" s="398" customFormat="1" ht="30" customHeight="1" x14ac:dyDescent="0.2">
      <c r="A177" s="521"/>
      <c r="B177" s="311"/>
      <c r="C177" s="160"/>
      <c r="D177" s="161" t="s">
        <v>12</v>
      </c>
      <c r="E177" s="162" t="s">
        <v>2</v>
      </c>
      <c r="F177" s="163" t="s">
        <v>18</v>
      </c>
      <c r="G177" s="164"/>
      <c r="H177" s="165"/>
      <c r="I177" s="165"/>
      <c r="J177" s="165"/>
      <c r="K177" s="165"/>
      <c r="L177" s="166"/>
      <c r="M177" s="167"/>
      <c r="N177" s="223"/>
      <c r="O177" s="168"/>
      <c r="P177" s="564"/>
      <c r="Q177" s="314"/>
      <c r="R177" s="396"/>
      <c r="S177" s="397"/>
      <c r="T177" s="211"/>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3"/>
      <c r="AV177" s="214"/>
      <c r="AW177" s="214"/>
      <c r="AX177" s="522" t="str">
        <f>D178</f>
        <v>SKOP</v>
      </c>
      <c r="AY177" s="523">
        <f>E178</f>
        <v>0</v>
      </c>
      <c r="AZ177" s="523">
        <v>5</v>
      </c>
      <c r="BA177" s="523">
        <v>4</v>
      </c>
      <c r="BB177" s="523">
        <v>3</v>
      </c>
      <c r="BC177" s="523">
        <v>2</v>
      </c>
      <c r="BD177" s="523">
        <v>1</v>
      </c>
      <c r="BE177" s="199"/>
      <c r="BF177" s="199"/>
      <c r="BG177" s="199"/>
      <c r="BH177" s="199"/>
      <c r="BI177" s="199"/>
      <c r="BJ177" s="524">
        <f>5*$BJ$181</f>
        <v>4</v>
      </c>
      <c r="BK177" s="525">
        <v>4</v>
      </c>
      <c r="BL177" s="200">
        <v>100</v>
      </c>
      <c r="BM177" s="200" t="s">
        <v>38</v>
      </c>
      <c r="BN177" s="200"/>
      <c r="BO177" s="200"/>
      <c r="BP177" s="200"/>
      <c r="BQ177" s="200"/>
      <c r="BR177" s="200"/>
      <c r="BS177" s="215"/>
      <c r="BT177" s="200"/>
      <c r="BU177" s="385"/>
      <c r="BV177" s="385"/>
    </row>
    <row r="178" spans="1:74" s="398" customFormat="1" ht="30" customHeight="1" x14ac:dyDescent="0.2">
      <c r="A178" s="521"/>
      <c r="B178" s="311"/>
      <c r="C178" s="399">
        <v>1</v>
      </c>
      <c r="D178" s="400" t="str">
        <f>D8</f>
        <v>SKOP</v>
      </c>
      <c r="E178" s="401">
        <f>G15</f>
        <v>0</v>
      </c>
      <c r="F178" s="402" t="str">
        <f>H15</f>
        <v>Please answer all question</v>
      </c>
      <c r="G178" s="403">
        <f>F14</f>
        <v>5</v>
      </c>
      <c r="H178" s="526"/>
      <c r="I178" s="526"/>
      <c r="J178" s="165"/>
      <c r="K178" s="165"/>
      <c r="L178" s="166"/>
      <c r="M178" s="167"/>
      <c r="N178" s="404"/>
      <c r="O178" s="405"/>
      <c r="P178" s="565"/>
      <c r="Q178" s="314"/>
      <c r="R178" s="406"/>
      <c r="S178" s="407"/>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3"/>
      <c r="AV178" s="214"/>
      <c r="AW178" s="214"/>
      <c r="AX178" s="522" t="str">
        <f t="shared" ref="AX178:AX191" si="87">D179</f>
        <v>MASA</v>
      </c>
      <c r="AY178" s="523">
        <f t="shared" ref="AY178:AY191" si="88">E179</f>
        <v>0</v>
      </c>
      <c r="AZ178" s="523">
        <v>5</v>
      </c>
      <c r="BA178" s="523">
        <f>BA177</f>
        <v>4</v>
      </c>
      <c r="BB178" s="523">
        <f>BB177</f>
        <v>3</v>
      </c>
      <c r="BC178" s="523">
        <f>BC177</f>
        <v>2</v>
      </c>
      <c r="BD178" s="523">
        <f>BD177</f>
        <v>1</v>
      </c>
      <c r="BE178" s="199"/>
      <c r="BF178" s="199"/>
      <c r="BG178" s="199"/>
      <c r="BH178" s="199"/>
      <c r="BI178" s="199"/>
      <c r="BJ178" s="524">
        <f>4*$BJ$181</f>
        <v>3.2</v>
      </c>
      <c r="BK178" s="525">
        <f>BL178/$BL$177*$BK$177</f>
        <v>3</v>
      </c>
      <c r="BL178" s="200">
        <v>75</v>
      </c>
      <c r="BM178" s="200" t="s">
        <v>41</v>
      </c>
      <c r="BN178" s="200"/>
      <c r="BO178" s="200"/>
      <c r="BP178" s="200"/>
      <c r="BQ178" s="200"/>
      <c r="BR178" s="200"/>
      <c r="BS178" s="200"/>
      <c r="BT178" s="200"/>
      <c r="BU178" s="385"/>
      <c r="BV178" s="385"/>
    </row>
    <row r="179" spans="1:74" s="398" customFormat="1" ht="30" customHeight="1" x14ac:dyDescent="0.2">
      <c r="A179" s="521"/>
      <c r="B179" s="311"/>
      <c r="C179" s="399">
        <v>2</v>
      </c>
      <c r="D179" s="408" t="str">
        <f>D18</f>
        <v>MASA</v>
      </c>
      <c r="E179" s="409">
        <f>G29</f>
        <v>0</v>
      </c>
      <c r="F179" s="410" t="str">
        <f>H29</f>
        <v>Please answer all question</v>
      </c>
      <c r="G179" s="411">
        <f>F28</f>
        <v>9</v>
      </c>
      <c r="H179" s="165"/>
      <c r="I179" s="165"/>
      <c r="J179" s="165"/>
      <c r="K179" s="165"/>
      <c r="L179" s="166"/>
      <c r="M179" s="167"/>
      <c r="N179" s="404"/>
      <c r="O179" s="405"/>
      <c r="P179" s="565"/>
      <c r="Q179" s="314"/>
      <c r="R179" s="406"/>
      <c r="S179" s="407"/>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3"/>
      <c r="AV179" s="214"/>
      <c r="AW179" s="214"/>
      <c r="AX179" s="522" t="str">
        <f t="shared" si="87"/>
        <v>KOS</v>
      </c>
      <c r="AY179" s="523">
        <f t="shared" si="88"/>
        <v>0</v>
      </c>
      <c r="AZ179" s="523">
        <f>AZ178</f>
        <v>5</v>
      </c>
      <c r="BA179" s="523">
        <f t="shared" ref="BA179:BA189" si="89">BA178</f>
        <v>4</v>
      </c>
      <c r="BB179" s="523">
        <f t="shared" ref="BB179:BB189" si="90">BB178</f>
        <v>3</v>
      </c>
      <c r="BC179" s="523">
        <f t="shared" ref="BC179:BC189" si="91">BC178</f>
        <v>2</v>
      </c>
      <c r="BD179" s="523">
        <f t="shared" ref="BD179:BD189" si="92">BD178</f>
        <v>1</v>
      </c>
      <c r="BE179" s="199"/>
      <c r="BF179" s="199"/>
      <c r="BG179" s="199"/>
      <c r="BH179" s="199"/>
      <c r="BI179" s="199"/>
      <c r="BJ179" s="524">
        <f>3*$BJ$181</f>
        <v>2.4000000000000004</v>
      </c>
      <c r="BK179" s="525">
        <f>BL179/$BL$177*$BK$177</f>
        <v>2</v>
      </c>
      <c r="BL179" s="200">
        <v>50</v>
      </c>
      <c r="BM179" s="200" t="s">
        <v>39</v>
      </c>
      <c r="BN179" s="200"/>
      <c r="BO179" s="200"/>
      <c r="BP179" s="200"/>
      <c r="BQ179" s="200"/>
      <c r="BR179" s="200"/>
      <c r="BS179" s="200"/>
      <c r="BT179" s="200"/>
      <c r="BU179" s="385"/>
      <c r="BV179" s="385"/>
    </row>
    <row r="180" spans="1:74" s="398" customFormat="1" ht="30" customHeight="1" x14ac:dyDescent="0.2">
      <c r="A180" s="521"/>
      <c r="B180" s="311"/>
      <c r="C180" s="399">
        <v>3</v>
      </c>
      <c r="D180" s="412" t="str">
        <f>D32</f>
        <v>KOS</v>
      </c>
      <c r="E180" s="413">
        <f>G41</f>
        <v>0</v>
      </c>
      <c r="F180" s="414" t="b">
        <f>H41</f>
        <v>0</v>
      </c>
      <c r="G180" s="415">
        <f>F39</f>
        <v>0</v>
      </c>
      <c r="H180" s="165"/>
      <c r="I180" s="165"/>
      <c r="J180" s="165"/>
      <c r="K180" s="165"/>
      <c r="L180" s="166"/>
      <c r="M180" s="167"/>
      <c r="N180" s="404"/>
      <c r="O180" s="405"/>
      <c r="P180" s="565"/>
      <c r="Q180" s="314"/>
      <c r="R180" s="406"/>
      <c r="S180" s="407"/>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3"/>
      <c r="AV180" s="214"/>
      <c r="AW180" s="214"/>
      <c r="AX180" s="522" t="str">
        <f t="shared" si="87"/>
        <v>KUALITI</v>
      </c>
      <c r="AY180" s="523">
        <f t="shared" si="88"/>
        <v>0</v>
      </c>
      <c r="AZ180" s="523">
        <f t="shared" ref="AZ180:AZ189" si="93">AZ179</f>
        <v>5</v>
      </c>
      <c r="BA180" s="523">
        <f t="shared" si="89"/>
        <v>4</v>
      </c>
      <c r="BB180" s="523">
        <f t="shared" si="90"/>
        <v>3</v>
      </c>
      <c r="BC180" s="523">
        <f t="shared" si="91"/>
        <v>2</v>
      </c>
      <c r="BD180" s="523">
        <f t="shared" si="92"/>
        <v>1</v>
      </c>
      <c r="BE180" s="199"/>
      <c r="BF180" s="199"/>
      <c r="BG180" s="199"/>
      <c r="BH180" s="199"/>
      <c r="BI180" s="199"/>
      <c r="BJ180" s="524">
        <f>2*$BJ$181</f>
        <v>1.6</v>
      </c>
      <c r="BK180" s="525">
        <v>1.5</v>
      </c>
      <c r="BL180" s="200">
        <v>40</v>
      </c>
      <c r="BM180" s="200" t="s">
        <v>42</v>
      </c>
      <c r="BN180" s="200"/>
      <c r="BO180" s="200"/>
      <c r="BP180" s="200"/>
      <c r="BQ180" s="200"/>
      <c r="BR180" s="200"/>
      <c r="BS180" s="200"/>
      <c r="BT180" s="200"/>
      <c r="BU180" s="385"/>
      <c r="BV180" s="385"/>
    </row>
    <row r="181" spans="1:74" s="398" customFormat="1" ht="30" customHeight="1" x14ac:dyDescent="0.2">
      <c r="A181" s="521"/>
      <c r="B181" s="311"/>
      <c r="C181" s="399">
        <v>4</v>
      </c>
      <c r="D181" s="408" t="str">
        <f>C44</f>
        <v>KUALITI</v>
      </c>
      <c r="E181" s="409">
        <f>G53</f>
        <v>0</v>
      </c>
      <c r="F181" s="410" t="str">
        <f>H53</f>
        <v>Please answer all question</v>
      </c>
      <c r="G181" s="411">
        <f>F52</f>
        <v>7</v>
      </c>
      <c r="H181" s="165"/>
      <c r="I181" s="165"/>
      <c r="J181" s="165"/>
      <c r="K181" s="165"/>
      <c r="L181" s="166"/>
      <c r="M181" s="167"/>
      <c r="N181" s="404"/>
      <c r="O181" s="405"/>
      <c r="P181" s="565"/>
      <c r="Q181" s="314"/>
      <c r="R181" s="406"/>
      <c r="S181" s="407"/>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3"/>
      <c r="AV181" s="214"/>
      <c r="AW181" s="214"/>
      <c r="AX181" s="522" t="str">
        <f t="shared" si="87"/>
        <v>SUMBER</v>
      </c>
      <c r="AY181" s="523">
        <f t="shared" si="88"/>
        <v>0</v>
      </c>
      <c r="AZ181" s="523">
        <f t="shared" si="93"/>
        <v>5</v>
      </c>
      <c r="BA181" s="523">
        <f t="shared" si="89"/>
        <v>4</v>
      </c>
      <c r="BB181" s="523">
        <f t="shared" si="90"/>
        <v>3</v>
      </c>
      <c r="BC181" s="523">
        <f t="shared" si="91"/>
        <v>2</v>
      </c>
      <c r="BD181" s="523">
        <f t="shared" si="92"/>
        <v>1</v>
      </c>
      <c r="BE181" s="199"/>
      <c r="BF181" s="199"/>
      <c r="BG181" s="199"/>
      <c r="BH181" s="199"/>
      <c r="BI181" s="199"/>
      <c r="BJ181" s="527">
        <f>4/5</f>
        <v>0.8</v>
      </c>
      <c r="BK181" s="525">
        <v>0.5</v>
      </c>
      <c r="BL181" s="200">
        <v>2.5</v>
      </c>
      <c r="BM181" s="200" t="s">
        <v>40</v>
      </c>
      <c r="BN181" s="200"/>
      <c r="BO181" s="200"/>
      <c r="BP181" s="200"/>
      <c r="BQ181" s="200"/>
      <c r="BR181" s="200"/>
      <c r="BS181" s="200"/>
      <c r="BT181" s="200"/>
      <c r="BU181" s="385"/>
      <c r="BV181" s="385"/>
    </row>
    <row r="182" spans="1:74" s="398" customFormat="1" ht="30" customHeight="1" x14ac:dyDescent="0.2">
      <c r="A182" s="521"/>
      <c r="B182" s="311"/>
      <c r="C182" s="399">
        <v>5</v>
      </c>
      <c r="D182" s="412" t="str">
        <f>C56</f>
        <v>SUMBER</v>
      </c>
      <c r="E182" s="413">
        <f>G65</f>
        <v>0</v>
      </c>
      <c r="F182" s="414" t="str">
        <f>H65</f>
        <v>Please answer all question</v>
      </c>
      <c r="G182" s="415">
        <f>F64</f>
        <v>7</v>
      </c>
      <c r="H182" s="165"/>
      <c r="I182" s="165"/>
      <c r="J182" s="165"/>
      <c r="K182" s="165"/>
      <c r="L182" s="166"/>
      <c r="M182" s="167"/>
      <c r="N182" s="404"/>
      <c r="O182" s="405"/>
      <c r="P182" s="565"/>
      <c r="Q182" s="314"/>
      <c r="R182" s="406"/>
      <c r="S182" s="407"/>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3"/>
      <c r="AV182" s="214"/>
      <c r="AW182" s="214"/>
      <c r="AX182" s="522" t="str">
        <f t="shared" si="87"/>
        <v>KOMUNIKASI</v>
      </c>
      <c r="AY182" s="523">
        <f t="shared" si="88"/>
        <v>0</v>
      </c>
      <c r="AZ182" s="523">
        <f t="shared" si="93"/>
        <v>5</v>
      </c>
      <c r="BA182" s="523">
        <f t="shared" si="89"/>
        <v>4</v>
      </c>
      <c r="BB182" s="523">
        <f t="shared" si="90"/>
        <v>3</v>
      </c>
      <c r="BC182" s="523">
        <f t="shared" si="91"/>
        <v>2</v>
      </c>
      <c r="BD182" s="523">
        <f t="shared" si="92"/>
        <v>1</v>
      </c>
      <c r="BE182" s="199"/>
      <c r="BF182" s="199"/>
      <c r="BG182" s="199"/>
      <c r="BH182" s="199"/>
      <c r="BI182" s="199"/>
      <c r="BJ182" s="199"/>
      <c r="BK182" s="199"/>
      <c r="BL182" s="200"/>
      <c r="BM182" s="200"/>
      <c r="BN182" s="200"/>
      <c r="BO182" s="200"/>
      <c r="BP182" s="200"/>
      <c r="BQ182" s="200"/>
      <c r="BR182" s="200"/>
      <c r="BS182" s="200"/>
      <c r="BT182" s="200"/>
      <c r="BU182" s="385"/>
      <c r="BV182" s="385"/>
    </row>
    <row r="183" spans="1:74" s="398" customFormat="1" ht="30" customHeight="1" x14ac:dyDescent="0.2">
      <c r="A183" s="521"/>
      <c r="B183" s="311"/>
      <c r="C183" s="399">
        <v>6</v>
      </c>
      <c r="D183" s="408" t="str">
        <f>C68</f>
        <v>KOMUNIKASI</v>
      </c>
      <c r="E183" s="409">
        <f>G77</f>
        <v>0</v>
      </c>
      <c r="F183" s="410" t="str">
        <f>H77</f>
        <v>Please answer all question</v>
      </c>
      <c r="G183" s="411">
        <f>F76</f>
        <v>7</v>
      </c>
      <c r="H183" s="165"/>
      <c r="I183" s="165"/>
      <c r="J183" s="165"/>
      <c r="K183" s="165"/>
      <c r="L183" s="166"/>
      <c r="M183" s="167"/>
      <c r="N183" s="404"/>
      <c r="O183" s="405"/>
      <c r="P183" s="565"/>
      <c r="Q183" s="314"/>
      <c r="R183" s="406"/>
      <c r="S183" s="407"/>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3"/>
      <c r="AV183" s="214"/>
      <c r="AW183" s="214"/>
      <c r="AX183" s="522" t="str">
        <f t="shared" si="87"/>
        <v>RISIKO</v>
      </c>
      <c r="AY183" s="523">
        <f t="shared" si="88"/>
        <v>0</v>
      </c>
      <c r="AZ183" s="523">
        <f t="shared" si="93"/>
        <v>5</v>
      </c>
      <c r="BA183" s="523">
        <f t="shared" si="89"/>
        <v>4</v>
      </c>
      <c r="BB183" s="523">
        <f t="shared" si="90"/>
        <v>3</v>
      </c>
      <c r="BC183" s="523">
        <f t="shared" si="91"/>
        <v>2</v>
      </c>
      <c r="BD183" s="523">
        <f t="shared" si="92"/>
        <v>1</v>
      </c>
      <c r="BE183" s="199"/>
      <c r="BF183" s="199"/>
      <c r="BG183" s="199"/>
      <c r="BH183" s="199"/>
      <c r="BI183" s="199"/>
      <c r="BJ183" s="199"/>
      <c r="BK183" s="214"/>
      <c r="BL183" s="215"/>
      <c r="BM183" s="215"/>
      <c r="BN183" s="200"/>
      <c r="BO183" s="200"/>
      <c r="BP183" s="200"/>
      <c r="BQ183" s="200"/>
      <c r="BR183" s="200"/>
      <c r="BS183" s="200"/>
      <c r="BT183" s="200"/>
      <c r="BU183" s="385"/>
      <c r="BV183" s="385"/>
    </row>
    <row r="184" spans="1:74" s="398" customFormat="1" ht="30" customHeight="1" x14ac:dyDescent="0.2">
      <c r="A184" s="521"/>
      <c r="B184" s="311"/>
      <c r="C184" s="399">
        <v>7</v>
      </c>
      <c r="D184" s="412" t="str">
        <f>D80</f>
        <v>RISIKO</v>
      </c>
      <c r="E184" s="413">
        <f>G89</f>
        <v>0</v>
      </c>
      <c r="F184" s="414" t="str">
        <f>H89</f>
        <v>Please answer all question</v>
      </c>
      <c r="G184" s="415">
        <f>F88</f>
        <v>7</v>
      </c>
      <c r="H184" s="165"/>
      <c r="I184" s="165"/>
      <c r="J184" s="165"/>
      <c r="K184" s="165"/>
      <c r="L184" s="166"/>
      <c r="M184" s="167"/>
      <c r="N184" s="404"/>
      <c r="O184" s="405"/>
      <c r="P184" s="565"/>
      <c r="Q184" s="314"/>
      <c r="R184" s="406"/>
      <c r="S184" s="407"/>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3"/>
      <c r="AV184" s="214"/>
      <c r="AW184" s="214"/>
      <c r="AX184" s="522" t="str">
        <f t="shared" si="87"/>
        <v>PEROLEHAN</v>
      </c>
      <c r="AY184" s="523">
        <f t="shared" si="88"/>
        <v>0</v>
      </c>
      <c r="AZ184" s="523">
        <f t="shared" si="93"/>
        <v>5</v>
      </c>
      <c r="BA184" s="523">
        <f t="shared" si="89"/>
        <v>4</v>
      </c>
      <c r="BB184" s="523">
        <f t="shared" si="90"/>
        <v>3</v>
      </c>
      <c r="BC184" s="523">
        <f t="shared" si="91"/>
        <v>2</v>
      </c>
      <c r="BD184" s="523">
        <f t="shared" si="92"/>
        <v>1</v>
      </c>
      <c r="BE184" s="199"/>
      <c r="BF184" s="199"/>
      <c r="BG184" s="199"/>
      <c r="BH184" s="199"/>
      <c r="BI184" s="199"/>
      <c r="BJ184" s="199"/>
      <c r="BK184" s="199"/>
      <c r="BL184" s="200"/>
      <c r="BM184" s="200"/>
      <c r="BN184" s="200"/>
      <c r="BO184" s="200"/>
      <c r="BP184" s="200"/>
      <c r="BQ184" s="200"/>
      <c r="BR184" s="200"/>
      <c r="BS184" s="200"/>
      <c r="BT184" s="200"/>
      <c r="BU184" s="385"/>
      <c r="BV184" s="385"/>
    </row>
    <row r="185" spans="1:74" s="398" customFormat="1" ht="30" customHeight="1" x14ac:dyDescent="0.2">
      <c r="A185" s="521"/>
      <c r="B185" s="311"/>
      <c r="C185" s="399">
        <v>8</v>
      </c>
      <c r="D185" s="408" t="str">
        <f>C92</f>
        <v>PEROLEHAN</v>
      </c>
      <c r="E185" s="409">
        <f>G99</f>
        <v>0</v>
      </c>
      <c r="F185" s="410" t="str">
        <f>H99</f>
        <v>Please answer all question</v>
      </c>
      <c r="G185" s="411">
        <f>F98</f>
        <v>5</v>
      </c>
      <c r="H185" s="165"/>
      <c r="I185" s="165"/>
      <c r="J185" s="165"/>
      <c r="K185" s="165"/>
      <c r="L185" s="166"/>
      <c r="M185" s="167"/>
      <c r="N185" s="404"/>
      <c r="O185" s="405"/>
      <c r="P185" s="565"/>
      <c r="Q185" s="314"/>
      <c r="R185" s="406"/>
      <c r="S185" s="407"/>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3"/>
      <c r="AV185" s="214"/>
      <c r="AW185" s="214"/>
      <c r="AX185" s="522" t="str">
        <f t="shared" si="87"/>
        <v>INTEGRASI</v>
      </c>
      <c r="AY185" s="523">
        <f t="shared" si="88"/>
        <v>0</v>
      </c>
      <c r="AZ185" s="523">
        <f t="shared" si="93"/>
        <v>5</v>
      </c>
      <c r="BA185" s="523">
        <f t="shared" si="89"/>
        <v>4</v>
      </c>
      <c r="BB185" s="523">
        <f t="shared" si="90"/>
        <v>3</v>
      </c>
      <c r="BC185" s="523">
        <f t="shared" si="91"/>
        <v>2</v>
      </c>
      <c r="BD185" s="523">
        <f t="shared" si="92"/>
        <v>1</v>
      </c>
      <c r="BE185" s="199"/>
      <c r="BF185" s="199"/>
      <c r="BG185" s="199"/>
      <c r="BH185" s="199"/>
      <c r="BI185" s="199"/>
      <c r="BJ185" s="199"/>
      <c r="BK185" s="199"/>
      <c r="BL185" s="200"/>
      <c r="BM185" s="200"/>
      <c r="BN185" s="200"/>
      <c r="BO185" s="200"/>
      <c r="BP185" s="200"/>
      <c r="BQ185" s="200"/>
      <c r="BR185" s="200"/>
      <c r="BS185" s="200"/>
      <c r="BT185" s="200"/>
      <c r="BU185" s="385"/>
      <c r="BV185" s="385"/>
    </row>
    <row r="186" spans="1:74" s="398" customFormat="1" ht="30" customHeight="1" x14ac:dyDescent="0.2">
      <c r="A186" s="521"/>
      <c r="B186" s="311"/>
      <c r="C186" s="399">
        <v>9</v>
      </c>
      <c r="D186" s="412" t="str">
        <f>C102</f>
        <v>INTEGRASI</v>
      </c>
      <c r="E186" s="413">
        <f>G107</f>
        <v>0</v>
      </c>
      <c r="F186" s="414" t="str">
        <f>H107</f>
        <v>Please answer all question</v>
      </c>
      <c r="G186" s="415">
        <f>F106</f>
        <v>3</v>
      </c>
      <c r="H186" s="165"/>
      <c r="I186" s="165"/>
      <c r="J186" s="165"/>
      <c r="K186" s="165"/>
      <c r="L186" s="166"/>
      <c r="M186" s="167"/>
      <c r="N186" s="404"/>
      <c r="O186" s="405"/>
      <c r="P186" s="565"/>
      <c r="Q186" s="314"/>
      <c r="R186" s="406"/>
      <c r="S186" s="407"/>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3"/>
      <c r="AV186" s="214"/>
      <c r="AW186" s="214"/>
      <c r="AX186" s="522" t="str">
        <f t="shared" si="87"/>
        <v>PELAN KESIHATAN DAN KESELAMATAN PEKERJAAN</v>
      </c>
      <c r="AY186" s="523">
        <f t="shared" si="88"/>
        <v>0</v>
      </c>
      <c r="AZ186" s="523">
        <f t="shared" si="93"/>
        <v>5</v>
      </c>
      <c r="BA186" s="523">
        <f t="shared" si="89"/>
        <v>4</v>
      </c>
      <c r="BB186" s="523">
        <f t="shared" si="90"/>
        <v>3</v>
      </c>
      <c r="BC186" s="523">
        <f t="shared" si="91"/>
        <v>2</v>
      </c>
      <c r="BD186" s="523">
        <f t="shared" si="92"/>
        <v>1</v>
      </c>
      <c r="BE186" s="199"/>
      <c r="BF186" s="199"/>
      <c r="BG186" s="199"/>
      <c r="BH186" s="199"/>
      <c r="BI186" s="199"/>
      <c r="BJ186" s="199"/>
      <c r="BK186" s="199"/>
      <c r="BL186" s="200"/>
      <c r="BM186" s="200"/>
      <c r="BN186" s="200"/>
      <c r="BO186" s="200"/>
      <c r="BP186" s="200"/>
      <c r="BQ186" s="200"/>
      <c r="BR186" s="200"/>
      <c r="BS186" s="200"/>
      <c r="BT186" s="200"/>
      <c r="BU186" s="385"/>
      <c r="BV186" s="385"/>
    </row>
    <row r="187" spans="1:74" s="398" customFormat="1" ht="40.5" x14ac:dyDescent="0.2">
      <c r="A187" s="521"/>
      <c r="B187" s="311"/>
      <c r="C187" s="399">
        <v>10</v>
      </c>
      <c r="D187" s="416" t="str">
        <f>D110</f>
        <v>PELAN KESIHATAN DAN KESELAMATAN PEKERJAAN</v>
      </c>
      <c r="E187" s="409">
        <f>G117</f>
        <v>0</v>
      </c>
      <c r="F187" s="410" t="str">
        <f>H117</f>
        <v>Please answer all question</v>
      </c>
      <c r="G187" s="411">
        <f>F116</f>
        <v>5</v>
      </c>
      <c r="H187" s="165"/>
      <c r="I187" s="165"/>
      <c r="J187" s="165"/>
      <c r="K187" s="165"/>
      <c r="L187" s="166"/>
      <c r="M187" s="167"/>
      <c r="N187" s="404"/>
      <c r="O187" s="405"/>
      <c r="P187" s="565"/>
      <c r="Q187" s="314"/>
      <c r="R187" s="406"/>
      <c r="S187" s="407"/>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3"/>
      <c r="AV187" s="214"/>
      <c r="AW187" s="214"/>
      <c r="AX187" s="522" t="str">
        <f t="shared" si="87"/>
        <v>PENGURUSAN ALAM SEKITAR</v>
      </c>
      <c r="AY187" s="523">
        <f t="shared" si="88"/>
        <v>0</v>
      </c>
      <c r="AZ187" s="523">
        <f t="shared" ref="AZ187:BD188" si="94">AZ186</f>
        <v>5</v>
      </c>
      <c r="BA187" s="523">
        <f t="shared" si="94"/>
        <v>4</v>
      </c>
      <c r="BB187" s="523">
        <f t="shared" si="94"/>
        <v>3</v>
      </c>
      <c r="BC187" s="523">
        <f t="shared" si="94"/>
        <v>2</v>
      </c>
      <c r="BD187" s="523">
        <f t="shared" si="94"/>
        <v>1</v>
      </c>
      <c r="BE187" s="199"/>
      <c r="BF187" s="199"/>
      <c r="BG187" s="199"/>
      <c r="BH187" s="199"/>
      <c r="BI187" s="199"/>
      <c r="BJ187" s="199"/>
      <c r="BK187" s="199"/>
      <c r="BL187" s="200"/>
      <c r="BM187" s="200"/>
      <c r="BN187" s="200"/>
      <c r="BO187" s="200"/>
      <c r="BP187" s="200"/>
      <c r="BQ187" s="200"/>
      <c r="BR187" s="200"/>
      <c r="BS187" s="200"/>
      <c r="BT187" s="200"/>
      <c r="BU187" s="385"/>
      <c r="BV187" s="385"/>
    </row>
    <row r="188" spans="1:74" s="398" customFormat="1" ht="40.5" x14ac:dyDescent="0.2">
      <c r="A188" s="521"/>
      <c r="B188" s="311"/>
      <c r="C188" s="399">
        <v>11</v>
      </c>
      <c r="D188" s="417" t="s">
        <v>127</v>
      </c>
      <c r="E188" s="413">
        <f>G126</f>
        <v>0</v>
      </c>
      <c r="F188" s="414" t="str">
        <f>H126</f>
        <v>Please answer all question</v>
      </c>
      <c r="G188" s="415">
        <f>F125</f>
        <v>4</v>
      </c>
      <c r="H188" s="165"/>
      <c r="I188" s="165"/>
      <c r="J188" s="165"/>
      <c r="K188" s="165"/>
      <c r="L188" s="166"/>
      <c r="M188" s="167"/>
      <c r="N188" s="404"/>
      <c r="O188" s="405"/>
      <c r="P188" s="565"/>
      <c r="Q188" s="314"/>
      <c r="R188" s="406"/>
      <c r="S188" s="407"/>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3"/>
      <c r="AV188" s="214"/>
      <c r="AW188" s="214"/>
      <c r="AX188" s="522" t="str">
        <f t="shared" si="87"/>
        <v>LATIHAN</v>
      </c>
      <c r="AY188" s="523">
        <f t="shared" si="88"/>
        <v>0</v>
      </c>
      <c r="AZ188" s="523">
        <f t="shared" si="94"/>
        <v>5</v>
      </c>
      <c r="BA188" s="523">
        <f t="shared" si="94"/>
        <v>4</v>
      </c>
      <c r="BB188" s="523">
        <f t="shared" si="94"/>
        <v>3</v>
      </c>
      <c r="BC188" s="523">
        <f t="shared" si="94"/>
        <v>2</v>
      </c>
      <c r="BD188" s="523">
        <f t="shared" si="94"/>
        <v>1</v>
      </c>
      <c r="BE188" s="199"/>
      <c r="BF188" s="199"/>
      <c r="BG188" s="199"/>
      <c r="BH188" s="199"/>
      <c r="BI188" s="199"/>
      <c r="BJ188" s="199"/>
      <c r="BK188" s="199"/>
      <c r="BL188" s="200"/>
      <c r="BM188" s="200"/>
      <c r="BN188" s="200"/>
      <c r="BO188" s="200"/>
      <c r="BP188" s="200"/>
      <c r="BQ188" s="200"/>
      <c r="BR188" s="200"/>
      <c r="BS188" s="200"/>
      <c r="BT188" s="200"/>
      <c r="BU188" s="385"/>
      <c r="BV188" s="385"/>
    </row>
    <row r="189" spans="1:74" s="398" customFormat="1" ht="30" customHeight="1" x14ac:dyDescent="0.2">
      <c r="A189" s="521"/>
      <c r="B189" s="311"/>
      <c r="C189" s="399">
        <v>12</v>
      </c>
      <c r="D189" s="418" t="str">
        <f>C129</f>
        <v>LATIHAN</v>
      </c>
      <c r="E189" s="419">
        <f>G136</f>
        <v>0</v>
      </c>
      <c r="F189" s="420" t="str">
        <f>H136</f>
        <v>Please answer all question</v>
      </c>
      <c r="G189" s="421">
        <f>F135</f>
        <v>5</v>
      </c>
      <c r="H189" s="165"/>
      <c r="I189" s="165"/>
      <c r="J189" s="165"/>
      <c r="K189" s="165"/>
      <c r="L189" s="166"/>
      <c r="M189" s="167"/>
      <c r="N189" s="404"/>
      <c r="O189" s="405"/>
      <c r="P189" s="565"/>
      <c r="Q189" s="314"/>
      <c r="R189" s="406"/>
      <c r="S189" s="407"/>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3"/>
      <c r="AV189" s="214"/>
      <c r="AW189" s="214"/>
      <c r="AX189" s="522" t="str">
        <f t="shared" si="87"/>
        <v>DOKUMENTASI</v>
      </c>
      <c r="AY189" s="523">
        <f t="shared" si="88"/>
        <v>0</v>
      </c>
      <c r="AZ189" s="523">
        <f t="shared" si="93"/>
        <v>5</v>
      </c>
      <c r="BA189" s="523">
        <f t="shared" si="89"/>
        <v>4</v>
      </c>
      <c r="BB189" s="523">
        <f t="shared" si="90"/>
        <v>3</v>
      </c>
      <c r="BC189" s="523">
        <f t="shared" si="91"/>
        <v>2</v>
      </c>
      <c r="BD189" s="523">
        <f t="shared" si="92"/>
        <v>1</v>
      </c>
      <c r="BE189" s="199"/>
      <c r="BF189" s="199"/>
      <c r="BG189" s="199"/>
      <c r="BH189" s="199"/>
      <c r="BI189" s="199"/>
      <c r="BJ189" s="199"/>
      <c r="BK189" s="199"/>
      <c r="BL189" s="200"/>
      <c r="BM189" s="200"/>
      <c r="BN189" s="200"/>
      <c r="BO189" s="200"/>
      <c r="BP189" s="200"/>
      <c r="BQ189" s="200"/>
      <c r="BR189" s="200"/>
      <c r="BS189" s="200"/>
      <c r="BT189" s="200"/>
      <c r="BU189" s="385"/>
      <c r="BV189" s="385"/>
    </row>
    <row r="190" spans="1:74" s="398" customFormat="1" ht="30" customHeight="1" x14ac:dyDescent="0.2">
      <c r="A190" s="521"/>
      <c r="B190" s="311"/>
      <c r="C190" s="399">
        <v>13</v>
      </c>
      <c r="D190" s="412" t="str">
        <f>C139</f>
        <v>DOKUMENTASI</v>
      </c>
      <c r="E190" s="413">
        <f>G147</f>
        <v>0</v>
      </c>
      <c r="F190" s="414" t="str">
        <f>H147</f>
        <v>Please answer all question</v>
      </c>
      <c r="G190" s="415">
        <f>F146</f>
        <v>6</v>
      </c>
      <c r="H190" s="165"/>
      <c r="I190" s="165"/>
      <c r="J190" s="165"/>
      <c r="K190" s="165"/>
      <c r="L190" s="166"/>
      <c r="M190" s="167"/>
      <c r="N190" s="404"/>
      <c r="O190" s="405"/>
      <c r="P190" s="565"/>
      <c r="Q190" s="314"/>
      <c r="R190" s="406"/>
      <c r="S190" s="407"/>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3"/>
      <c r="AV190" s="214"/>
      <c r="AW190" s="214"/>
      <c r="AX190" s="522" t="str">
        <f t="shared" si="87"/>
        <v>PERANAN DAN TANGGUNGJAWAB</v>
      </c>
      <c r="AY190" s="523">
        <f t="shared" si="88"/>
        <v>0</v>
      </c>
      <c r="AZ190" s="523">
        <f t="shared" ref="AZ190:BD191" si="95">AZ189</f>
        <v>5</v>
      </c>
      <c r="BA190" s="523">
        <f t="shared" si="95"/>
        <v>4</v>
      </c>
      <c r="BB190" s="523">
        <f t="shared" si="95"/>
        <v>3</v>
      </c>
      <c r="BC190" s="523">
        <f t="shared" si="95"/>
        <v>2</v>
      </c>
      <c r="BD190" s="523">
        <f t="shared" si="95"/>
        <v>1</v>
      </c>
      <c r="BE190" s="199"/>
      <c r="BF190" s="199"/>
      <c r="BG190" s="199"/>
      <c r="BH190" s="199"/>
      <c r="BI190" s="199"/>
      <c r="BJ190" s="199"/>
      <c r="BK190" s="199"/>
      <c r="BL190" s="200"/>
      <c r="BM190" s="200"/>
      <c r="BN190" s="200"/>
      <c r="BO190" s="200"/>
      <c r="BP190" s="200"/>
      <c r="BQ190" s="200"/>
      <c r="BR190" s="200"/>
      <c r="BS190" s="200"/>
      <c r="BT190" s="200"/>
      <c r="BU190" s="385"/>
      <c r="BV190" s="385"/>
    </row>
    <row r="191" spans="1:74" s="398" customFormat="1" ht="40.5" x14ac:dyDescent="0.2">
      <c r="A191" s="521"/>
      <c r="B191" s="311"/>
      <c r="C191" s="399">
        <v>14</v>
      </c>
      <c r="D191" s="416" t="str">
        <f>C150</f>
        <v>PERANAN DAN TANGGUNGJAWAB</v>
      </c>
      <c r="E191" s="419">
        <f>G153</f>
        <v>0</v>
      </c>
      <c r="F191" s="420" t="str">
        <f>H153</f>
        <v>Please answer all question</v>
      </c>
      <c r="G191" s="411">
        <f>F152</f>
        <v>1</v>
      </c>
      <c r="H191" s="165"/>
      <c r="I191" s="165"/>
      <c r="J191" s="165"/>
      <c r="K191" s="165"/>
      <c r="L191" s="166"/>
      <c r="M191" s="167"/>
      <c r="N191" s="404"/>
      <c r="O191" s="405"/>
      <c r="P191" s="565"/>
      <c r="Q191" s="314"/>
      <c r="R191" s="406"/>
      <c r="S191" s="407"/>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3"/>
      <c r="AV191" s="214"/>
      <c r="AW191" s="214"/>
      <c r="AX191" s="522" t="str">
        <f t="shared" si="87"/>
        <v>PENYERAHAN / PENTAULIAHAN</v>
      </c>
      <c r="AY191" s="523">
        <f t="shared" si="88"/>
        <v>0</v>
      </c>
      <c r="AZ191" s="523">
        <f t="shared" si="95"/>
        <v>5</v>
      </c>
      <c r="BA191" s="523">
        <f t="shared" si="95"/>
        <v>4</v>
      </c>
      <c r="BB191" s="523">
        <f t="shared" si="95"/>
        <v>3</v>
      </c>
      <c r="BC191" s="523">
        <f t="shared" si="95"/>
        <v>2</v>
      </c>
      <c r="BD191" s="523">
        <f t="shared" si="95"/>
        <v>1</v>
      </c>
      <c r="BE191" s="199"/>
      <c r="BF191" s="199"/>
      <c r="BG191" s="199"/>
      <c r="BH191" s="199"/>
      <c r="BI191" s="199"/>
      <c r="BJ191" s="199"/>
      <c r="BK191" s="199"/>
      <c r="BL191" s="200"/>
      <c r="BM191" s="200"/>
      <c r="BN191" s="200"/>
      <c r="BO191" s="200"/>
      <c r="BP191" s="200"/>
      <c r="BQ191" s="200"/>
      <c r="BR191" s="200"/>
      <c r="BS191" s="200"/>
      <c r="BT191" s="200"/>
      <c r="BU191" s="385"/>
      <c r="BV191" s="385"/>
    </row>
    <row r="192" spans="1:74" s="398" customFormat="1" ht="40.5" x14ac:dyDescent="0.2">
      <c r="A192" s="521"/>
      <c r="B192" s="311"/>
      <c r="C192" s="399">
        <v>15</v>
      </c>
      <c r="D192" s="417" t="str">
        <f>C156</f>
        <v>PENYERAHAN / PENTAULIAHAN</v>
      </c>
      <c r="E192" s="413">
        <f>G161</f>
        <v>0</v>
      </c>
      <c r="F192" s="414" t="str">
        <f>H161</f>
        <v>Please answer all question</v>
      </c>
      <c r="G192" s="415">
        <f>F160</f>
        <v>3</v>
      </c>
      <c r="H192" s="165"/>
      <c r="I192" s="165"/>
      <c r="J192" s="165"/>
      <c r="K192" s="165"/>
      <c r="L192" s="166"/>
      <c r="M192" s="167"/>
      <c r="N192" s="404"/>
      <c r="O192" s="405"/>
      <c r="P192" s="565"/>
      <c r="Q192" s="314"/>
      <c r="R192" s="406"/>
      <c r="S192" s="407"/>
      <c r="T192" s="212"/>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4"/>
      <c r="AW192" s="214"/>
      <c r="AX192" s="522"/>
      <c r="AY192" s="523"/>
      <c r="AZ192" s="523"/>
      <c r="BA192" s="523"/>
      <c r="BB192" s="523"/>
      <c r="BC192" s="523"/>
      <c r="BD192" s="523"/>
      <c r="BE192" s="199"/>
      <c r="BF192" s="199"/>
      <c r="BG192" s="199"/>
      <c r="BH192" s="199"/>
      <c r="BI192" s="199"/>
      <c r="BJ192" s="199"/>
      <c r="BK192" s="199"/>
      <c r="BL192" s="200"/>
      <c r="BM192" s="200"/>
      <c r="BN192" s="200"/>
      <c r="BO192" s="200"/>
      <c r="BP192" s="200"/>
      <c r="BQ192" s="200"/>
      <c r="BR192" s="200"/>
      <c r="BS192" s="200"/>
      <c r="BT192" s="200"/>
      <c r="BU192" s="385"/>
      <c r="BV192" s="385"/>
    </row>
    <row r="193" spans="1:74" s="398" customFormat="1" ht="30" customHeight="1" x14ac:dyDescent="0.2">
      <c r="A193" s="521"/>
      <c r="B193" s="311"/>
      <c r="C193" s="470"/>
      <c r="D193" s="422"/>
      <c r="E193" s="423"/>
      <c r="F193" s="528"/>
      <c r="G193" s="411"/>
      <c r="H193" s="165"/>
      <c r="I193" s="165"/>
      <c r="J193" s="165"/>
      <c r="K193" s="165"/>
      <c r="L193" s="166"/>
      <c r="M193" s="167"/>
      <c r="N193" s="404"/>
      <c r="O193" s="405"/>
      <c r="P193" s="565"/>
      <c r="Q193" s="314"/>
      <c r="R193" s="406"/>
      <c r="S193" s="407"/>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4"/>
      <c r="AW193" s="214"/>
      <c r="AX193" s="522"/>
      <c r="AY193" s="523"/>
      <c r="AZ193" s="523"/>
      <c r="BA193" s="523"/>
      <c r="BB193" s="523"/>
      <c r="BC193" s="523"/>
      <c r="BD193" s="523"/>
      <c r="BE193" s="199"/>
      <c r="BF193" s="199"/>
      <c r="BG193" s="199"/>
      <c r="BH193" s="199"/>
      <c r="BI193" s="199"/>
      <c r="BJ193" s="199"/>
      <c r="BK193" s="199"/>
      <c r="BL193" s="200"/>
      <c r="BM193" s="200"/>
      <c r="BN193" s="200"/>
      <c r="BO193" s="200"/>
      <c r="BP193" s="200"/>
      <c r="BQ193" s="200"/>
      <c r="BR193" s="200"/>
      <c r="BS193" s="200"/>
      <c r="BT193" s="200"/>
      <c r="BU193" s="385"/>
      <c r="BV193" s="385"/>
    </row>
    <row r="194" spans="1:74" ht="30" customHeight="1" x14ac:dyDescent="0.2">
      <c r="A194" s="474"/>
      <c r="B194" s="311"/>
      <c r="C194" s="424"/>
      <c r="D194" s="425"/>
      <c r="E194" s="426"/>
      <c r="F194" s="529"/>
      <c r="G194" s="403"/>
      <c r="H194" s="427"/>
      <c r="I194" s="165"/>
      <c r="J194" s="165"/>
      <c r="K194" s="165"/>
      <c r="L194" s="166"/>
      <c r="M194" s="167"/>
      <c r="N194" s="404"/>
      <c r="O194" s="405"/>
      <c r="P194" s="565"/>
      <c r="Q194" s="314"/>
      <c r="R194" s="406"/>
      <c r="S194" s="407"/>
      <c r="T194" s="213"/>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170"/>
      <c r="AW194" s="170"/>
      <c r="AX194" s="170"/>
      <c r="AY194" s="530"/>
      <c r="AZ194" s="530"/>
      <c r="BA194" s="530"/>
      <c r="BB194" s="530"/>
      <c r="BC194" s="530"/>
      <c r="BD194" s="530"/>
      <c r="BE194" s="171"/>
      <c r="BF194" s="171"/>
      <c r="BG194" s="171"/>
      <c r="BH194" s="171"/>
      <c r="BI194" s="171"/>
      <c r="BJ194" s="171"/>
      <c r="BK194" s="171"/>
      <c r="BL194" s="172"/>
      <c r="BM194" s="172"/>
      <c r="BN194" s="172"/>
      <c r="BO194" s="172"/>
      <c r="BP194" s="172"/>
      <c r="BQ194" s="172"/>
      <c r="BR194" s="172"/>
      <c r="BS194" s="172"/>
      <c r="BT194" s="172"/>
    </row>
    <row r="195" spans="1:74" ht="11.25" customHeight="1" x14ac:dyDescent="0.2">
      <c r="A195" s="474"/>
      <c r="B195" s="311"/>
      <c r="C195" s="428"/>
      <c r="D195" s="319"/>
      <c r="E195" s="319"/>
      <c r="F195" s="429"/>
      <c r="G195" s="430"/>
      <c r="H195" s="430"/>
      <c r="I195" s="430"/>
      <c r="J195" s="430"/>
      <c r="K195" s="430"/>
      <c r="L195" s="166"/>
      <c r="M195" s="158"/>
      <c r="N195" s="159"/>
      <c r="O195" s="159"/>
      <c r="P195" s="563"/>
      <c r="Q195" s="314"/>
      <c r="R195" s="395"/>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170"/>
      <c r="AW195" s="170"/>
      <c r="AX195" s="170"/>
      <c r="AY195" s="171"/>
      <c r="AZ195" s="171"/>
      <c r="BA195" s="171"/>
      <c r="BB195" s="171"/>
      <c r="BC195" s="171"/>
      <c r="BD195" s="171"/>
      <c r="BE195" s="171"/>
      <c r="BF195" s="171"/>
      <c r="BG195" s="171"/>
      <c r="BH195" s="171"/>
      <c r="BI195" s="171"/>
      <c r="BJ195" s="171"/>
      <c r="BK195" s="171"/>
      <c r="BL195" s="172"/>
      <c r="BM195" s="172"/>
      <c r="BN195" s="172"/>
      <c r="BO195" s="172"/>
      <c r="BP195" s="172"/>
      <c r="BQ195" s="172"/>
      <c r="BR195" s="172"/>
      <c r="BS195" s="172"/>
      <c r="BT195" s="172"/>
    </row>
    <row r="196" spans="1:74" ht="33" customHeight="1" x14ac:dyDescent="0.2">
      <c r="A196" s="474"/>
      <c r="B196" s="311"/>
      <c r="C196" s="428"/>
      <c r="D196" s="319"/>
      <c r="E196" s="319"/>
      <c r="F196" s="429"/>
      <c r="G196" s="430"/>
      <c r="H196" s="430"/>
      <c r="I196" s="430"/>
      <c r="J196" s="430"/>
      <c r="K196" s="430"/>
      <c r="L196" s="166"/>
      <c r="M196" s="158"/>
      <c r="N196" s="159"/>
      <c r="O196" s="159"/>
      <c r="P196" s="563"/>
      <c r="Q196" s="314"/>
      <c r="R196" s="395"/>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170"/>
      <c r="AW196" s="170"/>
      <c r="AX196" s="170"/>
      <c r="AY196" s="171"/>
      <c r="AZ196" s="171"/>
      <c r="BA196" s="171"/>
      <c r="BB196" s="171"/>
      <c r="BC196" s="171"/>
      <c r="BD196" s="171"/>
      <c r="BE196" s="171"/>
      <c r="BF196" s="171"/>
      <c r="BG196" s="171"/>
      <c r="BH196" s="171"/>
      <c r="BI196" s="171"/>
      <c r="BJ196" s="171"/>
      <c r="BK196" s="171"/>
      <c r="BL196" s="172"/>
      <c r="BM196" s="172"/>
      <c r="BN196" s="172"/>
      <c r="BO196" s="172"/>
      <c r="BP196" s="172"/>
      <c r="BQ196" s="172"/>
      <c r="BR196" s="172"/>
      <c r="BS196" s="172"/>
      <c r="BT196" s="172"/>
    </row>
    <row r="197" spans="1:74" ht="33" customHeight="1" x14ac:dyDescent="0.7">
      <c r="A197" s="474"/>
      <c r="B197" s="311"/>
      <c r="C197" s="431" t="s">
        <v>13</v>
      </c>
      <c r="D197" s="319"/>
      <c r="E197" s="319"/>
      <c r="F197" s="432"/>
      <c r="G197" s="430"/>
      <c r="H197" s="430"/>
      <c r="I197" s="430"/>
      <c r="J197" s="430"/>
      <c r="K197" s="430"/>
      <c r="L197" s="166"/>
      <c r="M197" s="158"/>
      <c r="N197" s="159"/>
      <c r="O197" s="159"/>
      <c r="P197" s="563"/>
      <c r="Q197" s="314"/>
      <c r="R197" s="395"/>
      <c r="S197" s="210"/>
      <c r="T197" s="210"/>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172"/>
      <c r="AW197" s="172"/>
      <c r="AX197" s="172"/>
      <c r="AY197" s="217"/>
      <c r="AZ197" s="217"/>
      <c r="BA197" s="217"/>
      <c r="BB197" s="217"/>
      <c r="BC197" s="217"/>
      <c r="BD197" s="217"/>
      <c r="BE197" s="217"/>
      <c r="BF197" s="217"/>
      <c r="BG197" s="217"/>
      <c r="BH197" s="217"/>
      <c r="BI197" s="217"/>
      <c r="BJ197" s="217"/>
      <c r="BK197" s="217"/>
      <c r="BL197" s="172"/>
      <c r="BM197" s="172"/>
      <c r="BN197" s="172"/>
      <c r="BO197" s="172"/>
      <c r="BP197" s="172"/>
      <c r="BQ197" s="172"/>
      <c r="BR197" s="172"/>
      <c r="BS197" s="172"/>
      <c r="BT197" s="172"/>
    </row>
    <row r="198" spans="1:74" ht="33" customHeight="1" x14ac:dyDescent="0.2">
      <c r="A198" s="474"/>
      <c r="B198" s="311"/>
      <c r="C198" s="433"/>
      <c r="D198" s="434"/>
      <c r="E198" s="318"/>
      <c r="F198" s="318"/>
      <c r="G198" s="318"/>
      <c r="H198" s="318"/>
      <c r="I198" s="318"/>
      <c r="J198" s="318"/>
      <c r="K198" s="318"/>
      <c r="L198" s="157"/>
      <c r="M198" s="435"/>
      <c r="N198" s="159"/>
      <c r="O198" s="159"/>
      <c r="P198" s="563"/>
      <c r="Q198" s="314"/>
      <c r="R198" s="297"/>
      <c r="S198" s="177"/>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172"/>
      <c r="AW198" s="172"/>
      <c r="AX198" s="172"/>
      <c r="AY198" s="217"/>
      <c r="AZ198" s="217"/>
      <c r="BA198" s="217"/>
      <c r="BB198" s="217"/>
      <c r="BC198" s="217"/>
      <c r="BD198" s="217"/>
      <c r="BE198" s="217"/>
      <c r="BF198" s="217"/>
      <c r="BG198" s="217"/>
      <c r="BH198" s="217"/>
      <c r="BI198" s="217"/>
      <c r="BJ198" s="217"/>
      <c r="BK198" s="217"/>
      <c r="BL198" s="172"/>
      <c r="BM198" s="172"/>
      <c r="BN198" s="172"/>
      <c r="BO198" s="172"/>
      <c r="BP198" s="172"/>
      <c r="BQ198" s="172"/>
      <c r="BR198" s="172"/>
      <c r="BS198" s="172"/>
      <c r="BT198" s="172"/>
    </row>
    <row r="199" spans="1:74" ht="33" customHeight="1" x14ac:dyDescent="0.2">
      <c r="A199" s="474"/>
      <c r="B199" s="311"/>
      <c r="C199" s="433"/>
      <c r="D199" s="434"/>
      <c r="E199" s="318"/>
      <c r="F199" s="318"/>
      <c r="G199" s="318"/>
      <c r="H199" s="318"/>
      <c r="I199" s="318"/>
      <c r="J199" s="318"/>
      <c r="K199" s="318"/>
      <c r="L199" s="157"/>
      <c r="M199" s="435"/>
      <c r="N199" s="159"/>
      <c r="O199" s="159"/>
      <c r="P199" s="563"/>
      <c r="Q199" s="314"/>
      <c r="R199" s="297"/>
      <c r="S199" s="177"/>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172"/>
      <c r="AW199" s="172"/>
      <c r="AX199" s="172"/>
      <c r="AY199" s="217"/>
      <c r="AZ199" s="217"/>
      <c r="BA199" s="217"/>
      <c r="BB199" s="217"/>
      <c r="BC199" s="217"/>
      <c r="BD199" s="217"/>
      <c r="BE199" s="217"/>
      <c r="BF199" s="217"/>
      <c r="BG199" s="217"/>
      <c r="BH199" s="217"/>
      <c r="BI199" s="217"/>
      <c r="BJ199" s="217"/>
      <c r="BK199" s="217"/>
      <c r="BL199" s="172"/>
      <c r="BM199" s="172"/>
      <c r="BN199" s="172"/>
      <c r="BO199" s="172"/>
      <c r="BP199" s="172"/>
      <c r="BQ199" s="172"/>
      <c r="BR199" s="172"/>
      <c r="BS199" s="172"/>
      <c r="BT199" s="172"/>
    </row>
    <row r="200" spans="1:74" ht="33" customHeight="1" x14ac:dyDescent="0.2">
      <c r="A200" s="474"/>
      <c r="B200" s="311"/>
      <c r="C200" s="433"/>
      <c r="D200" s="434"/>
      <c r="E200" s="318"/>
      <c r="F200" s="318"/>
      <c r="G200" s="318"/>
      <c r="H200" s="318"/>
      <c r="I200" s="318"/>
      <c r="J200" s="318"/>
      <c r="K200" s="318"/>
      <c r="L200" s="157"/>
      <c r="M200" s="158"/>
      <c r="N200" s="159"/>
      <c r="O200" s="159"/>
      <c r="P200" s="563"/>
      <c r="Q200" s="314"/>
      <c r="R200" s="297"/>
      <c r="S200" s="177"/>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172"/>
      <c r="AW200" s="172"/>
      <c r="AX200" s="172"/>
      <c r="AY200" s="217"/>
      <c r="AZ200" s="217"/>
      <c r="BA200" s="217"/>
      <c r="BB200" s="217"/>
      <c r="BC200" s="217"/>
      <c r="BD200" s="217"/>
      <c r="BE200" s="217"/>
      <c r="BF200" s="217"/>
      <c r="BG200" s="217"/>
      <c r="BH200" s="217"/>
      <c r="BI200" s="217"/>
      <c r="BJ200" s="217"/>
      <c r="BK200" s="217"/>
      <c r="BL200" s="172"/>
      <c r="BM200" s="172"/>
      <c r="BN200" s="172"/>
      <c r="BO200" s="172"/>
      <c r="BP200" s="172"/>
      <c r="BQ200" s="172"/>
      <c r="BR200" s="172"/>
      <c r="BS200" s="172"/>
      <c r="BT200" s="172"/>
    </row>
    <row r="201" spans="1:74" ht="33" customHeight="1" thickBot="1" x14ac:dyDescent="0.25">
      <c r="A201" s="531"/>
      <c r="B201" s="436"/>
      <c r="C201" s="433"/>
      <c r="D201" s="434"/>
      <c r="E201" s="318"/>
      <c r="F201" s="318"/>
      <c r="G201" s="318"/>
      <c r="H201" s="318"/>
      <c r="I201" s="318"/>
      <c r="J201" s="318"/>
      <c r="K201" s="318"/>
      <c r="L201" s="157"/>
      <c r="M201" s="158"/>
      <c r="N201" s="159"/>
      <c r="O201" s="159"/>
      <c r="P201" s="563"/>
      <c r="Q201" s="314"/>
      <c r="R201" s="297"/>
      <c r="S201" s="177"/>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172"/>
      <c r="AW201" s="172"/>
      <c r="AX201" s="172"/>
      <c r="AY201" s="217"/>
      <c r="AZ201" s="217"/>
      <c r="BA201" s="217"/>
      <c r="BB201" s="217"/>
      <c r="BC201" s="217"/>
      <c r="BD201" s="217"/>
      <c r="BE201" s="217"/>
      <c r="BF201" s="217"/>
      <c r="BG201" s="217"/>
      <c r="BH201" s="217"/>
      <c r="BI201" s="217"/>
      <c r="BJ201" s="217"/>
      <c r="BK201" s="217"/>
      <c r="BL201" s="172"/>
      <c r="BM201" s="172"/>
      <c r="BN201" s="172"/>
      <c r="BO201" s="172"/>
      <c r="BP201" s="172"/>
      <c r="BQ201" s="172"/>
      <c r="BR201" s="172"/>
      <c r="BS201" s="172"/>
      <c r="BT201" s="172"/>
    </row>
    <row r="202" spans="1:74" ht="33" customHeight="1" thickTop="1" thickBot="1" x14ac:dyDescent="0.25">
      <c r="A202" s="318"/>
      <c r="B202" s="311"/>
      <c r="C202" s="437"/>
      <c r="D202" s="438"/>
      <c r="E202" s="439"/>
      <c r="F202" s="439"/>
      <c r="G202" s="439"/>
      <c r="H202" s="439"/>
      <c r="I202" s="439"/>
      <c r="J202" s="439"/>
      <c r="K202" s="439"/>
      <c r="L202" s="440"/>
      <c r="M202" s="441"/>
      <c r="N202" s="442"/>
      <c r="O202" s="442"/>
      <c r="P202" s="566"/>
      <c r="Q202" s="443"/>
      <c r="R202" s="297"/>
      <c r="S202" s="177"/>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172"/>
      <c r="AW202" s="172"/>
      <c r="AX202" s="172"/>
      <c r="AY202" s="217"/>
      <c r="AZ202" s="217"/>
      <c r="BA202" s="217"/>
      <c r="BB202" s="217"/>
      <c r="BC202" s="217"/>
      <c r="BD202" s="217"/>
      <c r="BE202" s="217"/>
      <c r="BF202" s="217"/>
      <c r="BG202" s="217"/>
      <c r="BH202" s="217"/>
      <c r="BI202" s="217"/>
      <c r="BJ202" s="217"/>
      <c r="BK202" s="217"/>
      <c r="BL202" s="172"/>
      <c r="BM202" s="172"/>
      <c r="BN202" s="172"/>
      <c r="BO202" s="172"/>
      <c r="BP202" s="172"/>
      <c r="BQ202" s="172"/>
      <c r="BR202" s="172"/>
      <c r="BS202" s="172"/>
      <c r="BT202" s="172"/>
    </row>
    <row r="203" spans="1:74" ht="6.75" customHeight="1" thickTop="1" x14ac:dyDescent="0.2">
      <c r="A203" s="318"/>
      <c r="B203" s="311"/>
      <c r="C203" s="318"/>
      <c r="D203" s="318"/>
      <c r="E203" s="318"/>
      <c r="F203" s="318"/>
      <c r="G203" s="318"/>
      <c r="H203" s="318"/>
      <c r="I203" s="318"/>
      <c r="J203" s="318"/>
      <c r="K203" s="318"/>
      <c r="L203" s="444"/>
      <c r="M203" s="445"/>
      <c r="N203" s="446"/>
      <c r="O203" s="446"/>
      <c r="P203" s="567"/>
      <c r="Q203" s="311"/>
      <c r="R203" s="297"/>
      <c r="S203" s="177"/>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172"/>
      <c r="AW203" s="172"/>
      <c r="AX203" s="172"/>
      <c r="AY203" s="217"/>
      <c r="AZ203" s="217"/>
      <c r="BA203" s="217"/>
      <c r="BB203" s="217"/>
      <c r="BC203" s="217"/>
      <c r="BD203" s="217"/>
      <c r="BE203" s="217"/>
      <c r="BF203" s="217"/>
      <c r="BG203" s="217"/>
      <c r="BH203" s="217"/>
      <c r="BI203" s="217"/>
      <c r="BJ203" s="217"/>
      <c r="BK203" s="217"/>
      <c r="BL203" s="172"/>
      <c r="BM203" s="172"/>
      <c r="BN203" s="172"/>
      <c r="BO203" s="172"/>
      <c r="BP203" s="172"/>
      <c r="BQ203" s="172"/>
      <c r="BR203" s="172"/>
      <c r="BS203" s="172"/>
      <c r="BT203" s="172"/>
    </row>
    <row r="204" spans="1:74" ht="24.75" customHeight="1" x14ac:dyDescent="0.2">
      <c r="A204" s="447"/>
      <c r="B204" s="311"/>
      <c r="C204" s="318"/>
      <c r="D204" s="318"/>
      <c r="E204" s="318"/>
      <c r="F204" s="318"/>
      <c r="G204" s="318"/>
      <c r="H204" s="318"/>
      <c r="I204" s="318"/>
      <c r="J204" s="318"/>
      <c r="K204" s="318"/>
      <c r="L204" s="444"/>
      <c r="M204" s="445"/>
      <c r="N204" s="446"/>
      <c r="O204" s="446"/>
      <c r="P204" s="567"/>
      <c r="Q204" s="311"/>
      <c r="R204" s="297"/>
      <c r="S204" s="177"/>
      <c r="T204" s="216"/>
      <c r="U204" s="216"/>
      <c r="V204" s="216"/>
      <c r="W204" s="216"/>
      <c r="X204" s="216"/>
      <c r="Y204" s="21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172"/>
      <c r="AW204" s="172"/>
      <c r="AX204" s="172"/>
      <c r="AY204" s="217"/>
      <c r="AZ204" s="217"/>
      <c r="BA204" s="217"/>
      <c r="BB204" s="217"/>
      <c r="BC204" s="217"/>
      <c r="BD204" s="217"/>
      <c r="BE204" s="217"/>
      <c r="BF204" s="217"/>
      <c r="BG204" s="217"/>
      <c r="BH204" s="217"/>
      <c r="BI204" s="217"/>
      <c r="BJ204" s="217"/>
      <c r="BK204" s="217"/>
      <c r="BL204" s="172"/>
      <c r="BM204" s="172"/>
      <c r="BN204" s="172"/>
      <c r="BO204" s="172"/>
      <c r="BP204" s="172"/>
      <c r="BQ204" s="172"/>
      <c r="BR204" s="172"/>
      <c r="BS204" s="172"/>
      <c r="BT204" s="172"/>
    </row>
    <row r="205" spans="1:74" ht="24.75" customHeight="1" x14ac:dyDescent="0.2">
      <c r="C205" s="447"/>
      <c r="D205" s="447"/>
      <c r="E205" s="447"/>
      <c r="F205" s="447"/>
      <c r="G205" s="448"/>
      <c r="H205" s="448"/>
      <c r="I205" s="448"/>
      <c r="J205" s="448"/>
      <c r="K205" s="448"/>
      <c r="L205" s="449"/>
      <c r="M205" s="177"/>
      <c r="N205" s="297"/>
      <c r="O205" s="297"/>
      <c r="P205" s="568"/>
      <c r="Q205" s="297"/>
      <c r="R205" s="297"/>
      <c r="S205" s="177"/>
      <c r="T205" s="216"/>
    </row>
    <row r="211" spans="51:63" ht="24.75" customHeight="1" x14ac:dyDescent="0.2">
      <c r="AY211" s="456"/>
      <c r="AZ211" s="457"/>
      <c r="BA211" s="458"/>
      <c r="BB211" s="458"/>
      <c r="BC211" s="458"/>
      <c r="BD211" s="458"/>
      <c r="BE211" s="458"/>
      <c r="BF211" s="458"/>
      <c r="BG211" s="458"/>
      <c r="BH211" s="458"/>
      <c r="BI211" s="458"/>
      <c r="BJ211" s="458"/>
      <c r="BK211" s="459"/>
    </row>
    <row r="212" spans="51:63" ht="24.75" customHeight="1" x14ac:dyDescent="0.2">
      <c r="AY212" s="460"/>
      <c r="AZ212" s="460"/>
      <c r="BA212" s="460"/>
      <c r="BB212" s="460"/>
      <c r="BC212" s="460"/>
      <c r="BD212" s="460"/>
      <c r="BE212" s="460"/>
      <c r="BF212" s="460"/>
      <c r="BG212" s="460"/>
      <c r="BH212" s="460"/>
      <c r="BI212" s="460"/>
      <c r="BJ212" s="460"/>
      <c r="BK212" s="461"/>
    </row>
  </sheetData>
  <sheetProtection selectLockedCells="1"/>
  <mergeCells count="190">
    <mergeCell ref="D145:F145"/>
    <mergeCell ref="D134:F134"/>
    <mergeCell ref="D112:F112"/>
    <mergeCell ref="D131:F131"/>
    <mergeCell ref="D41:F41"/>
    <mergeCell ref="D73:F73"/>
    <mergeCell ref="D75:F75"/>
    <mergeCell ref="D83:F83"/>
    <mergeCell ref="D84:F84"/>
    <mergeCell ref="D80:F80"/>
    <mergeCell ref="D74:F74"/>
    <mergeCell ref="D77:F77"/>
    <mergeCell ref="D78:F78"/>
    <mergeCell ref="D81:F81"/>
    <mergeCell ref="D82:F82"/>
    <mergeCell ref="D69:F69"/>
    <mergeCell ref="D70:F70"/>
    <mergeCell ref="D48:F48"/>
    <mergeCell ref="D63:F63"/>
    <mergeCell ref="D61:F61"/>
    <mergeCell ref="D141:F141"/>
    <mergeCell ref="D71:F71"/>
    <mergeCell ref="D117:F117"/>
    <mergeCell ref="D46:F46"/>
    <mergeCell ref="B1:O1"/>
    <mergeCell ref="D153:F153"/>
    <mergeCell ref="D26:F26"/>
    <mergeCell ref="D27:F27"/>
    <mergeCell ref="C3:F4"/>
    <mergeCell ref="D30:F30"/>
    <mergeCell ref="C44:F44"/>
    <mergeCell ref="D24:F24"/>
    <mergeCell ref="D130:F130"/>
    <mergeCell ref="C129:F129"/>
    <mergeCell ref="J100:K100"/>
    <mergeCell ref="D99:F99"/>
    <mergeCell ref="D100:F100"/>
    <mergeCell ref="C92:F92"/>
    <mergeCell ref="D94:F94"/>
    <mergeCell ref="D95:F95"/>
    <mergeCell ref="D87:F87"/>
    <mergeCell ref="C102:F102"/>
    <mergeCell ref="D120:F120"/>
    <mergeCell ref="D121:F121"/>
    <mergeCell ref="D132:F132"/>
    <mergeCell ref="D133:F133"/>
    <mergeCell ref="D124:F124"/>
    <mergeCell ref="D126:F126"/>
    <mergeCell ref="D18:F18"/>
    <mergeCell ref="J162:K162"/>
    <mergeCell ref="D29:F29"/>
    <mergeCell ref="D59:F59"/>
    <mergeCell ref="D60:F60"/>
    <mergeCell ref="D58:F58"/>
    <mergeCell ref="D33:F33"/>
    <mergeCell ref="D85:F85"/>
    <mergeCell ref="D54:F54"/>
    <mergeCell ref="C56:F56"/>
    <mergeCell ref="D50:F50"/>
    <mergeCell ref="D51:F51"/>
    <mergeCell ref="D57:F57"/>
    <mergeCell ref="J42:K42"/>
    <mergeCell ref="J66:K66"/>
    <mergeCell ref="J78:K78"/>
    <mergeCell ref="D38:F38"/>
    <mergeCell ref="D136:F136"/>
    <mergeCell ref="D25:F25"/>
    <mergeCell ref="D20:F20"/>
    <mergeCell ref="D143:F143"/>
    <mergeCell ref="D137:F137"/>
    <mergeCell ref="D118:F118"/>
    <mergeCell ref="D144:F144"/>
    <mergeCell ref="BD174:BD176"/>
    <mergeCell ref="D62:F62"/>
    <mergeCell ref="D161:F161"/>
    <mergeCell ref="D162:F162"/>
    <mergeCell ref="D147:F147"/>
    <mergeCell ref="BB174:BB176"/>
    <mergeCell ref="D89:F89"/>
    <mergeCell ref="C156:F156"/>
    <mergeCell ref="D148:F148"/>
    <mergeCell ref="D65:F65"/>
    <mergeCell ref="D66:F66"/>
    <mergeCell ref="D140:F140"/>
    <mergeCell ref="C139:F139"/>
    <mergeCell ref="O168:O169"/>
    <mergeCell ref="D122:F122"/>
    <mergeCell ref="D123:F123"/>
    <mergeCell ref="BC174:BC176"/>
    <mergeCell ref="AZ174:AZ176"/>
    <mergeCell ref="BA174:BA176"/>
    <mergeCell ref="AY174:AY176"/>
    <mergeCell ref="J118:K118"/>
    <mergeCell ref="D115:F115"/>
    <mergeCell ref="D111:F111"/>
    <mergeCell ref="D175:N175"/>
    <mergeCell ref="BL7:BO7"/>
    <mergeCell ref="J16:K16"/>
    <mergeCell ref="D22:F22"/>
    <mergeCell ref="D32:F32"/>
    <mergeCell ref="D15:F15"/>
    <mergeCell ref="D16:F16"/>
    <mergeCell ref="D11:F11"/>
    <mergeCell ref="D12:F12"/>
    <mergeCell ref="D13:F13"/>
    <mergeCell ref="D7:K7"/>
    <mergeCell ref="N18:O18"/>
    <mergeCell ref="N32:O32"/>
    <mergeCell ref="J30:K30"/>
    <mergeCell ref="D9:F9"/>
    <mergeCell ref="D10:F10"/>
    <mergeCell ref="D19:F19"/>
    <mergeCell ref="D21:F21"/>
    <mergeCell ref="D23:F23"/>
    <mergeCell ref="P24:P25"/>
    <mergeCell ref="O24:O25"/>
    <mergeCell ref="D8:F8"/>
    <mergeCell ref="N8:O8"/>
    <mergeCell ref="P8:Q8"/>
    <mergeCell ref="P18:Q18"/>
    <mergeCell ref="C170:F170"/>
    <mergeCell ref="C169:H169"/>
    <mergeCell ref="C168:H168"/>
    <mergeCell ref="C167:H167"/>
    <mergeCell ref="C166:H166"/>
    <mergeCell ref="D158:F158"/>
    <mergeCell ref="D159:F159"/>
    <mergeCell ref="D151:F151"/>
    <mergeCell ref="D154:F154"/>
    <mergeCell ref="D157:F157"/>
    <mergeCell ref="P32:Q32"/>
    <mergeCell ref="P44:Q44"/>
    <mergeCell ref="P56:Q56"/>
    <mergeCell ref="P110:Q110"/>
    <mergeCell ref="P102:Q102"/>
    <mergeCell ref="P92:Q92"/>
    <mergeCell ref="P80:Q80"/>
    <mergeCell ref="P68:Q68"/>
    <mergeCell ref="N68:O68"/>
    <mergeCell ref="N92:O92"/>
    <mergeCell ref="N102:O102"/>
    <mergeCell ref="N110:O110"/>
    <mergeCell ref="N80:O80"/>
    <mergeCell ref="D35:F35"/>
    <mergeCell ref="D36:F36"/>
    <mergeCell ref="D72:F72"/>
    <mergeCell ref="D113:F113"/>
    <mergeCell ref="D114:F114"/>
    <mergeCell ref="N56:O56"/>
    <mergeCell ref="D53:F53"/>
    <mergeCell ref="N44:O44"/>
    <mergeCell ref="D49:F49"/>
    <mergeCell ref="J108:K108"/>
    <mergeCell ref="J90:K90"/>
    <mergeCell ref="D42:F42"/>
    <mergeCell ref="C68:F68"/>
    <mergeCell ref="D37:F37"/>
    <mergeCell ref="D45:F45"/>
    <mergeCell ref="D47:F47"/>
    <mergeCell ref="D110:F110"/>
    <mergeCell ref="D104:F104"/>
    <mergeCell ref="D90:F90"/>
    <mergeCell ref="D96:F96"/>
    <mergeCell ref="D97:F97"/>
    <mergeCell ref="D39:F39"/>
    <mergeCell ref="J54:K54"/>
    <mergeCell ref="J137:K137"/>
    <mergeCell ref="D34:F34"/>
    <mergeCell ref="P150:Q150"/>
    <mergeCell ref="P156:Q156"/>
    <mergeCell ref="D142:F142"/>
    <mergeCell ref="D86:F86"/>
    <mergeCell ref="D107:F107"/>
    <mergeCell ref="D108:F108"/>
    <mergeCell ref="D105:F105"/>
    <mergeCell ref="D103:F103"/>
    <mergeCell ref="D93:F93"/>
    <mergeCell ref="P120:Q120"/>
    <mergeCell ref="P129:Q129"/>
    <mergeCell ref="P139:Q139"/>
    <mergeCell ref="N156:O156"/>
    <mergeCell ref="N129:O129"/>
    <mergeCell ref="N139:O139"/>
    <mergeCell ref="N120:O120"/>
    <mergeCell ref="J154:K154"/>
    <mergeCell ref="D127:F127"/>
    <mergeCell ref="J127:K127"/>
    <mergeCell ref="C150:F150"/>
    <mergeCell ref="N150:O150"/>
    <mergeCell ref="J148:K148"/>
  </mergeCells>
  <phoneticPr fontId="4" type="noConversion"/>
  <conditionalFormatting sqref="N179:N194">
    <cfRule type="cellIs" dxfId="433" priority="1322" stopIfTrue="1" operator="between">
      <formula>-2.4</formula>
      <formula>-0.81</formula>
    </cfRule>
  </conditionalFormatting>
  <conditionalFormatting sqref="R178:R194">
    <cfRule type="cellIs" dxfId="432" priority="1323" stopIfTrue="1" operator="between">
      <formula>0.81</formula>
      <formula>2.4</formula>
    </cfRule>
  </conditionalFormatting>
  <conditionalFormatting sqref="S178:S194">
    <cfRule type="cellIs" dxfId="431" priority="1324" stopIfTrue="1" operator="between">
      <formula>4</formula>
      <formula>2.41</formula>
    </cfRule>
  </conditionalFormatting>
  <conditionalFormatting sqref="G151:K151">
    <cfRule type="cellIs" dxfId="430" priority="1318" stopIfTrue="1" operator="equal">
      <formula>"x"</formula>
    </cfRule>
    <cfRule type="cellIs" dxfId="429" priority="1319" stopIfTrue="1" operator="notEqual">
      <formula>"x"</formula>
    </cfRule>
  </conditionalFormatting>
  <conditionalFormatting sqref="J162:K162">
    <cfRule type="containsText" dxfId="428" priority="1217" operator="containsText" text="Check!">
      <formula>NOT(ISERROR(SEARCH("Check!",J162)))</formula>
    </cfRule>
  </conditionalFormatting>
  <conditionalFormatting sqref="J154:K154">
    <cfRule type="containsText" dxfId="427" priority="1216" operator="containsText" text="Check!">
      <formula>NOT(ISERROR(SEARCH("Check!",J154)))</formula>
    </cfRule>
  </conditionalFormatting>
  <conditionalFormatting sqref="J148:K148">
    <cfRule type="containsText" dxfId="426" priority="1215" operator="containsText" text="Check!">
      <formula>NOT(ISERROR(SEARCH("Check!",J148)))</formula>
    </cfRule>
  </conditionalFormatting>
  <conditionalFormatting sqref="J137:K137">
    <cfRule type="containsText" dxfId="425" priority="1214" operator="containsText" text="Check!">
      <formula>NOT(ISERROR(SEARCH("Check!",J137)))</formula>
    </cfRule>
  </conditionalFormatting>
  <conditionalFormatting sqref="J108:K108">
    <cfRule type="containsText" dxfId="424" priority="1212" operator="containsText" text="Check!">
      <formula>NOT(ISERROR(SEARCH("Check!",J108)))</formula>
    </cfRule>
  </conditionalFormatting>
  <conditionalFormatting sqref="J118:K118">
    <cfRule type="containsText" dxfId="423" priority="1211" operator="containsText" text="Check!">
      <formula>NOT(ISERROR(SEARCH("Check!",J118)))</formula>
    </cfRule>
  </conditionalFormatting>
  <conditionalFormatting sqref="J100:K100">
    <cfRule type="containsText" dxfId="422" priority="1210" operator="containsText" text="Check!">
      <formula>NOT(ISERROR(SEARCH("Check!",J100)))</formula>
    </cfRule>
  </conditionalFormatting>
  <conditionalFormatting sqref="J90:K90">
    <cfRule type="containsText" dxfId="421" priority="1209" operator="containsText" text="Check!">
      <formula>NOT(ISERROR(SEARCH("Check!",J90)))</formula>
    </cfRule>
  </conditionalFormatting>
  <conditionalFormatting sqref="J78:K78">
    <cfRule type="containsText" dxfId="420" priority="1208" operator="containsText" text="Check!">
      <formula>NOT(ISERROR(SEARCH("Check!",J78)))</formula>
    </cfRule>
  </conditionalFormatting>
  <conditionalFormatting sqref="E178:E192">
    <cfRule type="cellIs" dxfId="419" priority="1205" operator="greaterThan">
      <formula>4.5</formula>
    </cfRule>
    <cfRule type="cellIs" dxfId="418" priority="1206" operator="between">
      <formula>2.501</formula>
      <formula>4.5</formula>
    </cfRule>
    <cfRule type="cellIs" dxfId="417" priority="1207" operator="lessThan">
      <formula>2.501</formula>
    </cfRule>
  </conditionalFormatting>
  <conditionalFormatting sqref="H161">
    <cfRule type="containsText" dxfId="416" priority="1201" operator="containsText" text="Please answer all question">
      <formula>NOT(ISERROR(SEARCH("Please answer all question",H161)))</formula>
    </cfRule>
  </conditionalFormatting>
  <conditionalFormatting sqref="H153">
    <cfRule type="containsText" dxfId="415" priority="1194" operator="containsText" text="Please answer all question">
      <formula>NOT(ISERROR(SEARCH("Please answer all question",H153)))</formula>
    </cfRule>
  </conditionalFormatting>
  <conditionalFormatting sqref="H147">
    <cfRule type="containsText" dxfId="414" priority="1191" operator="containsText" text="Please answer all question">
      <formula>NOT(ISERROR(SEARCH("Please answer all question",H147)))</formula>
    </cfRule>
  </conditionalFormatting>
  <conditionalFormatting sqref="H136">
    <cfRule type="containsText" dxfId="413" priority="1188" operator="containsText" text="Please answer all question">
      <formula>NOT(ISERROR(SEARCH("Please answer all question",H136)))</formula>
    </cfRule>
  </conditionalFormatting>
  <conditionalFormatting sqref="H126">
    <cfRule type="containsText" dxfId="412" priority="1125" operator="containsText" text="Error - extra X">
      <formula>NOT(ISERROR(SEARCH("Error - extra X",H126)))</formula>
    </cfRule>
    <cfRule type="containsText" dxfId="411" priority="1185" operator="containsText" text="Please answer all question">
      <formula>NOT(ISERROR(SEARCH("Please answer all question",H126)))</formula>
    </cfRule>
  </conditionalFormatting>
  <conditionalFormatting sqref="H117">
    <cfRule type="containsText" dxfId="410" priority="1182" operator="containsText" text="Please answer all question">
      <formula>NOT(ISERROR(SEARCH("Please answer all question",H117)))</formula>
    </cfRule>
  </conditionalFormatting>
  <conditionalFormatting sqref="H107">
    <cfRule type="containsText" dxfId="409" priority="1179" operator="containsText" text="Please answer all question">
      <formula>NOT(ISERROR(SEARCH("Please answer all question",H107)))</formula>
    </cfRule>
  </conditionalFormatting>
  <conditionalFormatting sqref="H99">
    <cfRule type="containsText" dxfId="408" priority="1176" operator="containsText" text="Please answer all question">
      <formula>NOT(ISERROR(SEARCH("Please answer all question",H99)))</formula>
    </cfRule>
  </conditionalFormatting>
  <conditionalFormatting sqref="H89">
    <cfRule type="containsText" dxfId="407" priority="1173" operator="containsText" text="Please answer all question">
      <formula>NOT(ISERROR(SEARCH("Please answer all question",H89)))</formula>
    </cfRule>
  </conditionalFormatting>
  <conditionalFormatting sqref="H77">
    <cfRule type="containsText" dxfId="406" priority="1170" operator="containsText" text="Please answer all question">
      <formula>NOT(ISERROR(SEARCH("Please answer all question",H77)))</formula>
    </cfRule>
  </conditionalFormatting>
  <conditionalFormatting sqref="H65">
    <cfRule type="containsText" dxfId="405" priority="1167" operator="containsText" text="Please answer all question">
      <formula>NOT(ISERROR(SEARCH("Please answer all question",H65)))</formula>
    </cfRule>
  </conditionalFormatting>
  <conditionalFormatting sqref="H53">
    <cfRule type="containsText" dxfId="404" priority="1164" operator="containsText" text="Please answer all question">
      <formula>NOT(ISERROR(SEARCH("Please answer all question",H53)))</formula>
    </cfRule>
  </conditionalFormatting>
  <conditionalFormatting sqref="H41">
    <cfRule type="containsText" dxfId="403" priority="1161" operator="containsText" text="Please answer all question">
      <formula>NOT(ISERROR(SEARCH("Please answer all question",H41)))</formula>
    </cfRule>
  </conditionalFormatting>
  <conditionalFormatting sqref="G136">
    <cfRule type="cellIs" dxfId="402" priority="1123" stopIfTrue="1" operator="greaterThanOrEqual">
      <formula>3</formula>
    </cfRule>
    <cfRule type="cellIs" dxfId="401" priority="1124" stopIfTrue="1" operator="lessThan">
      <formula>3</formula>
    </cfRule>
  </conditionalFormatting>
  <conditionalFormatting sqref="G126">
    <cfRule type="cellIs" dxfId="400" priority="1147" stopIfTrue="1" operator="greaterThanOrEqual">
      <formula>3</formula>
    </cfRule>
    <cfRule type="cellIs" dxfId="399" priority="1148" stopIfTrue="1" operator="lessThan">
      <formula>3</formula>
    </cfRule>
  </conditionalFormatting>
  <conditionalFormatting sqref="AU126">
    <cfRule type="containsText" dxfId="398" priority="1126" operator="containsText" text="Error - extra X">
      <formula>NOT(ISERROR(SEARCH("Error - extra X",AU126)))</formula>
    </cfRule>
  </conditionalFormatting>
  <conditionalFormatting sqref="G147">
    <cfRule type="cellIs" dxfId="397" priority="1121" stopIfTrue="1" operator="greaterThanOrEqual">
      <formula>3</formula>
    </cfRule>
    <cfRule type="cellIs" dxfId="396" priority="1122" stopIfTrue="1" operator="lessThan">
      <formula>3</formula>
    </cfRule>
  </conditionalFormatting>
  <conditionalFormatting sqref="G161">
    <cfRule type="cellIs" dxfId="395" priority="1117" stopIfTrue="1" operator="greaterThanOrEqual">
      <formula>3</formula>
    </cfRule>
    <cfRule type="cellIs" dxfId="394" priority="1118" stopIfTrue="1" operator="lessThan">
      <formula>3</formula>
    </cfRule>
  </conditionalFormatting>
  <conditionalFormatting sqref="G153">
    <cfRule type="cellIs" dxfId="393" priority="1115" stopIfTrue="1" operator="greaterThanOrEqual">
      <formula>3</formula>
    </cfRule>
    <cfRule type="cellIs" dxfId="392" priority="1116" stopIfTrue="1" operator="lessThan">
      <formula>3</formula>
    </cfRule>
  </conditionalFormatting>
  <conditionalFormatting sqref="G117">
    <cfRule type="cellIs" dxfId="391" priority="1113" stopIfTrue="1" operator="greaterThanOrEqual">
      <formula>3</formula>
    </cfRule>
    <cfRule type="cellIs" dxfId="390" priority="1114" stopIfTrue="1" operator="lessThan">
      <formula>3</formula>
    </cfRule>
  </conditionalFormatting>
  <conditionalFormatting sqref="G107">
    <cfRule type="cellIs" dxfId="389" priority="1111" stopIfTrue="1" operator="greaterThanOrEqual">
      <formula>3</formula>
    </cfRule>
    <cfRule type="cellIs" dxfId="388" priority="1112" stopIfTrue="1" operator="lessThan">
      <formula>3</formula>
    </cfRule>
  </conditionalFormatting>
  <conditionalFormatting sqref="G99">
    <cfRule type="cellIs" dxfId="387" priority="1109" stopIfTrue="1" operator="greaterThanOrEqual">
      <formula>3</formula>
    </cfRule>
    <cfRule type="cellIs" dxfId="386" priority="1110" stopIfTrue="1" operator="lessThan">
      <formula>3</formula>
    </cfRule>
  </conditionalFormatting>
  <conditionalFormatting sqref="G77">
    <cfRule type="cellIs" dxfId="385" priority="1105" stopIfTrue="1" operator="greaterThanOrEqual">
      <formula>3</formula>
    </cfRule>
    <cfRule type="cellIs" dxfId="384" priority="1106" stopIfTrue="1" operator="lessThan">
      <formula>3</formula>
    </cfRule>
  </conditionalFormatting>
  <conditionalFormatting sqref="G65">
    <cfRule type="cellIs" dxfId="383" priority="1103" stopIfTrue="1" operator="greaterThanOrEqual">
      <formula>3</formula>
    </cfRule>
    <cfRule type="cellIs" dxfId="382" priority="1104" stopIfTrue="1" operator="lessThan">
      <formula>3</formula>
    </cfRule>
  </conditionalFormatting>
  <conditionalFormatting sqref="G53">
    <cfRule type="cellIs" dxfId="381" priority="1101" stopIfTrue="1" operator="greaterThanOrEqual">
      <formula>3</formula>
    </cfRule>
    <cfRule type="cellIs" dxfId="380" priority="1102" stopIfTrue="1" operator="lessThan">
      <formula>3</formula>
    </cfRule>
  </conditionalFormatting>
  <conditionalFormatting sqref="J127:K127">
    <cfRule type="containsText" dxfId="379" priority="1038" operator="containsText" text="Check!">
      <formula>NOT(ISERROR(SEARCH("Check!",J127)))</formula>
    </cfRule>
  </conditionalFormatting>
  <conditionalFormatting sqref="G29">
    <cfRule type="cellIs" dxfId="378" priority="1036" stopIfTrue="1" operator="greaterThanOrEqual">
      <formula>3</formula>
    </cfRule>
    <cfRule type="cellIs" dxfId="377" priority="1037" stopIfTrue="1" operator="lessThan">
      <formula>3</formula>
    </cfRule>
  </conditionalFormatting>
  <conditionalFormatting sqref="H15">
    <cfRule type="containsText" dxfId="376" priority="1009" operator="containsText" text="Please answer all question">
      <formula>NOT(ISERROR(SEARCH("Please answer all question",H15)))</formula>
    </cfRule>
  </conditionalFormatting>
  <conditionalFormatting sqref="G15">
    <cfRule type="cellIs" dxfId="375" priority="1004" stopIfTrue="1" operator="greaterThanOrEqual">
      <formula>3</formula>
    </cfRule>
    <cfRule type="cellIs" dxfId="374" priority="1005" stopIfTrue="1" operator="lessThan">
      <formula>3</formula>
    </cfRule>
  </conditionalFormatting>
  <conditionalFormatting sqref="J16:K16">
    <cfRule type="containsText" dxfId="373" priority="1003" operator="containsText" text="Check!">
      <formula>NOT(ISERROR(SEARCH("Check!",J16)))</formula>
    </cfRule>
  </conditionalFormatting>
  <conditionalFormatting sqref="G41">
    <cfRule type="cellIs" dxfId="372" priority="993" stopIfTrue="1" operator="greaterThanOrEqual">
      <formula>3</formula>
    </cfRule>
    <cfRule type="cellIs" dxfId="371" priority="994" stopIfTrue="1" operator="lessThan">
      <formula>3</formula>
    </cfRule>
  </conditionalFormatting>
  <conditionalFormatting sqref="H29">
    <cfRule type="containsText" dxfId="370" priority="665" operator="containsText" text="Please answer all question">
      <formula>NOT(ISERROR(SEARCH("Please answer all question",H29)))</formula>
    </cfRule>
  </conditionalFormatting>
  <conditionalFormatting sqref="G89">
    <cfRule type="cellIs" dxfId="369" priority="629" stopIfTrue="1" operator="greaterThanOrEqual">
      <formula>3</formula>
    </cfRule>
    <cfRule type="cellIs" dxfId="368" priority="630" stopIfTrue="1" operator="lessThan">
      <formula>3</formula>
    </cfRule>
  </conditionalFormatting>
  <conditionalFormatting sqref="H10:I10 K10 H12 H9">
    <cfRule type="cellIs" dxfId="367" priority="481" stopIfTrue="1" operator="equal">
      <formula>"x"</formula>
    </cfRule>
    <cfRule type="cellIs" dxfId="366" priority="482" stopIfTrue="1" operator="notEqual">
      <formula>"x"</formula>
    </cfRule>
  </conditionalFormatting>
  <conditionalFormatting sqref="H11 H13 K11">
    <cfRule type="cellIs" dxfId="365" priority="479" stopIfTrue="1" operator="equal">
      <formula>"x"</formula>
    </cfRule>
    <cfRule type="cellIs" dxfId="364" priority="480" stopIfTrue="1" operator="notEqual">
      <formula>"x"</formula>
    </cfRule>
  </conditionalFormatting>
  <conditionalFormatting sqref="J9">
    <cfRule type="cellIs" dxfId="363" priority="477" stopIfTrue="1" operator="equal">
      <formula>"x"</formula>
    </cfRule>
    <cfRule type="cellIs" dxfId="362" priority="478" stopIfTrue="1" operator="notEqual">
      <formula>"x"</formula>
    </cfRule>
  </conditionalFormatting>
  <conditionalFormatting sqref="K9">
    <cfRule type="cellIs" dxfId="361" priority="475" stopIfTrue="1" operator="equal">
      <formula>"x"</formula>
    </cfRule>
    <cfRule type="cellIs" dxfId="360" priority="476" stopIfTrue="1" operator="notEqual">
      <formula>"x"</formula>
    </cfRule>
  </conditionalFormatting>
  <conditionalFormatting sqref="K12">
    <cfRule type="cellIs" dxfId="359" priority="471" stopIfTrue="1" operator="equal">
      <formula>"x"</formula>
    </cfRule>
    <cfRule type="cellIs" dxfId="358" priority="472" stopIfTrue="1" operator="notEqual">
      <formula>"x"</formula>
    </cfRule>
  </conditionalFormatting>
  <conditionalFormatting sqref="G10">
    <cfRule type="cellIs" dxfId="357" priority="469" stopIfTrue="1" operator="equal">
      <formula>"x"</formula>
    </cfRule>
    <cfRule type="cellIs" dxfId="356" priority="470" stopIfTrue="1" operator="notEqual">
      <formula>"x"</formula>
    </cfRule>
  </conditionalFormatting>
  <conditionalFormatting sqref="G11 G13">
    <cfRule type="cellIs" dxfId="355" priority="467" stopIfTrue="1" operator="equal">
      <formula>"x"</formula>
    </cfRule>
    <cfRule type="cellIs" dxfId="354" priority="468" stopIfTrue="1" operator="notEqual">
      <formula>"x"</formula>
    </cfRule>
  </conditionalFormatting>
  <conditionalFormatting sqref="G9">
    <cfRule type="cellIs" dxfId="353" priority="465" stopIfTrue="1" operator="equal">
      <formula>"x"</formula>
    </cfRule>
    <cfRule type="cellIs" dxfId="352" priority="466" stopIfTrue="1" operator="notEqual">
      <formula>"x"</formula>
    </cfRule>
  </conditionalFormatting>
  <conditionalFormatting sqref="G12">
    <cfRule type="cellIs" dxfId="351" priority="463" stopIfTrue="1" operator="equal">
      <formula>"x"</formula>
    </cfRule>
    <cfRule type="cellIs" dxfId="350" priority="464" stopIfTrue="1" operator="notEqual">
      <formula>"x"</formula>
    </cfRule>
  </conditionalFormatting>
  <conditionalFormatting sqref="I9">
    <cfRule type="cellIs" dxfId="349" priority="461" stopIfTrue="1" operator="equal">
      <formula>"x"</formula>
    </cfRule>
    <cfRule type="cellIs" dxfId="348" priority="462" stopIfTrue="1" operator="notEqual">
      <formula>"x"</formula>
    </cfRule>
  </conditionalFormatting>
  <conditionalFormatting sqref="J10">
    <cfRule type="cellIs" dxfId="347" priority="459" stopIfTrue="1" operator="equal">
      <formula>"x"</formula>
    </cfRule>
    <cfRule type="cellIs" dxfId="346" priority="460" stopIfTrue="1" operator="notEqual">
      <formula>"x"</formula>
    </cfRule>
  </conditionalFormatting>
  <conditionalFormatting sqref="K13">
    <cfRule type="cellIs" dxfId="345" priority="453" stopIfTrue="1" operator="equal">
      <formula>"x"</formula>
    </cfRule>
    <cfRule type="cellIs" dxfId="344" priority="454" stopIfTrue="1" operator="notEqual">
      <formula>"x"</formula>
    </cfRule>
  </conditionalFormatting>
  <conditionalFormatting sqref="I19 H20 H23 H27 H25 I21">
    <cfRule type="cellIs" dxfId="343" priority="451" stopIfTrue="1" operator="equal">
      <formula>"x"</formula>
    </cfRule>
    <cfRule type="cellIs" dxfId="342" priority="452" stopIfTrue="1" operator="notEqual">
      <formula>"x"</formula>
    </cfRule>
  </conditionalFormatting>
  <conditionalFormatting sqref="H24">
    <cfRule type="cellIs" dxfId="341" priority="449" stopIfTrue="1" operator="equal">
      <formula>"x"</formula>
    </cfRule>
    <cfRule type="cellIs" dxfId="340" priority="450" stopIfTrue="1" operator="notEqual">
      <formula>"x"</formula>
    </cfRule>
  </conditionalFormatting>
  <conditionalFormatting sqref="J26">
    <cfRule type="cellIs" dxfId="339" priority="447" stopIfTrue="1" operator="equal">
      <formula>"x"</formula>
    </cfRule>
    <cfRule type="cellIs" dxfId="338" priority="448" stopIfTrue="1" operator="notEqual">
      <formula>"x"</formula>
    </cfRule>
  </conditionalFormatting>
  <conditionalFormatting sqref="J27">
    <cfRule type="cellIs" dxfId="337" priority="445" stopIfTrue="1" operator="equal">
      <formula>"x"</formula>
    </cfRule>
    <cfRule type="cellIs" dxfId="336" priority="446" stopIfTrue="1" operator="notEqual">
      <formula>"x"</formula>
    </cfRule>
  </conditionalFormatting>
  <conditionalFormatting sqref="H19">
    <cfRule type="cellIs" dxfId="335" priority="443" stopIfTrue="1" operator="equal">
      <formula>"x"</formula>
    </cfRule>
    <cfRule type="cellIs" dxfId="334" priority="444" stopIfTrue="1" operator="notEqual">
      <formula>"x"</formula>
    </cfRule>
  </conditionalFormatting>
  <conditionalFormatting sqref="I22">
    <cfRule type="cellIs" dxfId="333" priority="439" stopIfTrue="1" operator="equal">
      <formula>"x"</formula>
    </cfRule>
    <cfRule type="cellIs" dxfId="332" priority="440" stopIfTrue="1" operator="notEqual">
      <formula>"x"</formula>
    </cfRule>
  </conditionalFormatting>
  <conditionalFormatting sqref="K20">
    <cfRule type="cellIs" dxfId="331" priority="431" stopIfTrue="1" operator="equal">
      <formula>"x"</formula>
    </cfRule>
    <cfRule type="cellIs" dxfId="330" priority="432" stopIfTrue="1" operator="notEqual">
      <formula>"x"</formula>
    </cfRule>
  </conditionalFormatting>
  <conditionalFormatting sqref="K22">
    <cfRule type="cellIs" dxfId="329" priority="429" stopIfTrue="1" operator="equal">
      <formula>"x"</formula>
    </cfRule>
    <cfRule type="cellIs" dxfId="328" priority="430" stopIfTrue="1" operator="notEqual">
      <formula>"x"</formula>
    </cfRule>
  </conditionalFormatting>
  <conditionalFormatting sqref="G21">
    <cfRule type="cellIs" dxfId="327" priority="427" stopIfTrue="1" operator="equal">
      <formula>"x"</formula>
    </cfRule>
    <cfRule type="cellIs" dxfId="326" priority="428" stopIfTrue="1" operator="notEqual">
      <formula>"x"</formula>
    </cfRule>
  </conditionalFormatting>
  <conditionalFormatting sqref="G19">
    <cfRule type="cellIs" dxfId="325" priority="425" stopIfTrue="1" operator="equal">
      <formula>"x"</formula>
    </cfRule>
    <cfRule type="cellIs" dxfId="324" priority="426" stopIfTrue="1" operator="notEqual">
      <formula>"x"</formula>
    </cfRule>
  </conditionalFormatting>
  <conditionalFormatting sqref="G20">
    <cfRule type="cellIs" dxfId="323" priority="423" stopIfTrue="1" operator="equal">
      <formula>"x"</formula>
    </cfRule>
    <cfRule type="cellIs" dxfId="322" priority="424" stopIfTrue="1" operator="notEqual">
      <formula>"x"</formula>
    </cfRule>
  </conditionalFormatting>
  <conditionalFormatting sqref="G22:G27">
    <cfRule type="cellIs" dxfId="321" priority="421" stopIfTrue="1" operator="equal">
      <formula>"x"</formula>
    </cfRule>
    <cfRule type="cellIs" dxfId="320" priority="422" stopIfTrue="1" operator="notEqual">
      <formula>"x"</formula>
    </cfRule>
  </conditionalFormatting>
  <conditionalFormatting sqref="J19">
    <cfRule type="cellIs" dxfId="319" priority="419" stopIfTrue="1" operator="equal">
      <formula>"x"</formula>
    </cfRule>
    <cfRule type="cellIs" dxfId="318" priority="420" stopIfTrue="1" operator="notEqual">
      <formula>"x"</formula>
    </cfRule>
  </conditionalFormatting>
  <conditionalFormatting sqref="J20">
    <cfRule type="cellIs" dxfId="317" priority="417" stopIfTrue="1" operator="equal">
      <formula>"x"</formula>
    </cfRule>
    <cfRule type="cellIs" dxfId="316" priority="418" stopIfTrue="1" operator="notEqual">
      <formula>"x"</formula>
    </cfRule>
  </conditionalFormatting>
  <conditionalFormatting sqref="J21:K21">
    <cfRule type="cellIs" dxfId="315" priority="415" stopIfTrue="1" operator="equal">
      <formula>"x"</formula>
    </cfRule>
    <cfRule type="cellIs" dxfId="314" priority="416" stopIfTrue="1" operator="notEqual">
      <formula>"x"</formula>
    </cfRule>
  </conditionalFormatting>
  <conditionalFormatting sqref="J22">
    <cfRule type="cellIs" dxfId="313" priority="413" stopIfTrue="1" operator="equal">
      <formula>"x"</formula>
    </cfRule>
    <cfRule type="cellIs" dxfId="312" priority="414" stopIfTrue="1" operator="notEqual">
      <formula>"x"</formula>
    </cfRule>
  </conditionalFormatting>
  <conditionalFormatting sqref="J23">
    <cfRule type="cellIs" dxfId="311" priority="411" stopIfTrue="1" operator="equal">
      <formula>"x"</formula>
    </cfRule>
    <cfRule type="cellIs" dxfId="310" priority="412" stopIfTrue="1" operator="notEqual">
      <formula>"x"</formula>
    </cfRule>
  </conditionalFormatting>
  <conditionalFormatting sqref="I24:I25">
    <cfRule type="cellIs" dxfId="309" priority="409" stopIfTrue="1" operator="equal">
      <formula>"x"</formula>
    </cfRule>
    <cfRule type="cellIs" dxfId="308" priority="410" stopIfTrue="1" operator="notEqual">
      <formula>"x"</formula>
    </cfRule>
  </conditionalFormatting>
  <conditionalFormatting sqref="H26">
    <cfRule type="cellIs" dxfId="307" priority="405" stopIfTrue="1" operator="equal">
      <formula>"x"</formula>
    </cfRule>
    <cfRule type="cellIs" dxfId="306" priority="406" stopIfTrue="1" operator="notEqual">
      <formula>"x"</formula>
    </cfRule>
  </conditionalFormatting>
  <conditionalFormatting sqref="G39:I39 G33:H33 G37:H38 J37 G35:H35 H34 J33:K33">
    <cfRule type="cellIs" dxfId="305" priority="403" stopIfTrue="1" operator="equal">
      <formula>"x"</formula>
    </cfRule>
    <cfRule type="cellIs" dxfId="304" priority="404" stopIfTrue="1" operator="notEqual">
      <formula>"x"</formula>
    </cfRule>
  </conditionalFormatting>
  <conditionalFormatting sqref="G36:I36">
    <cfRule type="cellIs" dxfId="303" priority="401" stopIfTrue="1" operator="equal">
      <formula>"x"</formula>
    </cfRule>
    <cfRule type="cellIs" dxfId="302" priority="402" stopIfTrue="1" operator="notEqual">
      <formula>"x"</formula>
    </cfRule>
  </conditionalFormatting>
  <conditionalFormatting sqref="K39">
    <cfRule type="cellIs" dxfId="301" priority="399" stopIfTrue="1" operator="equal">
      <formula>"x"</formula>
    </cfRule>
    <cfRule type="cellIs" dxfId="300" priority="400" stopIfTrue="1" operator="notEqual">
      <formula>"x"</formula>
    </cfRule>
  </conditionalFormatting>
  <conditionalFormatting sqref="I33">
    <cfRule type="cellIs" dxfId="299" priority="397" stopIfTrue="1" operator="equal">
      <formula>"x"</formula>
    </cfRule>
    <cfRule type="cellIs" dxfId="298" priority="398" stopIfTrue="1" operator="notEqual">
      <formula>"x"</formula>
    </cfRule>
  </conditionalFormatting>
  <conditionalFormatting sqref="K34">
    <cfRule type="cellIs" dxfId="297" priority="389" stopIfTrue="1" operator="equal">
      <formula>"x"</formula>
    </cfRule>
    <cfRule type="cellIs" dxfId="296" priority="390" stopIfTrue="1" operator="notEqual">
      <formula>"x"</formula>
    </cfRule>
  </conditionalFormatting>
  <conditionalFormatting sqref="K35">
    <cfRule type="cellIs" dxfId="295" priority="387" stopIfTrue="1" operator="equal">
      <formula>"x"</formula>
    </cfRule>
    <cfRule type="cellIs" dxfId="294" priority="388" stopIfTrue="1" operator="notEqual">
      <formula>"x"</formula>
    </cfRule>
  </conditionalFormatting>
  <conditionalFormatting sqref="G34">
    <cfRule type="cellIs" dxfId="293" priority="383" stopIfTrue="1" operator="equal">
      <formula>"x"</formula>
    </cfRule>
    <cfRule type="cellIs" dxfId="292" priority="384" stopIfTrue="1" operator="notEqual">
      <formula>"x"</formula>
    </cfRule>
  </conditionalFormatting>
  <conditionalFormatting sqref="I37">
    <cfRule type="cellIs" dxfId="291" priority="379" stopIfTrue="1" operator="equal">
      <formula>"x"</formula>
    </cfRule>
    <cfRule type="cellIs" dxfId="290" priority="380" stopIfTrue="1" operator="notEqual">
      <formula>"x"</formula>
    </cfRule>
  </conditionalFormatting>
  <conditionalFormatting sqref="J38">
    <cfRule type="cellIs" dxfId="289" priority="377" stopIfTrue="1" operator="equal">
      <formula>"x"</formula>
    </cfRule>
    <cfRule type="cellIs" dxfId="288" priority="378" stopIfTrue="1" operator="notEqual">
      <formula>"x"</formula>
    </cfRule>
  </conditionalFormatting>
  <conditionalFormatting sqref="G47:H48 J47 H46 G50:H50 G49">
    <cfRule type="cellIs" dxfId="287" priority="375" stopIfTrue="1" operator="equal">
      <formula>"x"</formula>
    </cfRule>
    <cfRule type="cellIs" dxfId="286" priority="376" stopIfTrue="1" operator="notEqual">
      <formula>"x"</formula>
    </cfRule>
  </conditionalFormatting>
  <conditionalFormatting sqref="K49:K50">
    <cfRule type="cellIs" dxfId="285" priority="373" stopIfTrue="1" operator="equal">
      <formula>"x"</formula>
    </cfRule>
    <cfRule type="cellIs" dxfId="284" priority="374" stopIfTrue="1" operator="notEqual">
      <formula>"x"</formula>
    </cfRule>
  </conditionalFormatting>
  <conditionalFormatting sqref="G45:H45 G51:J51">
    <cfRule type="cellIs" dxfId="283" priority="371" stopIfTrue="1" operator="equal">
      <formula>"x"</formula>
    </cfRule>
    <cfRule type="cellIs" dxfId="282" priority="372" stopIfTrue="1" operator="notEqual">
      <formula>"x"</formula>
    </cfRule>
  </conditionalFormatting>
  <conditionalFormatting sqref="K47">
    <cfRule type="cellIs" dxfId="281" priority="369" stopIfTrue="1" operator="equal">
      <formula>"x"</formula>
    </cfRule>
    <cfRule type="cellIs" dxfId="280" priority="370" stopIfTrue="1" operator="notEqual">
      <formula>"x"</formula>
    </cfRule>
  </conditionalFormatting>
  <conditionalFormatting sqref="I47">
    <cfRule type="cellIs" dxfId="279" priority="367" stopIfTrue="1" operator="equal">
      <formula>"x"</formula>
    </cfRule>
    <cfRule type="cellIs" dxfId="278" priority="368" stopIfTrue="1" operator="notEqual">
      <formula>"x"</formula>
    </cfRule>
  </conditionalFormatting>
  <conditionalFormatting sqref="I46">
    <cfRule type="cellIs" dxfId="277" priority="365" stopIfTrue="1" operator="equal">
      <formula>"x"</formula>
    </cfRule>
    <cfRule type="cellIs" dxfId="276" priority="366" stopIfTrue="1" operator="notEqual">
      <formula>"x"</formula>
    </cfRule>
  </conditionalFormatting>
  <conditionalFormatting sqref="I48">
    <cfRule type="cellIs" dxfId="275" priority="363" stopIfTrue="1" operator="equal">
      <formula>"x"</formula>
    </cfRule>
    <cfRule type="cellIs" dxfId="274" priority="364" stopIfTrue="1" operator="notEqual">
      <formula>"x"</formula>
    </cfRule>
  </conditionalFormatting>
  <conditionalFormatting sqref="I49">
    <cfRule type="cellIs" dxfId="273" priority="361" stopIfTrue="1" operator="equal">
      <formula>"x"</formula>
    </cfRule>
    <cfRule type="cellIs" dxfId="272" priority="362" stopIfTrue="1" operator="notEqual">
      <formula>"x"</formula>
    </cfRule>
  </conditionalFormatting>
  <conditionalFormatting sqref="J48">
    <cfRule type="cellIs" dxfId="271" priority="355" stopIfTrue="1" operator="equal">
      <formula>"x"</formula>
    </cfRule>
    <cfRule type="cellIs" dxfId="270" priority="356" stopIfTrue="1" operator="notEqual">
      <formula>"x"</formula>
    </cfRule>
  </conditionalFormatting>
  <conditionalFormatting sqref="J49">
    <cfRule type="cellIs" dxfId="269" priority="353" stopIfTrue="1" operator="equal">
      <formula>"x"</formula>
    </cfRule>
    <cfRule type="cellIs" dxfId="268" priority="354" stopIfTrue="1" operator="notEqual">
      <formula>"x"</formula>
    </cfRule>
  </conditionalFormatting>
  <conditionalFormatting sqref="I45">
    <cfRule type="cellIs" dxfId="267" priority="347" stopIfTrue="1" operator="equal">
      <formula>"x"</formula>
    </cfRule>
    <cfRule type="cellIs" dxfId="266" priority="348" stopIfTrue="1" operator="notEqual">
      <formula>"x"</formula>
    </cfRule>
  </conditionalFormatting>
  <conditionalFormatting sqref="J46">
    <cfRule type="cellIs" dxfId="265" priority="345" stopIfTrue="1" operator="equal">
      <formula>"x"</formula>
    </cfRule>
    <cfRule type="cellIs" dxfId="264" priority="346" stopIfTrue="1" operator="notEqual">
      <formula>"x"</formula>
    </cfRule>
  </conditionalFormatting>
  <conditionalFormatting sqref="K57:K58 J60 G61:H61 G63:I63 G59:H59 G57:H57 H60 G58:I58">
    <cfRule type="cellIs" dxfId="263" priority="341" stopIfTrue="1" operator="equal">
      <formula>"x"</formula>
    </cfRule>
    <cfRule type="cellIs" dxfId="262" priority="342" stopIfTrue="1" operator="notEqual">
      <formula>"x"</formula>
    </cfRule>
  </conditionalFormatting>
  <conditionalFormatting sqref="K62">
    <cfRule type="cellIs" dxfId="261" priority="339" stopIfTrue="1" operator="equal">
      <formula>"x"</formula>
    </cfRule>
    <cfRule type="cellIs" dxfId="260" priority="340" stopIfTrue="1" operator="notEqual">
      <formula>"x"</formula>
    </cfRule>
  </conditionalFormatting>
  <conditionalFormatting sqref="G62:J62">
    <cfRule type="cellIs" dxfId="259" priority="337" stopIfTrue="1" operator="equal">
      <formula>"x"</formula>
    </cfRule>
    <cfRule type="cellIs" dxfId="258" priority="338" stopIfTrue="1" operator="notEqual">
      <formula>"x"</formula>
    </cfRule>
  </conditionalFormatting>
  <conditionalFormatting sqref="I59">
    <cfRule type="cellIs" dxfId="257" priority="329" stopIfTrue="1" operator="equal">
      <formula>"x"</formula>
    </cfRule>
    <cfRule type="cellIs" dxfId="256" priority="330" stopIfTrue="1" operator="notEqual">
      <formula>"x"</formula>
    </cfRule>
  </conditionalFormatting>
  <conditionalFormatting sqref="J59">
    <cfRule type="cellIs" dxfId="255" priority="325" stopIfTrue="1" operator="equal">
      <formula>"x"</formula>
    </cfRule>
    <cfRule type="cellIs" dxfId="254" priority="326" stopIfTrue="1" operator="notEqual">
      <formula>"x"</formula>
    </cfRule>
  </conditionalFormatting>
  <conditionalFormatting sqref="I57">
    <cfRule type="cellIs" dxfId="253" priority="321" stopIfTrue="1" operator="equal">
      <formula>"x"</formula>
    </cfRule>
    <cfRule type="cellIs" dxfId="252" priority="322" stopIfTrue="1" operator="notEqual">
      <formula>"x"</formula>
    </cfRule>
  </conditionalFormatting>
  <conditionalFormatting sqref="G60">
    <cfRule type="cellIs" dxfId="251" priority="319" stopIfTrue="1" operator="equal">
      <formula>"x"</formula>
    </cfRule>
    <cfRule type="cellIs" dxfId="250" priority="320" stopIfTrue="1" operator="notEqual">
      <formula>"x"</formula>
    </cfRule>
  </conditionalFormatting>
  <conditionalFormatting sqref="I75 G69 I69">
    <cfRule type="cellIs" dxfId="249" priority="315" stopIfTrue="1" operator="equal">
      <formula>"x"</formula>
    </cfRule>
    <cfRule type="cellIs" dxfId="248" priority="316" stopIfTrue="1" operator="notEqual">
      <formula>"x"</formula>
    </cfRule>
  </conditionalFormatting>
  <conditionalFormatting sqref="G71:H71 K71 G72:I72 G73:H73">
    <cfRule type="cellIs" dxfId="247" priority="313" stopIfTrue="1" operator="equal">
      <formula>"x"</formula>
    </cfRule>
    <cfRule type="cellIs" dxfId="246" priority="314" stopIfTrue="1" operator="notEqual">
      <formula>"x"</formula>
    </cfRule>
  </conditionalFormatting>
  <conditionalFormatting sqref="G74:K74">
    <cfRule type="cellIs" dxfId="245" priority="311" stopIfTrue="1" operator="equal">
      <formula>"x"</formula>
    </cfRule>
    <cfRule type="cellIs" dxfId="244" priority="312" stopIfTrue="1" operator="notEqual">
      <formula>"x"</formula>
    </cfRule>
  </conditionalFormatting>
  <conditionalFormatting sqref="G70">
    <cfRule type="cellIs" dxfId="243" priority="309" stopIfTrue="1" operator="equal">
      <formula>"x"</formula>
    </cfRule>
    <cfRule type="cellIs" dxfId="242" priority="310" stopIfTrue="1" operator="notEqual">
      <formula>"x"</formula>
    </cfRule>
  </conditionalFormatting>
  <conditionalFormatting sqref="K75">
    <cfRule type="cellIs" dxfId="241" priority="307" stopIfTrue="1" operator="equal">
      <formula>"x"</formula>
    </cfRule>
    <cfRule type="cellIs" dxfId="240" priority="308" stopIfTrue="1" operator="notEqual">
      <formula>"x"</formula>
    </cfRule>
  </conditionalFormatting>
  <conditionalFormatting sqref="K70">
    <cfRule type="cellIs" dxfId="239" priority="305" stopIfTrue="1" operator="equal">
      <formula>"x"</formula>
    </cfRule>
    <cfRule type="cellIs" dxfId="238" priority="306" stopIfTrue="1" operator="notEqual">
      <formula>"x"</formula>
    </cfRule>
  </conditionalFormatting>
  <conditionalFormatting sqref="J70">
    <cfRule type="cellIs" dxfId="237" priority="299" stopIfTrue="1" operator="equal">
      <formula>"x"</formula>
    </cfRule>
    <cfRule type="cellIs" dxfId="236" priority="300" stopIfTrue="1" operator="notEqual">
      <formula>"x"</formula>
    </cfRule>
  </conditionalFormatting>
  <conditionalFormatting sqref="I71">
    <cfRule type="cellIs" dxfId="235" priority="301" stopIfTrue="1" operator="equal">
      <formula>"x"</formula>
    </cfRule>
    <cfRule type="cellIs" dxfId="234" priority="302" stopIfTrue="1" operator="notEqual">
      <formula>"x"</formula>
    </cfRule>
  </conditionalFormatting>
  <conditionalFormatting sqref="H69">
    <cfRule type="cellIs" dxfId="233" priority="287" stopIfTrue="1" operator="equal">
      <formula>"x"</formula>
    </cfRule>
    <cfRule type="cellIs" dxfId="232" priority="288" stopIfTrue="1" operator="notEqual">
      <formula>"x"</formula>
    </cfRule>
  </conditionalFormatting>
  <conditionalFormatting sqref="H70">
    <cfRule type="cellIs" dxfId="231" priority="285" stopIfTrue="1" operator="equal">
      <formula>"x"</formula>
    </cfRule>
    <cfRule type="cellIs" dxfId="230" priority="286" stopIfTrue="1" operator="notEqual">
      <formula>"x"</formula>
    </cfRule>
  </conditionalFormatting>
  <conditionalFormatting sqref="J72">
    <cfRule type="cellIs" dxfId="229" priority="283" stopIfTrue="1" operator="equal">
      <formula>"x"</formula>
    </cfRule>
    <cfRule type="cellIs" dxfId="228" priority="284" stopIfTrue="1" operator="notEqual">
      <formula>"x"</formula>
    </cfRule>
  </conditionalFormatting>
  <conditionalFormatting sqref="J83 J87:K87 K82">
    <cfRule type="cellIs" dxfId="227" priority="281" stopIfTrue="1" operator="equal">
      <formula>"x"</formula>
    </cfRule>
    <cfRule type="cellIs" dxfId="226" priority="282" stopIfTrue="1" operator="notEqual">
      <formula>"x"</formula>
    </cfRule>
  </conditionalFormatting>
  <conditionalFormatting sqref="I81">
    <cfRule type="cellIs" dxfId="225" priority="279" stopIfTrue="1" operator="equal">
      <formula>"x"</formula>
    </cfRule>
    <cfRule type="cellIs" dxfId="224" priority="280" stopIfTrue="1" operator="notEqual">
      <formula>"x"</formula>
    </cfRule>
  </conditionalFormatting>
  <conditionalFormatting sqref="I82">
    <cfRule type="cellIs" dxfId="223" priority="277" stopIfTrue="1" operator="equal">
      <formula>"x"</formula>
    </cfRule>
    <cfRule type="cellIs" dxfId="222" priority="278" stopIfTrue="1" operator="notEqual">
      <formula>"x"</formula>
    </cfRule>
  </conditionalFormatting>
  <conditionalFormatting sqref="I84">
    <cfRule type="cellIs" dxfId="221" priority="275" stopIfTrue="1" operator="equal">
      <formula>"x"</formula>
    </cfRule>
    <cfRule type="cellIs" dxfId="220" priority="276" stopIfTrue="1" operator="notEqual">
      <formula>"x"</formula>
    </cfRule>
  </conditionalFormatting>
  <conditionalFormatting sqref="K86">
    <cfRule type="cellIs" dxfId="219" priority="261" stopIfTrue="1" operator="equal">
      <formula>"x"</formula>
    </cfRule>
    <cfRule type="cellIs" dxfId="218" priority="262" stopIfTrue="1" operator="notEqual">
      <formula>"x"</formula>
    </cfRule>
  </conditionalFormatting>
  <conditionalFormatting sqref="H87">
    <cfRule type="cellIs" dxfId="217" priority="259" stopIfTrue="1" operator="equal">
      <formula>"x"</formula>
    </cfRule>
    <cfRule type="cellIs" dxfId="216" priority="260" stopIfTrue="1" operator="notEqual">
      <formula>"x"</formula>
    </cfRule>
  </conditionalFormatting>
  <conditionalFormatting sqref="H84:H85">
    <cfRule type="cellIs" dxfId="215" priority="257" stopIfTrue="1" operator="equal">
      <formula>"x"</formula>
    </cfRule>
    <cfRule type="cellIs" dxfId="214" priority="258" stopIfTrue="1" operator="notEqual">
      <formula>"x"</formula>
    </cfRule>
  </conditionalFormatting>
  <conditionalFormatting sqref="I86">
    <cfRule type="cellIs" dxfId="213" priority="255" stopIfTrue="1" operator="equal">
      <formula>"x"</formula>
    </cfRule>
    <cfRule type="cellIs" dxfId="212" priority="256" stopIfTrue="1" operator="notEqual">
      <formula>"x"</formula>
    </cfRule>
  </conditionalFormatting>
  <conditionalFormatting sqref="I85">
    <cfRule type="cellIs" dxfId="211" priority="253" stopIfTrue="1" operator="equal">
      <formula>"x"</formula>
    </cfRule>
    <cfRule type="cellIs" dxfId="210" priority="254" stopIfTrue="1" operator="notEqual">
      <formula>"x"</formula>
    </cfRule>
  </conditionalFormatting>
  <conditionalFormatting sqref="I83">
    <cfRule type="cellIs" dxfId="209" priority="251" stopIfTrue="1" operator="equal">
      <formula>"x"</formula>
    </cfRule>
    <cfRule type="cellIs" dxfId="208" priority="252" stopIfTrue="1" operator="notEqual">
      <formula>"x"</formula>
    </cfRule>
  </conditionalFormatting>
  <conditionalFormatting sqref="G86">
    <cfRule type="cellIs" dxfId="207" priority="247" stopIfTrue="1" operator="equal">
      <formula>"x"</formula>
    </cfRule>
    <cfRule type="cellIs" dxfId="206" priority="248" stopIfTrue="1" operator="notEqual">
      <formula>"x"</formula>
    </cfRule>
  </conditionalFormatting>
  <conditionalFormatting sqref="G81">
    <cfRule type="cellIs" dxfId="205" priority="235" stopIfTrue="1" operator="equal">
      <formula>"x"</formula>
    </cfRule>
    <cfRule type="cellIs" dxfId="204" priority="236" stopIfTrue="1" operator="notEqual">
      <formula>"x"</formula>
    </cfRule>
  </conditionalFormatting>
  <conditionalFormatting sqref="H83">
    <cfRule type="cellIs" dxfId="203" priority="231" stopIfTrue="1" operator="equal">
      <formula>"x"</formula>
    </cfRule>
    <cfRule type="cellIs" dxfId="202" priority="232" stopIfTrue="1" operator="notEqual">
      <formula>"x"</formula>
    </cfRule>
  </conditionalFormatting>
  <conditionalFormatting sqref="J96">
    <cfRule type="cellIs" dxfId="201" priority="229" stopIfTrue="1" operator="equal">
      <formula>"x"</formula>
    </cfRule>
    <cfRule type="cellIs" dxfId="200" priority="230" stopIfTrue="1" operator="notEqual">
      <formula>"x"</formula>
    </cfRule>
  </conditionalFormatting>
  <conditionalFormatting sqref="G93:G97">
    <cfRule type="cellIs" dxfId="199" priority="219" stopIfTrue="1" operator="equal">
      <formula>"x"</formula>
    </cfRule>
    <cfRule type="cellIs" dxfId="198" priority="220" stopIfTrue="1" operator="notEqual">
      <formula>"x"</formula>
    </cfRule>
  </conditionalFormatting>
  <conditionalFormatting sqref="H93:H97">
    <cfRule type="cellIs" dxfId="197" priority="217" stopIfTrue="1" operator="equal">
      <formula>"x"</formula>
    </cfRule>
    <cfRule type="cellIs" dxfId="196" priority="218" stopIfTrue="1" operator="notEqual">
      <formula>"x"</formula>
    </cfRule>
  </conditionalFormatting>
  <conditionalFormatting sqref="I94:I96">
    <cfRule type="cellIs" dxfId="195" priority="215" stopIfTrue="1" operator="equal">
      <formula>"x"</formula>
    </cfRule>
    <cfRule type="cellIs" dxfId="194" priority="216" stopIfTrue="1" operator="notEqual">
      <formula>"x"</formula>
    </cfRule>
  </conditionalFormatting>
  <conditionalFormatting sqref="I93">
    <cfRule type="cellIs" dxfId="193" priority="213" stopIfTrue="1" operator="equal">
      <formula>"x"</formula>
    </cfRule>
    <cfRule type="cellIs" dxfId="192" priority="214" stopIfTrue="1" operator="notEqual">
      <formula>"x"</formula>
    </cfRule>
  </conditionalFormatting>
  <conditionalFormatting sqref="I97">
    <cfRule type="cellIs" dxfId="191" priority="211" stopIfTrue="1" operator="equal">
      <formula>"x"</formula>
    </cfRule>
    <cfRule type="cellIs" dxfId="190" priority="212" stopIfTrue="1" operator="notEqual">
      <formula>"x"</formula>
    </cfRule>
  </conditionalFormatting>
  <conditionalFormatting sqref="G103:K105">
    <cfRule type="cellIs" dxfId="189" priority="209" stopIfTrue="1" operator="equal">
      <formula>"x"</formula>
    </cfRule>
    <cfRule type="cellIs" dxfId="188" priority="210" stopIfTrue="1" operator="notEqual">
      <formula>"x"</formula>
    </cfRule>
  </conditionalFormatting>
  <conditionalFormatting sqref="G111:H113 G114:I115">
    <cfRule type="cellIs" dxfId="187" priority="207" stopIfTrue="1" operator="equal">
      <formula>"x"</formula>
    </cfRule>
    <cfRule type="cellIs" dxfId="186" priority="208" stopIfTrue="1" operator="notEqual">
      <formula>"x"</formula>
    </cfRule>
  </conditionalFormatting>
  <conditionalFormatting sqref="J111:J113">
    <cfRule type="cellIs" dxfId="185" priority="205" stopIfTrue="1" operator="equal">
      <formula>"x"</formula>
    </cfRule>
    <cfRule type="cellIs" dxfId="184" priority="206" stopIfTrue="1" operator="notEqual">
      <formula>"x"</formula>
    </cfRule>
  </conditionalFormatting>
  <conditionalFormatting sqref="I111:I113">
    <cfRule type="cellIs" dxfId="183" priority="203" stopIfTrue="1" operator="equal">
      <formula>"x"</formula>
    </cfRule>
    <cfRule type="cellIs" dxfId="182" priority="204" stopIfTrue="1" operator="notEqual">
      <formula>"x"</formula>
    </cfRule>
  </conditionalFormatting>
  <conditionalFormatting sqref="G121:K124">
    <cfRule type="cellIs" dxfId="181" priority="201" stopIfTrue="1" operator="equal">
      <formula>"x"</formula>
    </cfRule>
    <cfRule type="cellIs" dxfId="180" priority="202" stopIfTrue="1" operator="notEqual">
      <formula>"x"</formula>
    </cfRule>
  </conditionalFormatting>
  <conditionalFormatting sqref="J133 J134:K134 I130:J130 G130:H134 J130:K131 K132">
    <cfRule type="cellIs" dxfId="179" priority="199" stopIfTrue="1" operator="equal">
      <formula>"x"</formula>
    </cfRule>
    <cfRule type="cellIs" dxfId="178" priority="200" stopIfTrue="1" operator="notEqual">
      <formula>"x"</formula>
    </cfRule>
  </conditionalFormatting>
  <conditionalFormatting sqref="I134">
    <cfRule type="cellIs" dxfId="177" priority="195" stopIfTrue="1" operator="equal">
      <formula>"x"</formula>
    </cfRule>
    <cfRule type="cellIs" dxfId="176" priority="196" stopIfTrue="1" operator="notEqual">
      <formula>"x"</formula>
    </cfRule>
  </conditionalFormatting>
  <conditionalFormatting sqref="G145:H145 K145 G140:K144">
    <cfRule type="cellIs" dxfId="175" priority="193" stopIfTrue="1" operator="equal">
      <formula>"x"</formula>
    </cfRule>
    <cfRule type="cellIs" dxfId="174" priority="194" stopIfTrue="1" operator="notEqual">
      <formula>"x"</formula>
    </cfRule>
  </conditionalFormatting>
  <conditionalFormatting sqref="I145">
    <cfRule type="cellIs" dxfId="173" priority="191" stopIfTrue="1" operator="equal">
      <formula>"x"</formula>
    </cfRule>
    <cfRule type="cellIs" dxfId="172" priority="192" stopIfTrue="1" operator="notEqual">
      <formula>"x"</formula>
    </cfRule>
  </conditionalFormatting>
  <conditionalFormatting sqref="H157 K159">
    <cfRule type="cellIs" dxfId="171" priority="189" stopIfTrue="1" operator="equal">
      <formula>"x"</formula>
    </cfRule>
    <cfRule type="cellIs" dxfId="170" priority="190" stopIfTrue="1" operator="notEqual">
      <formula>"x"</formula>
    </cfRule>
  </conditionalFormatting>
  <conditionalFormatting sqref="G157:G159">
    <cfRule type="cellIs" dxfId="169" priority="187" stopIfTrue="1" operator="equal">
      <formula>"x"</formula>
    </cfRule>
    <cfRule type="cellIs" dxfId="168" priority="188" stopIfTrue="1" operator="notEqual">
      <formula>"x"</formula>
    </cfRule>
  </conditionalFormatting>
  <conditionalFormatting sqref="J157">
    <cfRule type="cellIs" dxfId="167" priority="185" stopIfTrue="1" operator="equal">
      <formula>"x"</formula>
    </cfRule>
    <cfRule type="cellIs" dxfId="166" priority="186" stopIfTrue="1" operator="notEqual">
      <formula>"x"</formula>
    </cfRule>
  </conditionalFormatting>
  <conditionalFormatting sqref="J158">
    <cfRule type="cellIs" dxfId="165" priority="183" stopIfTrue="1" operator="equal">
      <formula>"x"</formula>
    </cfRule>
    <cfRule type="cellIs" dxfId="164" priority="184" stopIfTrue="1" operator="notEqual">
      <formula>"x"</formula>
    </cfRule>
  </conditionalFormatting>
  <conditionalFormatting sqref="I159">
    <cfRule type="cellIs" dxfId="163" priority="181" stopIfTrue="1" operator="equal">
      <formula>"x"</formula>
    </cfRule>
    <cfRule type="cellIs" dxfId="162" priority="182" stopIfTrue="1" operator="notEqual">
      <formula>"x"</formula>
    </cfRule>
  </conditionalFormatting>
  <conditionalFormatting sqref="I13">
    <cfRule type="cellIs" dxfId="161" priority="177" stopIfTrue="1" operator="equal">
      <formula>"x"</formula>
    </cfRule>
    <cfRule type="cellIs" dxfId="160" priority="178" stopIfTrue="1" operator="notEqual">
      <formula>"x"</formula>
    </cfRule>
  </conditionalFormatting>
  <conditionalFormatting sqref="K19">
    <cfRule type="cellIs" dxfId="159" priority="175" stopIfTrue="1" operator="equal">
      <formula>"x"</formula>
    </cfRule>
    <cfRule type="cellIs" dxfId="158" priority="176" stopIfTrue="1" operator="notEqual">
      <formula>"x"</formula>
    </cfRule>
  </conditionalFormatting>
  <conditionalFormatting sqref="I26">
    <cfRule type="cellIs" dxfId="157" priority="173" stopIfTrue="1" operator="equal">
      <formula>"x"</formula>
    </cfRule>
    <cfRule type="cellIs" dxfId="156" priority="174" stopIfTrue="1" operator="notEqual">
      <formula>"x"</formula>
    </cfRule>
  </conditionalFormatting>
  <conditionalFormatting sqref="I27">
    <cfRule type="cellIs" dxfId="155" priority="171" stopIfTrue="1" operator="equal">
      <formula>"x"</formula>
    </cfRule>
    <cfRule type="cellIs" dxfId="154" priority="172" stopIfTrue="1" operator="notEqual">
      <formula>"x"</formula>
    </cfRule>
  </conditionalFormatting>
  <conditionalFormatting sqref="K60">
    <cfRule type="cellIs" dxfId="153" priority="163" stopIfTrue="1" operator="equal">
      <formula>"x"</formula>
    </cfRule>
    <cfRule type="cellIs" dxfId="152" priority="164" stopIfTrue="1" operator="notEqual">
      <formula>"x"</formula>
    </cfRule>
  </conditionalFormatting>
  <conditionalFormatting sqref="I61">
    <cfRule type="cellIs" dxfId="151" priority="161" stopIfTrue="1" operator="equal">
      <formula>"x"</formula>
    </cfRule>
    <cfRule type="cellIs" dxfId="150" priority="162" stopIfTrue="1" operator="notEqual">
      <formula>"x"</formula>
    </cfRule>
  </conditionalFormatting>
  <conditionalFormatting sqref="J63">
    <cfRule type="cellIs" dxfId="149" priority="159" stopIfTrue="1" operator="equal">
      <formula>"x"</formula>
    </cfRule>
    <cfRule type="cellIs" dxfId="148" priority="160" stopIfTrue="1" operator="notEqual">
      <formula>"x"</formula>
    </cfRule>
  </conditionalFormatting>
  <conditionalFormatting sqref="J69">
    <cfRule type="cellIs" dxfId="147" priority="157" stopIfTrue="1" operator="equal">
      <formula>"x"</formula>
    </cfRule>
    <cfRule type="cellIs" dxfId="146" priority="158" stopIfTrue="1" operator="notEqual">
      <formula>"x"</formula>
    </cfRule>
  </conditionalFormatting>
  <conditionalFormatting sqref="I70">
    <cfRule type="cellIs" dxfId="145" priority="155" stopIfTrue="1" operator="equal">
      <formula>"x"</formula>
    </cfRule>
    <cfRule type="cellIs" dxfId="144" priority="156" stopIfTrue="1" operator="notEqual">
      <formula>"x"</formula>
    </cfRule>
  </conditionalFormatting>
  <conditionalFormatting sqref="K72">
    <cfRule type="cellIs" dxfId="143" priority="153" stopIfTrue="1" operator="equal">
      <formula>"x"</formula>
    </cfRule>
    <cfRule type="cellIs" dxfId="142" priority="154" stopIfTrue="1" operator="notEqual">
      <formula>"x"</formula>
    </cfRule>
  </conditionalFormatting>
  <conditionalFormatting sqref="I73">
    <cfRule type="cellIs" dxfId="141" priority="151" stopIfTrue="1" operator="equal">
      <formula>"x"</formula>
    </cfRule>
    <cfRule type="cellIs" dxfId="140" priority="152" stopIfTrue="1" operator="notEqual">
      <formula>"x"</formula>
    </cfRule>
  </conditionalFormatting>
  <conditionalFormatting sqref="J75">
    <cfRule type="cellIs" dxfId="139" priority="149" stopIfTrue="1" operator="equal">
      <formula>"x"</formula>
    </cfRule>
    <cfRule type="cellIs" dxfId="138" priority="150" stopIfTrue="1" operator="notEqual">
      <formula>"x"</formula>
    </cfRule>
  </conditionalFormatting>
  <conditionalFormatting sqref="J81">
    <cfRule type="cellIs" dxfId="137" priority="147" stopIfTrue="1" operator="equal">
      <formula>"x"</formula>
    </cfRule>
    <cfRule type="cellIs" dxfId="136" priority="148" stopIfTrue="1" operator="notEqual">
      <formula>"x"</formula>
    </cfRule>
  </conditionalFormatting>
  <conditionalFormatting sqref="H82">
    <cfRule type="cellIs" dxfId="135" priority="145" stopIfTrue="1" operator="equal">
      <formula>"x"</formula>
    </cfRule>
    <cfRule type="cellIs" dxfId="134" priority="146" stopIfTrue="1" operator="notEqual">
      <formula>"x"</formula>
    </cfRule>
  </conditionalFormatting>
  <conditionalFormatting sqref="K85">
    <cfRule type="cellIs" dxfId="133" priority="139" stopIfTrue="1" operator="equal">
      <formula>"x"</formula>
    </cfRule>
    <cfRule type="cellIs" dxfId="132" priority="140" stopIfTrue="1" operator="notEqual">
      <formula>"x"</formula>
    </cfRule>
  </conditionalFormatting>
  <conditionalFormatting sqref="H86">
    <cfRule type="cellIs" dxfId="131" priority="137" stopIfTrue="1" operator="equal">
      <formula>"x"</formula>
    </cfRule>
    <cfRule type="cellIs" dxfId="130" priority="138" stopIfTrue="1" operator="notEqual">
      <formula>"x"</formula>
    </cfRule>
  </conditionalFormatting>
  <conditionalFormatting sqref="K93">
    <cfRule type="cellIs" dxfId="129" priority="133" stopIfTrue="1" operator="equal">
      <formula>"x"</formula>
    </cfRule>
    <cfRule type="cellIs" dxfId="128" priority="134" stopIfTrue="1" operator="notEqual">
      <formula>"x"</formula>
    </cfRule>
  </conditionalFormatting>
  <conditionalFormatting sqref="K94">
    <cfRule type="cellIs" dxfId="127" priority="131" stopIfTrue="1" operator="equal">
      <formula>"x"</formula>
    </cfRule>
    <cfRule type="cellIs" dxfId="126" priority="132" stopIfTrue="1" operator="notEqual">
      <formula>"x"</formula>
    </cfRule>
  </conditionalFormatting>
  <conditionalFormatting sqref="J95:K95">
    <cfRule type="cellIs" dxfId="125" priority="129" stopIfTrue="1" operator="equal">
      <formula>"x"</formula>
    </cfRule>
    <cfRule type="cellIs" dxfId="124" priority="130" stopIfTrue="1" operator="notEqual">
      <formula>"x"</formula>
    </cfRule>
  </conditionalFormatting>
  <conditionalFormatting sqref="K96">
    <cfRule type="cellIs" dxfId="123" priority="127" stopIfTrue="1" operator="equal">
      <formula>"x"</formula>
    </cfRule>
    <cfRule type="cellIs" dxfId="122" priority="128" stopIfTrue="1" operator="notEqual">
      <formula>"x"</formula>
    </cfRule>
  </conditionalFormatting>
  <conditionalFormatting sqref="J97:K97">
    <cfRule type="cellIs" dxfId="121" priority="125" stopIfTrue="1" operator="equal">
      <formula>"x"</formula>
    </cfRule>
    <cfRule type="cellIs" dxfId="120" priority="126" stopIfTrue="1" operator="notEqual">
      <formula>"x"</formula>
    </cfRule>
  </conditionalFormatting>
  <conditionalFormatting sqref="K111">
    <cfRule type="cellIs" dxfId="119" priority="123" stopIfTrue="1" operator="equal">
      <formula>"x"</formula>
    </cfRule>
    <cfRule type="cellIs" dxfId="118" priority="124" stopIfTrue="1" operator="notEqual">
      <formula>"x"</formula>
    </cfRule>
  </conditionalFormatting>
  <conditionalFormatting sqref="K112">
    <cfRule type="cellIs" dxfId="117" priority="121" stopIfTrue="1" operator="equal">
      <formula>"x"</formula>
    </cfRule>
    <cfRule type="cellIs" dxfId="116" priority="122" stopIfTrue="1" operator="notEqual">
      <formula>"x"</formula>
    </cfRule>
  </conditionalFormatting>
  <conditionalFormatting sqref="K113">
    <cfRule type="cellIs" dxfId="115" priority="119" stopIfTrue="1" operator="equal">
      <formula>"x"</formula>
    </cfRule>
    <cfRule type="cellIs" dxfId="114" priority="120" stopIfTrue="1" operator="notEqual">
      <formula>"x"</formula>
    </cfRule>
  </conditionalFormatting>
  <conditionalFormatting sqref="K114">
    <cfRule type="cellIs" dxfId="113" priority="117" stopIfTrue="1" operator="equal">
      <formula>"x"</formula>
    </cfRule>
    <cfRule type="cellIs" dxfId="112" priority="118" stopIfTrue="1" operator="notEqual">
      <formula>"x"</formula>
    </cfRule>
  </conditionalFormatting>
  <conditionalFormatting sqref="K115">
    <cfRule type="cellIs" dxfId="111" priority="115" stopIfTrue="1" operator="equal">
      <formula>"x"</formula>
    </cfRule>
    <cfRule type="cellIs" dxfId="110" priority="116" stopIfTrue="1" operator="notEqual">
      <formula>"x"</formula>
    </cfRule>
  </conditionalFormatting>
  <conditionalFormatting sqref="I131">
    <cfRule type="cellIs" dxfId="109" priority="113" stopIfTrue="1" operator="equal">
      <formula>"x"</formula>
    </cfRule>
    <cfRule type="cellIs" dxfId="108" priority="114" stopIfTrue="1" operator="notEqual">
      <formula>"x"</formula>
    </cfRule>
  </conditionalFormatting>
  <conditionalFormatting sqref="I157">
    <cfRule type="cellIs" dxfId="107" priority="111" stopIfTrue="1" operator="equal">
      <formula>"x"</formula>
    </cfRule>
    <cfRule type="cellIs" dxfId="106" priority="112" stopIfTrue="1" operator="notEqual">
      <formula>"x"</formula>
    </cfRule>
  </conditionalFormatting>
  <conditionalFormatting sqref="I11:J11 I12">
    <cfRule type="cellIs" dxfId="105" priority="105" stopIfTrue="1" operator="equal">
      <formula>"x"</formula>
    </cfRule>
    <cfRule type="cellIs" dxfId="104" priority="106" stopIfTrue="1" operator="notEqual">
      <formula>"x"</formula>
    </cfRule>
  </conditionalFormatting>
  <conditionalFormatting sqref="J12">
    <cfRule type="cellIs" dxfId="103" priority="103" stopIfTrue="1" operator="equal">
      <formula>"x"</formula>
    </cfRule>
    <cfRule type="cellIs" dxfId="102" priority="104" stopIfTrue="1" operator="notEqual">
      <formula>"x"</formula>
    </cfRule>
  </conditionalFormatting>
  <conditionalFormatting sqref="J13">
    <cfRule type="cellIs" dxfId="101" priority="101" stopIfTrue="1" operator="equal">
      <formula>"x"</formula>
    </cfRule>
    <cfRule type="cellIs" dxfId="100" priority="102" stopIfTrue="1" operator="notEqual">
      <formula>"x"</formula>
    </cfRule>
  </conditionalFormatting>
  <conditionalFormatting sqref="I20">
    <cfRule type="cellIs" dxfId="99" priority="99" stopIfTrue="1" operator="equal">
      <formula>"x"</formula>
    </cfRule>
    <cfRule type="cellIs" dxfId="98" priority="100" stopIfTrue="1" operator="notEqual">
      <formula>"x"</formula>
    </cfRule>
  </conditionalFormatting>
  <conditionalFormatting sqref="I23">
    <cfRule type="cellIs" dxfId="97" priority="97" stopIfTrue="1" operator="equal">
      <formula>"x"</formula>
    </cfRule>
    <cfRule type="cellIs" dxfId="96" priority="98" stopIfTrue="1" operator="notEqual">
      <formula>"x"</formula>
    </cfRule>
  </conditionalFormatting>
  <conditionalFormatting sqref="J24:K25">
    <cfRule type="cellIs" dxfId="95" priority="95" stopIfTrue="1" operator="equal">
      <formula>"x"</formula>
    </cfRule>
    <cfRule type="cellIs" dxfId="94" priority="96" stopIfTrue="1" operator="notEqual">
      <formula>"x"</formula>
    </cfRule>
  </conditionalFormatting>
  <conditionalFormatting sqref="K26">
    <cfRule type="cellIs" dxfId="93" priority="93" stopIfTrue="1" operator="equal">
      <formula>"x"</formula>
    </cfRule>
    <cfRule type="cellIs" dxfId="92" priority="94" stopIfTrue="1" operator="notEqual">
      <formula>"x"</formula>
    </cfRule>
  </conditionalFormatting>
  <conditionalFormatting sqref="K27">
    <cfRule type="cellIs" dxfId="91" priority="91" stopIfTrue="1" operator="equal">
      <formula>"x"</formula>
    </cfRule>
    <cfRule type="cellIs" dxfId="90" priority="92" stopIfTrue="1" operator="notEqual">
      <formula>"x"</formula>
    </cfRule>
  </conditionalFormatting>
  <conditionalFormatting sqref="J34:J36 I35 K36">
    <cfRule type="cellIs" dxfId="89" priority="89" stopIfTrue="1" operator="equal">
      <formula>"x"</formula>
    </cfRule>
    <cfRule type="cellIs" dxfId="88" priority="90" stopIfTrue="1" operator="notEqual">
      <formula>"x"</formula>
    </cfRule>
  </conditionalFormatting>
  <conditionalFormatting sqref="K37">
    <cfRule type="cellIs" dxfId="87" priority="87" stopIfTrue="1" operator="equal">
      <formula>"x"</formula>
    </cfRule>
    <cfRule type="cellIs" dxfId="86" priority="88" stopIfTrue="1" operator="notEqual">
      <formula>"x"</formula>
    </cfRule>
  </conditionalFormatting>
  <conditionalFormatting sqref="K38">
    <cfRule type="cellIs" dxfId="85" priority="85" stopIfTrue="1" operator="equal">
      <formula>"x"</formula>
    </cfRule>
    <cfRule type="cellIs" dxfId="84" priority="86" stopIfTrue="1" operator="notEqual">
      <formula>"x"</formula>
    </cfRule>
  </conditionalFormatting>
  <conditionalFormatting sqref="J45:K45">
    <cfRule type="cellIs" dxfId="83" priority="83" stopIfTrue="1" operator="equal">
      <formula>"x"</formula>
    </cfRule>
    <cfRule type="cellIs" dxfId="82" priority="84" stopIfTrue="1" operator="notEqual">
      <formula>"x"</formula>
    </cfRule>
  </conditionalFormatting>
  <conditionalFormatting sqref="G46">
    <cfRule type="cellIs" dxfId="81" priority="81" stopIfTrue="1" operator="equal">
      <formula>"x"</formula>
    </cfRule>
    <cfRule type="cellIs" dxfId="80" priority="82" stopIfTrue="1" operator="notEqual">
      <formula>"x"</formula>
    </cfRule>
  </conditionalFormatting>
  <conditionalFormatting sqref="K48">
    <cfRule type="cellIs" dxfId="79" priority="79" stopIfTrue="1" operator="equal">
      <formula>"x"</formula>
    </cfRule>
    <cfRule type="cellIs" dxfId="78" priority="80" stopIfTrue="1" operator="notEqual">
      <formula>"x"</formula>
    </cfRule>
  </conditionalFormatting>
  <conditionalFormatting sqref="I50:J50">
    <cfRule type="cellIs" dxfId="77" priority="77" stopIfTrue="1" operator="equal">
      <formula>"x"</formula>
    </cfRule>
    <cfRule type="cellIs" dxfId="76" priority="78" stopIfTrue="1" operator="notEqual">
      <formula>"x"</formula>
    </cfRule>
  </conditionalFormatting>
  <conditionalFormatting sqref="J57">
    <cfRule type="cellIs" dxfId="75" priority="75" stopIfTrue="1" operator="equal">
      <formula>"x"</formula>
    </cfRule>
    <cfRule type="cellIs" dxfId="74" priority="76" stopIfTrue="1" operator="notEqual">
      <formula>"x"</formula>
    </cfRule>
  </conditionalFormatting>
  <conditionalFormatting sqref="J58">
    <cfRule type="cellIs" dxfId="73" priority="73" stopIfTrue="1" operator="equal">
      <formula>"x"</formula>
    </cfRule>
    <cfRule type="cellIs" dxfId="72" priority="74" stopIfTrue="1" operator="notEqual">
      <formula>"x"</formula>
    </cfRule>
  </conditionalFormatting>
  <conditionalFormatting sqref="K59">
    <cfRule type="cellIs" dxfId="71" priority="71" stopIfTrue="1" operator="equal">
      <formula>"x"</formula>
    </cfRule>
    <cfRule type="cellIs" dxfId="70" priority="72" stopIfTrue="1" operator="notEqual">
      <formula>"x"</formula>
    </cfRule>
  </conditionalFormatting>
  <conditionalFormatting sqref="J61:K61">
    <cfRule type="cellIs" dxfId="69" priority="69" stopIfTrue="1" operator="equal">
      <formula>"x"</formula>
    </cfRule>
    <cfRule type="cellIs" dxfId="68" priority="70" stopIfTrue="1" operator="notEqual">
      <formula>"x"</formula>
    </cfRule>
  </conditionalFormatting>
  <conditionalFormatting sqref="K63">
    <cfRule type="cellIs" dxfId="67" priority="67" stopIfTrue="1" operator="equal">
      <formula>"x"</formula>
    </cfRule>
    <cfRule type="cellIs" dxfId="66" priority="68" stopIfTrue="1" operator="notEqual">
      <formula>"x"</formula>
    </cfRule>
  </conditionalFormatting>
  <conditionalFormatting sqref="K69">
    <cfRule type="cellIs" dxfId="65" priority="65" stopIfTrue="1" operator="equal">
      <formula>"x"</formula>
    </cfRule>
    <cfRule type="cellIs" dxfId="64" priority="66" stopIfTrue="1" operator="notEqual">
      <formula>"x"</formula>
    </cfRule>
  </conditionalFormatting>
  <conditionalFormatting sqref="J73">
    <cfRule type="cellIs" dxfId="63" priority="63" stopIfTrue="1" operator="equal">
      <formula>"x"</formula>
    </cfRule>
    <cfRule type="cellIs" dxfId="62" priority="64" stopIfTrue="1" operator="notEqual">
      <formula>"x"</formula>
    </cfRule>
  </conditionalFormatting>
  <conditionalFormatting sqref="K73">
    <cfRule type="cellIs" dxfId="61" priority="61" stopIfTrue="1" operator="equal">
      <formula>"x"</formula>
    </cfRule>
    <cfRule type="cellIs" dxfId="60" priority="62" stopIfTrue="1" operator="notEqual">
      <formula>"x"</formula>
    </cfRule>
  </conditionalFormatting>
  <conditionalFormatting sqref="H81">
    <cfRule type="cellIs" dxfId="59" priority="59" stopIfTrue="1" operator="equal">
      <formula>"x"</formula>
    </cfRule>
    <cfRule type="cellIs" dxfId="58" priority="60" stopIfTrue="1" operator="notEqual">
      <formula>"x"</formula>
    </cfRule>
  </conditionalFormatting>
  <conditionalFormatting sqref="G82">
    <cfRule type="cellIs" dxfId="57" priority="57" stopIfTrue="1" operator="equal">
      <formula>"x"</formula>
    </cfRule>
    <cfRule type="cellIs" dxfId="56" priority="58" stopIfTrue="1" operator="notEqual">
      <formula>"x"</formula>
    </cfRule>
  </conditionalFormatting>
  <conditionalFormatting sqref="G83">
    <cfRule type="cellIs" dxfId="55" priority="55" stopIfTrue="1" operator="equal">
      <formula>"x"</formula>
    </cfRule>
    <cfRule type="cellIs" dxfId="54" priority="56" stopIfTrue="1" operator="notEqual">
      <formula>"x"</formula>
    </cfRule>
  </conditionalFormatting>
  <conditionalFormatting sqref="G84">
    <cfRule type="cellIs" dxfId="53" priority="53" stopIfTrue="1" operator="equal">
      <formula>"x"</formula>
    </cfRule>
    <cfRule type="cellIs" dxfId="52" priority="54" stopIfTrue="1" operator="notEqual">
      <formula>"x"</formula>
    </cfRule>
  </conditionalFormatting>
  <conditionalFormatting sqref="G85">
    <cfRule type="cellIs" dxfId="51" priority="51" stopIfTrue="1" operator="equal">
      <formula>"x"</formula>
    </cfRule>
    <cfRule type="cellIs" dxfId="50" priority="52" stopIfTrue="1" operator="notEqual">
      <formula>"x"</formula>
    </cfRule>
  </conditionalFormatting>
  <conditionalFormatting sqref="G87">
    <cfRule type="cellIs" dxfId="49" priority="49" stopIfTrue="1" operator="equal">
      <formula>"x"</formula>
    </cfRule>
    <cfRule type="cellIs" dxfId="48" priority="50" stopIfTrue="1" operator="notEqual">
      <formula>"x"</formula>
    </cfRule>
  </conditionalFormatting>
  <conditionalFormatting sqref="J93:J94">
    <cfRule type="cellIs" dxfId="47" priority="47" stopIfTrue="1" operator="equal">
      <formula>"x"</formula>
    </cfRule>
    <cfRule type="cellIs" dxfId="46" priority="48" stopIfTrue="1" operator="notEqual">
      <formula>"x"</formula>
    </cfRule>
  </conditionalFormatting>
  <conditionalFormatting sqref="I132:J132">
    <cfRule type="cellIs" dxfId="45" priority="45" stopIfTrue="1" operator="equal">
      <formula>"x"</formula>
    </cfRule>
    <cfRule type="cellIs" dxfId="44" priority="46" stopIfTrue="1" operator="notEqual">
      <formula>"x"</formula>
    </cfRule>
  </conditionalFormatting>
  <conditionalFormatting sqref="J145">
    <cfRule type="cellIs" dxfId="43" priority="43" stopIfTrue="1" operator="equal">
      <formula>"x"</formula>
    </cfRule>
    <cfRule type="cellIs" dxfId="42" priority="44" stopIfTrue="1" operator="notEqual">
      <formula>"x"</formula>
    </cfRule>
  </conditionalFormatting>
  <conditionalFormatting sqref="K157">
    <cfRule type="cellIs" dxfId="41" priority="41" stopIfTrue="1" operator="equal">
      <formula>"x"</formula>
    </cfRule>
    <cfRule type="cellIs" dxfId="40" priority="42" stopIfTrue="1" operator="notEqual">
      <formula>"x"</formula>
    </cfRule>
  </conditionalFormatting>
  <conditionalFormatting sqref="I158">
    <cfRule type="cellIs" dxfId="39" priority="39" stopIfTrue="1" operator="equal">
      <formula>"x"</formula>
    </cfRule>
    <cfRule type="cellIs" dxfId="38" priority="40" stopIfTrue="1" operator="notEqual">
      <formula>"x"</formula>
    </cfRule>
  </conditionalFormatting>
  <conditionalFormatting sqref="H159">
    <cfRule type="cellIs" dxfId="37" priority="37" stopIfTrue="1" operator="equal">
      <formula>"x"</formula>
    </cfRule>
    <cfRule type="cellIs" dxfId="36" priority="38" stopIfTrue="1" operator="notEqual">
      <formula>"x"</formula>
    </cfRule>
  </conditionalFormatting>
  <conditionalFormatting sqref="K23">
    <cfRule type="cellIs" dxfId="35" priority="35" stopIfTrue="1" operator="equal">
      <formula>"x"</formula>
    </cfRule>
    <cfRule type="cellIs" dxfId="34" priority="36" stopIfTrue="1" operator="notEqual">
      <formula>"x"</formula>
    </cfRule>
  </conditionalFormatting>
  <conditionalFormatting sqref="I34">
    <cfRule type="cellIs" dxfId="33" priority="33" stopIfTrue="1" operator="equal">
      <formula>"x"</formula>
    </cfRule>
    <cfRule type="cellIs" dxfId="32" priority="34" stopIfTrue="1" operator="notEqual">
      <formula>"x"</formula>
    </cfRule>
  </conditionalFormatting>
  <conditionalFormatting sqref="I38">
    <cfRule type="cellIs" dxfId="31" priority="31" stopIfTrue="1" operator="equal">
      <formula>"x"</formula>
    </cfRule>
    <cfRule type="cellIs" dxfId="30" priority="32" stopIfTrue="1" operator="notEqual">
      <formula>"x"</formula>
    </cfRule>
  </conditionalFormatting>
  <conditionalFormatting sqref="K46">
    <cfRule type="cellIs" dxfId="29" priority="29" stopIfTrue="1" operator="equal">
      <formula>"x"</formula>
    </cfRule>
    <cfRule type="cellIs" dxfId="28" priority="30" stopIfTrue="1" operator="notEqual">
      <formula>"x"</formula>
    </cfRule>
  </conditionalFormatting>
  <conditionalFormatting sqref="H49">
    <cfRule type="cellIs" dxfId="27" priority="27" stopIfTrue="1" operator="equal">
      <formula>"x"</formula>
    </cfRule>
    <cfRule type="cellIs" dxfId="26" priority="28" stopIfTrue="1" operator="notEqual">
      <formula>"x"</formula>
    </cfRule>
  </conditionalFormatting>
  <conditionalFormatting sqref="K51">
    <cfRule type="cellIs" dxfId="25" priority="25" stopIfTrue="1" operator="equal">
      <formula>"x"</formula>
    </cfRule>
    <cfRule type="cellIs" dxfId="24" priority="26" stopIfTrue="1" operator="notEqual">
      <formula>"x"</formula>
    </cfRule>
  </conditionalFormatting>
  <conditionalFormatting sqref="H75">
    <cfRule type="cellIs" dxfId="23" priority="23" stopIfTrue="1" operator="equal">
      <formula>"x"</formula>
    </cfRule>
    <cfRule type="cellIs" dxfId="22" priority="24" stopIfTrue="1" operator="notEqual">
      <formula>"x"</formula>
    </cfRule>
  </conditionalFormatting>
  <conditionalFormatting sqref="G75">
    <cfRule type="cellIs" dxfId="21" priority="21" stopIfTrue="1" operator="equal">
      <formula>"x"</formula>
    </cfRule>
    <cfRule type="cellIs" dxfId="20" priority="22" stopIfTrue="1" operator="notEqual">
      <formula>"x"</formula>
    </cfRule>
  </conditionalFormatting>
  <conditionalFormatting sqref="K81">
    <cfRule type="cellIs" dxfId="19" priority="19" stopIfTrue="1" operator="equal">
      <formula>"x"</formula>
    </cfRule>
    <cfRule type="cellIs" dxfId="18" priority="20" stopIfTrue="1" operator="notEqual">
      <formula>"x"</formula>
    </cfRule>
  </conditionalFormatting>
  <conditionalFormatting sqref="J82">
    <cfRule type="cellIs" dxfId="17" priority="17" stopIfTrue="1" operator="equal">
      <formula>"x"</formula>
    </cfRule>
    <cfRule type="cellIs" dxfId="16" priority="18" stopIfTrue="1" operator="notEqual">
      <formula>"x"</formula>
    </cfRule>
  </conditionalFormatting>
  <conditionalFormatting sqref="K83">
    <cfRule type="cellIs" dxfId="15" priority="15" stopIfTrue="1" operator="equal">
      <formula>"x"</formula>
    </cfRule>
    <cfRule type="cellIs" dxfId="14" priority="16" stopIfTrue="1" operator="notEqual">
      <formula>"x"</formula>
    </cfRule>
  </conditionalFormatting>
  <conditionalFormatting sqref="J84">
    <cfRule type="cellIs" dxfId="13" priority="13" stopIfTrue="1" operator="equal">
      <formula>"x"</formula>
    </cfRule>
    <cfRule type="cellIs" dxfId="12" priority="14" stopIfTrue="1" operator="notEqual">
      <formula>"x"</formula>
    </cfRule>
  </conditionalFormatting>
  <conditionalFormatting sqref="J85">
    <cfRule type="cellIs" dxfId="11" priority="11" stopIfTrue="1" operator="equal">
      <formula>"x"</formula>
    </cfRule>
    <cfRule type="cellIs" dxfId="10" priority="12" stopIfTrue="1" operator="notEqual">
      <formula>"x"</formula>
    </cfRule>
  </conditionalFormatting>
  <conditionalFormatting sqref="J86">
    <cfRule type="cellIs" dxfId="9" priority="9" stopIfTrue="1" operator="equal">
      <formula>"x"</formula>
    </cfRule>
    <cfRule type="cellIs" dxfId="8" priority="10" stopIfTrue="1" operator="notEqual">
      <formula>"x"</formula>
    </cfRule>
  </conditionalFormatting>
  <conditionalFormatting sqref="I87">
    <cfRule type="cellIs" dxfId="7" priority="7" stopIfTrue="1" operator="equal">
      <formula>"x"</formula>
    </cfRule>
    <cfRule type="cellIs" dxfId="6" priority="8" stopIfTrue="1" operator="notEqual">
      <formula>"x"</formula>
    </cfRule>
  </conditionalFormatting>
  <conditionalFormatting sqref="K84">
    <cfRule type="cellIs" dxfId="5" priority="5" stopIfTrue="1" operator="equal">
      <formula>"x"</formula>
    </cfRule>
    <cfRule type="cellIs" dxfId="4" priority="6" stopIfTrue="1" operator="notEqual">
      <formula>"x"</formula>
    </cfRule>
  </conditionalFormatting>
  <conditionalFormatting sqref="K158">
    <cfRule type="cellIs" dxfId="3" priority="3" stopIfTrue="1" operator="equal">
      <formula>"x"</formula>
    </cfRule>
    <cfRule type="cellIs" dxfId="2" priority="4" stopIfTrue="1" operator="notEqual">
      <formula>"x"</formula>
    </cfRule>
  </conditionalFormatting>
  <conditionalFormatting sqref="J159">
    <cfRule type="cellIs" dxfId="1" priority="1" stopIfTrue="1" operator="equal">
      <formula>"x"</formula>
    </cfRule>
    <cfRule type="cellIs" dxfId="0" priority="2" stopIfTrue="1" operator="notEqual">
      <formula>"x"</formula>
    </cfRule>
  </conditionalFormatting>
  <printOptions horizontalCentered="1"/>
  <pageMargins left="0.25" right="0.25" top="0.75" bottom="0.75" header="0.3" footer="0.3"/>
  <pageSetup paperSize="9" scale="28" fitToHeight="0" orientation="portrait" r:id="rId1"/>
  <headerFooter alignWithMargins="0">
    <oddFooter xml:space="preserve">&amp;L&amp;"Arial,Italic"&amp;12&amp;F&amp;C&amp;"Arial,Italic"&amp;12&amp;D&amp;R&amp;"Arial,Italic"&amp;12&amp;A  -  Page &amp;P / &amp;N </oddFooter>
  </headerFooter>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186"/>
  <sheetViews>
    <sheetView view="pageBreakPreview" topLeftCell="A37" zoomScale="90" zoomScaleNormal="85" zoomScaleSheetLayoutView="90" workbookViewId="0">
      <selection activeCell="Q49" sqref="Q49:R49"/>
    </sheetView>
  </sheetViews>
  <sheetFormatPr defaultRowHeight="12.75" x14ac:dyDescent="0.2"/>
  <cols>
    <col min="1" max="1" width="2.42578125" customWidth="1"/>
    <col min="2" max="2" width="3.7109375" customWidth="1"/>
    <col min="3" max="3" width="8.7109375" customWidth="1"/>
    <col min="4" max="4" width="4.85546875" customWidth="1"/>
    <col min="5" max="5" width="6.140625" customWidth="1"/>
    <col min="6" max="6" width="18.28515625" customWidth="1"/>
    <col min="7" max="7" width="7" customWidth="1"/>
    <col min="8" max="8" width="5.28515625" customWidth="1"/>
    <col min="9" max="9" width="8.140625" customWidth="1"/>
    <col min="10" max="10" width="5.7109375" customWidth="1"/>
    <col min="11" max="11" width="4.42578125" customWidth="1"/>
    <col min="12" max="12" width="2" customWidth="1"/>
    <col min="13" max="13" width="3.140625" customWidth="1"/>
    <col min="14" max="14" width="15" customWidth="1"/>
    <col min="15" max="15" width="3.85546875" customWidth="1"/>
    <col min="16" max="16" width="27.140625" customWidth="1"/>
    <col min="17" max="17" width="6.5703125" customWidth="1"/>
    <col min="18" max="18" width="7.7109375" customWidth="1"/>
    <col min="19" max="19" width="3.85546875" customWidth="1"/>
    <col min="20" max="20" width="9.42578125" customWidth="1"/>
    <col min="21" max="21" width="1.7109375" customWidth="1"/>
  </cols>
  <sheetData>
    <row r="1" spans="1:50" s="2" customFormat="1" ht="24.75" customHeight="1" x14ac:dyDescent="0.2">
      <c r="A1" s="253"/>
      <c r="B1" s="922" t="s">
        <v>78</v>
      </c>
      <c r="C1" s="922"/>
      <c r="D1" s="922"/>
      <c r="E1" s="922"/>
      <c r="F1" s="922"/>
      <c r="G1" s="922"/>
      <c r="H1" s="922"/>
      <c r="I1" s="922"/>
      <c r="J1" s="922"/>
      <c r="K1" s="922"/>
      <c r="L1" s="254"/>
      <c r="M1" s="922"/>
      <c r="N1" s="922"/>
      <c r="O1" s="922"/>
      <c r="P1" s="922"/>
      <c r="Q1" s="922"/>
      <c r="R1" s="922"/>
      <c r="S1" s="922"/>
      <c r="T1" s="922"/>
      <c r="U1" s="255"/>
      <c r="V1" s="256"/>
      <c r="W1" s="256"/>
      <c r="X1" s="256"/>
      <c r="Y1" s="256"/>
      <c r="Z1" s="256"/>
      <c r="AA1" s="256"/>
      <c r="AB1" s="7"/>
      <c r="AC1" s="7"/>
      <c r="AD1" s="7"/>
      <c r="AE1" s="7"/>
      <c r="AF1" s="7"/>
      <c r="AG1" s="7"/>
      <c r="AH1" s="7"/>
      <c r="AI1" s="8"/>
      <c r="AJ1" s="8"/>
      <c r="AK1" s="8"/>
      <c r="AL1" s="8"/>
      <c r="AM1" s="8"/>
      <c r="AN1" s="8"/>
      <c r="AO1" s="8"/>
      <c r="AP1" s="8"/>
      <c r="AQ1" s="8"/>
      <c r="AR1" s="8"/>
      <c r="AS1" s="8"/>
      <c r="AT1" s="8"/>
      <c r="AU1" s="8"/>
      <c r="AV1" s="8"/>
      <c r="AW1" s="8"/>
      <c r="AX1" s="8"/>
    </row>
    <row r="2" spans="1:50" s="6" customFormat="1" ht="15.75" customHeight="1" x14ac:dyDescent="0.2">
      <c r="A2" s="257"/>
      <c r="B2" s="258" t="s">
        <v>385</v>
      </c>
      <c r="C2" s="259"/>
      <c r="D2" s="937"/>
      <c r="E2" s="937"/>
      <c r="F2" s="937"/>
      <c r="G2" s="937"/>
      <c r="H2" s="937"/>
      <c r="I2" s="937"/>
      <c r="J2" s="937"/>
      <c r="K2" s="260"/>
      <c r="L2" s="254"/>
      <c r="M2" s="630" t="s">
        <v>389</v>
      </c>
      <c r="N2" s="261"/>
      <c r="O2" s="261"/>
      <c r="P2" s="261"/>
      <c r="Q2" s="261"/>
      <c r="R2" s="261"/>
      <c r="S2" s="261"/>
      <c r="T2" s="261"/>
      <c r="U2" s="257"/>
      <c r="V2" s="261"/>
      <c r="W2" s="261"/>
      <c r="X2" s="261"/>
      <c r="Y2" s="261"/>
      <c r="Z2" s="261"/>
      <c r="AA2" s="261"/>
    </row>
    <row r="3" spans="1:50" s="20" customFormat="1" ht="50.25" customHeight="1" thickBot="1" x14ac:dyDescent="0.25">
      <c r="A3" s="262"/>
      <c r="B3" s="263"/>
      <c r="C3" s="263"/>
      <c r="D3" s="938"/>
      <c r="E3" s="938"/>
      <c r="F3" s="938"/>
      <c r="G3" s="938"/>
      <c r="H3" s="938"/>
      <c r="I3" s="938"/>
      <c r="J3" s="938"/>
      <c r="K3" s="264"/>
      <c r="L3" s="254"/>
      <c r="M3" s="266" t="s">
        <v>405</v>
      </c>
      <c r="N3" s="265"/>
      <c r="O3" s="265"/>
      <c r="P3" s="265"/>
      <c r="Q3" s="265"/>
      <c r="R3" s="265"/>
      <c r="S3" s="265"/>
      <c r="T3" s="265"/>
      <c r="U3" s="262"/>
      <c r="V3" s="265"/>
      <c r="W3" s="265"/>
      <c r="X3" s="265"/>
      <c r="Y3" s="265"/>
      <c r="Z3" s="265"/>
      <c r="AA3" s="265"/>
    </row>
    <row r="4" spans="1:50" s="20" customFormat="1" ht="21" thickBot="1" x14ac:dyDescent="0.35">
      <c r="A4" s="262"/>
      <c r="B4" s="264"/>
      <c r="C4" s="632" t="s">
        <v>386</v>
      </c>
      <c r="D4" s="633"/>
      <c r="E4" s="634"/>
      <c r="F4" s="633"/>
      <c r="G4" s="635"/>
      <c r="H4" s="925"/>
      <c r="I4" s="926"/>
      <c r="J4" s="927"/>
      <c r="K4" s="264"/>
      <c r="L4" s="254"/>
      <c r="M4" s="677" t="s">
        <v>33</v>
      </c>
      <c r="N4" s="678" t="s">
        <v>391</v>
      </c>
      <c r="O4" s="679"/>
      <c r="P4" s="679"/>
      <c r="Q4" s="679"/>
      <c r="R4" s="679"/>
      <c r="S4" s="679"/>
      <c r="T4" s="680"/>
      <c r="U4" s="262"/>
      <c r="V4" s="265"/>
      <c r="W4" s="265"/>
      <c r="X4" s="265"/>
      <c r="Y4" s="265"/>
      <c r="Z4" s="265"/>
      <c r="AA4" s="265"/>
    </row>
    <row r="5" spans="1:50" s="20" customFormat="1" ht="21" customHeight="1" thickBot="1" x14ac:dyDescent="0.25">
      <c r="A5" s="262"/>
      <c r="B5" s="263"/>
      <c r="C5" s="939" t="str">
        <f>IF(H4&gt;324,"HEALTHY/SIHAT",IF(H4&gt;243,"OBSERVATION/PEMERHATIAN",IF(H4&gt;162,"ILL/SAKIT",IF(H4&lt;163,"CRITICAL/NAZAK"))))</f>
        <v>CRITICAL/NAZAK</v>
      </c>
      <c r="D5" s="940"/>
      <c r="E5" s="940"/>
      <c r="F5" s="940"/>
      <c r="G5" s="940"/>
      <c r="H5" s="940"/>
      <c r="I5" s="940"/>
      <c r="J5" s="941"/>
      <c r="K5" s="264"/>
      <c r="L5" s="254"/>
      <c r="M5" s="676"/>
      <c r="N5" s="946"/>
      <c r="O5" s="946"/>
      <c r="P5" s="946"/>
      <c r="Q5" s="946"/>
      <c r="R5" s="946"/>
      <c r="S5" s="946"/>
      <c r="T5" s="947"/>
      <c r="U5" s="262"/>
      <c r="V5" s="265"/>
      <c r="W5" s="265"/>
      <c r="X5" s="265"/>
      <c r="Y5" s="265"/>
      <c r="Z5" s="265"/>
      <c r="AA5" s="265"/>
    </row>
    <row r="6" spans="1:50" s="20" customFormat="1" ht="20.100000000000001" customHeight="1" thickBot="1" x14ac:dyDescent="0.25">
      <c r="A6" s="262"/>
      <c r="B6" s="263"/>
      <c r="C6" s="267" t="s">
        <v>4</v>
      </c>
      <c r="D6" s="263"/>
      <c r="E6" s="263"/>
      <c r="F6" s="263"/>
      <c r="G6" s="263"/>
      <c r="H6" s="263"/>
      <c r="I6" s="263"/>
      <c r="J6" s="263"/>
      <c r="K6" s="264"/>
      <c r="L6" s="254"/>
      <c r="M6" s="647"/>
      <c r="N6" s="948"/>
      <c r="O6" s="948"/>
      <c r="P6" s="948"/>
      <c r="Q6" s="948"/>
      <c r="R6" s="948"/>
      <c r="S6" s="948"/>
      <c r="T6" s="949"/>
      <c r="U6" s="262"/>
      <c r="V6" s="265"/>
      <c r="W6" s="265"/>
      <c r="X6" s="265"/>
      <c r="Y6" s="265"/>
      <c r="Z6" s="265"/>
      <c r="AA6" s="265"/>
    </row>
    <row r="7" spans="1:50" s="20" customFormat="1" ht="39" customHeight="1" x14ac:dyDescent="0.2">
      <c r="A7" s="262"/>
      <c r="B7" s="263"/>
      <c r="C7" s="928" t="e">
        <f>'Soal Selidik PHC'!D175</f>
        <v>#VALUE!</v>
      </c>
      <c r="D7" s="929"/>
      <c r="E7" s="929"/>
      <c r="F7" s="929"/>
      <c r="G7" s="929"/>
      <c r="H7" s="929"/>
      <c r="I7" s="929"/>
      <c r="J7" s="930"/>
      <c r="K7" s="264"/>
      <c r="L7" s="254"/>
      <c r="M7" s="295"/>
      <c r="N7" s="950"/>
      <c r="O7" s="950"/>
      <c r="P7" s="950"/>
      <c r="Q7" s="950"/>
      <c r="R7" s="950"/>
      <c r="S7" s="950"/>
      <c r="T7" s="951"/>
      <c r="U7" s="262"/>
      <c r="V7" s="265"/>
      <c r="W7" s="265"/>
      <c r="X7" s="265"/>
      <c r="Y7" s="265"/>
      <c r="Z7" s="265"/>
      <c r="AA7" s="265"/>
    </row>
    <row r="8" spans="1:50" s="20" customFormat="1" ht="35.25" customHeight="1" x14ac:dyDescent="0.2">
      <c r="A8" s="262"/>
      <c r="B8" s="263"/>
      <c r="C8" s="931"/>
      <c r="D8" s="932"/>
      <c r="E8" s="932"/>
      <c r="F8" s="932"/>
      <c r="G8" s="932"/>
      <c r="H8" s="932"/>
      <c r="I8" s="932"/>
      <c r="J8" s="933"/>
      <c r="K8" s="264"/>
      <c r="L8" s="254"/>
      <c r="M8" s="295"/>
      <c r="N8" s="950"/>
      <c r="O8" s="950"/>
      <c r="P8" s="950"/>
      <c r="Q8" s="950"/>
      <c r="R8" s="950"/>
      <c r="S8" s="950"/>
      <c r="T8" s="951"/>
      <c r="U8" s="262"/>
      <c r="V8" s="265"/>
      <c r="W8" s="265"/>
      <c r="X8" s="265"/>
      <c r="Y8" s="265"/>
      <c r="Z8" s="265"/>
      <c r="AA8" s="265"/>
    </row>
    <row r="9" spans="1:50" s="20" customFormat="1" ht="20.100000000000001" customHeight="1" x14ac:dyDescent="0.2">
      <c r="A9" s="262"/>
      <c r="B9" s="263"/>
      <c r="C9" s="931"/>
      <c r="D9" s="932"/>
      <c r="E9" s="932"/>
      <c r="F9" s="932"/>
      <c r="G9" s="932"/>
      <c r="H9" s="932"/>
      <c r="I9" s="932"/>
      <c r="J9" s="933"/>
      <c r="K9" s="264"/>
      <c r="L9" s="254"/>
      <c r="M9" s="943"/>
      <c r="N9" s="952"/>
      <c r="O9" s="952"/>
      <c r="P9" s="952"/>
      <c r="Q9" s="952"/>
      <c r="R9" s="952"/>
      <c r="S9" s="952"/>
      <c r="T9" s="953"/>
      <c r="U9" s="262"/>
      <c r="V9" s="265"/>
      <c r="W9" s="265"/>
      <c r="X9" s="265"/>
      <c r="Y9" s="265"/>
      <c r="Z9" s="265"/>
      <c r="AA9" s="265"/>
    </row>
    <row r="10" spans="1:50" s="20" customFormat="1" ht="20.100000000000001" customHeight="1" thickBot="1" x14ac:dyDescent="0.25">
      <c r="A10" s="262"/>
      <c r="B10" s="264"/>
      <c r="C10" s="934"/>
      <c r="D10" s="935"/>
      <c r="E10" s="935"/>
      <c r="F10" s="935"/>
      <c r="G10" s="935"/>
      <c r="H10" s="935"/>
      <c r="I10" s="935"/>
      <c r="J10" s="936"/>
      <c r="K10" s="264"/>
      <c r="L10" s="254"/>
      <c r="M10" s="944"/>
      <c r="N10" s="954"/>
      <c r="O10" s="954"/>
      <c r="P10" s="954"/>
      <c r="Q10" s="954"/>
      <c r="R10" s="954"/>
      <c r="S10" s="954"/>
      <c r="T10" s="955"/>
      <c r="U10" s="262"/>
      <c r="V10" s="265"/>
      <c r="W10" s="265"/>
      <c r="X10" s="265"/>
      <c r="Y10" s="265"/>
      <c r="Z10" s="265"/>
      <c r="AA10" s="265"/>
    </row>
    <row r="11" spans="1:50" s="1" customFormat="1" ht="20.100000000000001" customHeight="1" x14ac:dyDescent="0.2">
      <c r="A11" s="268"/>
      <c r="B11" s="269"/>
      <c r="C11" s="270"/>
      <c r="D11" s="269"/>
      <c r="E11" s="270"/>
      <c r="F11" s="271"/>
      <c r="G11" s="270"/>
      <c r="H11" s="270"/>
      <c r="I11" s="270"/>
      <c r="J11" s="263"/>
      <c r="K11" s="272"/>
      <c r="L11" s="254"/>
      <c r="M11" s="943"/>
      <c r="N11" s="956"/>
      <c r="O11" s="956"/>
      <c r="P11" s="956"/>
      <c r="Q11" s="956"/>
      <c r="R11" s="956"/>
      <c r="S11" s="956"/>
      <c r="T11" s="957"/>
      <c r="U11" s="268"/>
      <c r="V11" s="273"/>
      <c r="W11" s="273"/>
      <c r="X11" s="273"/>
      <c r="Y11" s="273"/>
      <c r="Z11" s="273"/>
      <c r="AA11" s="273"/>
    </row>
    <row r="12" spans="1:50" s="6" customFormat="1" ht="20.100000000000001" customHeight="1" x14ac:dyDescent="0.2">
      <c r="A12" s="257"/>
      <c r="B12" s="274"/>
      <c r="C12" s="275"/>
      <c r="D12" s="274"/>
      <c r="E12" s="275"/>
      <c r="F12" s="275"/>
      <c r="G12" s="275"/>
      <c r="H12" s="275"/>
      <c r="I12" s="275"/>
      <c r="J12" s="276"/>
      <c r="K12" s="261"/>
      <c r="L12" s="254"/>
      <c r="M12" s="945"/>
      <c r="N12" s="958"/>
      <c r="O12" s="958"/>
      <c r="P12" s="958"/>
      <c r="Q12" s="958"/>
      <c r="R12" s="958"/>
      <c r="S12" s="958"/>
      <c r="T12" s="959"/>
      <c r="U12" s="257"/>
      <c r="V12" s="261"/>
      <c r="W12" s="261"/>
      <c r="X12" s="261"/>
      <c r="Y12" s="261"/>
      <c r="Z12" s="261"/>
      <c r="AA12" s="261"/>
    </row>
    <row r="13" spans="1:50" s="6" customFormat="1" ht="21.75" customHeight="1" x14ac:dyDescent="0.2">
      <c r="A13" s="257"/>
      <c r="B13" s="277"/>
      <c r="C13" s="923" t="s">
        <v>392</v>
      </c>
      <c r="D13" s="924"/>
      <c r="E13" s="924"/>
      <c r="F13" s="924"/>
      <c r="G13" s="278" t="s">
        <v>390</v>
      </c>
      <c r="H13" s="923" t="s">
        <v>383</v>
      </c>
      <c r="I13" s="924"/>
      <c r="J13" s="924"/>
      <c r="K13" s="942"/>
      <c r="L13" s="254"/>
      <c r="M13" s="664"/>
      <c r="N13" s="662"/>
      <c r="O13" s="662"/>
      <c r="P13" s="662"/>
      <c r="Q13" s="662"/>
      <c r="R13" s="662"/>
      <c r="S13" s="662"/>
      <c r="T13" s="663"/>
      <c r="U13" s="257"/>
      <c r="V13" s="261"/>
      <c r="W13" s="261"/>
      <c r="X13" s="261"/>
      <c r="Y13" s="261"/>
      <c r="Z13" s="261"/>
      <c r="AA13" s="261"/>
    </row>
    <row r="14" spans="1:50" s="22" customFormat="1" ht="21" customHeight="1" x14ac:dyDescent="0.25">
      <c r="A14" s="279"/>
      <c r="B14" s="280">
        <v>1</v>
      </c>
      <c r="C14" s="901" t="str">
        <f>'Soal Selidik PHC'!D178</f>
        <v>SKOP</v>
      </c>
      <c r="D14" s="901"/>
      <c r="E14" s="901"/>
      <c r="F14" s="901"/>
      <c r="G14" s="99">
        <f>'Soal Selidik PHC'!E178</f>
        <v>0</v>
      </c>
      <c r="H14" s="838" t="str">
        <f>'Soal Selidik PHC'!F178</f>
        <v>Please answer all question</v>
      </c>
      <c r="I14" s="839"/>
      <c r="J14" s="839"/>
      <c r="K14" s="840"/>
      <c r="L14" s="254"/>
      <c r="M14" s="665" t="s">
        <v>34</v>
      </c>
      <c r="N14" s="668" t="s">
        <v>399</v>
      </c>
      <c r="O14" s="666"/>
      <c r="P14" s="666"/>
      <c r="Q14" s="666"/>
      <c r="R14" s="666"/>
      <c r="S14" s="666"/>
      <c r="T14" s="667"/>
      <c r="U14" s="279"/>
      <c r="V14" s="281"/>
      <c r="W14" s="281"/>
      <c r="X14" s="281"/>
      <c r="Y14" s="281"/>
      <c r="Z14" s="281"/>
      <c r="AA14" s="281"/>
    </row>
    <row r="15" spans="1:50" s="22" customFormat="1" ht="21" customHeight="1" x14ac:dyDescent="0.2">
      <c r="A15" s="279"/>
      <c r="B15" s="282">
        <v>2</v>
      </c>
      <c r="C15" s="916" t="str">
        <f>'Soal Selidik PHC'!D179</f>
        <v>MASA</v>
      </c>
      <c r="D15" s="917"/>
      <c r="E15" s="917"/>
      <c r="F15" s="918"/>
      <c r="G15" s="100">
        <f>'Soal Selidik PHC'!E179</f>
        <v>0</v>
      </c>
      <c r="H15" s="919" t="str">
        <f>'Soal Selidik PHC'!F179</f>
        <v>Please answer all question</v>
      </c>
      <c r="I15" s="920"/>
      <c r="J15" s="920"/>
      <c r="K15" s="921"/>
      <c r="L15" s="254"/>
      <c r="M15" s="960"/>
      <c r="N15" s="962"/>
      <c r="O15" s="962"/>
      <c r="P15" s="962"/>
      <c r="Q15" s="962"/>
      <c r="R15" s="962"/>
      <c r="S15" s="962"/>
      <c r="T15" s="963"/>
      <c r="U15" s="279"/>
      <c r="V15" s="281"/>
      <c r="W15" s="281"/>
      <c r="X15" s="281"/>
      <c r="Y15" s="281"/>
      <c r="Z15" s="281"/>
      <c r="AA15" s="281"/>
    </row>
    <row r="16" spans="1:50" s="22" customFormat="1" ht="21" customHeight="1" x14ac:dyDescent="0.2">
      <c r="A16" s="279"/>
      <c r="B16" s="280">
        <v>3</v>
      </c>
      <c r="C16" s="900" t="str">
        <f>'Soal Selidik PHC'!D180</f>
        <v>KOS</v>
      </c>
      <c r="D16" s="901"/>
      <c r="E16" s="901"/>
      <c r="F16" s="902"/>
      <c r="G16" s="99">
        <f>'Soal Selidik PHC'!E180</f>
        <v>0</v>
      </c>
      <c r="H16" s="838" t="b">
        <f>'Soal Selidik PHC'!F180</f>
        <v>0</v>
      </c>
      <c r="I16" s="839"/>
      <c r="J16" s="839"/>
      <c r="K16" s="840"/>
      <c r="L16" s="254"/>
      <c r="M16" s="961"/>
      <c r="N16" s="964"/>
      <c r="O16" s="964"/>
      <c r="P16" s="964"/>
      <c r="Q16" s="964"/>
      <c r="R16" s="964"/>
      <c r="S16" s="964"/>
      <c r="T16" s="965"/>
      <c r="U16" s="279"/>
      <c r="V16" s="281"/>
      <c r="W16" s="281"/>
      <c r="X16" s="281"/>
      <c r="Y16" s="281"/>
      <c r="Z16" s="281"/>
      <c r="AA16" s="281"/>
    </row>
    <row r="17" spans="1:27" s="22" customFormat="1" ht="21" customHeight="1" x14ac:dyDescent="0.2">
      <c r="A17" s="279"/>
      <c r="B17" s="282">
        <v>4</v>
      </c>
      <c r="C17" s="916" t="str">
        <f>'Soal Selidik PHC'!D181</f>
        <v>KUALITI</v>
      </c>
      <c r="D17" s="917"/>
      <c r="E17" s="917"/>
      <c r="F17" s="918"/>
      <c r="G17" s="101">
        <f>'Soal Selidik PHC'!E181</f>
        <v>0</v>
      </c>
      <c r="H17" s="919" t="str">
        <f>'Soal Selidik PHC'!F181</f>
        <v>Please answer all question</v>
      </c>
      <c r="I17" s="920"/>
      <c r="J17" s="920"/>
      <c r="K17" s="921"/>
      <c r="L17" s="254"/>
      <c r="M17" s="841"/>
      <c r="N17" s="964"/>
      <c r="O17" s="964"/>
      <c r="P17" s="964"/>
      <c r="Q17" s="964"/>
      <c r="R17" s="964"/>
      <c r="S17" s="964"/>
      <c r="T17" s="965"/>
      <c r="U17" s="279"/>
      <c r="V17" s="281"/>
      <c r="W17" s="281"/>
      <c r="X17" s="281"/>
      <c r="Y17" s="281"/>
      <c r="Z17" s="281"/>
      <c r="AA17" s="281"/>
    </row>
    <row r="18" spans="1:27" s="22" customFormat="1" ht="21" customHeight="1" x14ac:dyDescent="0.2">
      <c r="A18" s="279"/>
      <c r="B18" s="280">
        <v>5</v>
      </c>
      <c r="C18" s="900" t="str">
        <f>'Soal Selidik PHC'!D182</f>
        <v>SUMBER</v>
      </c>
      <c r="D18" s="901"/>
      <c r="E18" s="901"/>
      <c r="F18" s="902"/>
      <c r="G18" s="99">
        <f>'Soal Selidik PHC'!E182</f>
        <v>0</v>
      </c>
      <c r="H18" s="838" t="str">
        <f>'Soal Selidik PHC'!F182</f>
        <v>Please answer all question</v>
      </c>
      <c r="I18" s="839"/>
      <c r="J18" s="839"/>
      <c r="K18" s="840"/>
      <c r="L18" s="254"/>
      <c r="M18" s="841"/>
      <c r="N18" s="966"/>
      <c r="O18" s="966"/>
      <c r="P18" s="966"/>
      <c r="Q18" s="966"/>
      <c r="R18" s="966"/>
      <c r="S18" s="966"/>
      <c r="T18" s="967"/>
      <c r="U18" s="279"/>
      <c r="V18" s="281"/>
      <c r="W18" s="281"/>
      <c r="X18" s="281"/>
      <c r="Y18" s="281"/>
      <c r="Z18" s="281"/>
      <c r="AA18" s="281"/>
    </row>
    <row r="19" spans="1:27" s="22" customFormat="1" ht="22.5" customHeight="1" x14ac:dyDescent="0.2">
      <c r="A19" s="279"/>
      <c r="B19" s="282">
        <v>6</v>
      </c>
      <c r="C19" s="916" t="str">
        <f>'Soal Selidik PHC'!D183</f>
        <v>KOMUNIKASI</v>
      </c>
      <c r="D19" s="917"/>
      <c r="E19" s="917"/>
      <c r="F19" s="918"/>
      <c r="G19" s="101">
        <f>'Soal Selidik PHC'!E183</f>
        <v>0</v>
      </c>
      <c r="H19" s="919" t="str">
        <f>'Soal Selidik PHC'!F183</f>
        <v>Please answer all question</v>
      </c>
      <c r="I19" s="920"/>
      <c r="J19" s="920"/>
      <c r="K19" s="921"/>
      <c r="L19" s="254"/>
      <c r="M19" s="842"/>
      <c r="N19" s="843"/>
      <c r="O19" s="843"/>
      <c r="P19" s="843"/>
      <c r="Q19" s="843"/>
      <c r="R19" s="843"/>
      <c r="S19" s="843"/>
      <c r="T19" s="844"/>
      <c r="U19" s="279"/>
      <c r="V19" s="281"/>
      <c r="W19" s="281"/>
      <c r="X19" s="281"/>
      <c r="Y19" s="281"/>
      <c r="Z19" s="281"/>
      <c r="AA19" s="281"/>
    </row>
    <row r="20" spans="1:27" s="22" customFormat="1" ht="21" customHeight="1" x14ac:dyDescent="0.2">
      <c r="A20" s="279"/>
      <c r="B20" s="280">
        <v>7</v>
      </c>
      <c r="C20" s="900" t="str">
        <f>'Soal Selidik PHC'!D184</f>
        <v>RISIKO</v>
      </c>
      <c r="D20" s="901"/>
      <c r="E20" s="901"/>
      <c r="F20" s="902"/>
      <c r="G20" s="99">
        <f>'Soal Selidik PHC'!E184</f>
        <v>0</v>
      </c>
      <c r="H20" s="838" t="str">
        <f>'Soal Selidik PHC'!F184</f>
        <v>Please answer all question</v>
      </c>
      <c r="I20" s="839"/>
      <c r="J20" s="839"/>
      <c r="K20" s="840"/>
      <c r="L20" s="254"/>
      <c r="M20" s="842"/>
      <c r="N20" s="843"/>
      <c r="O20" s="843"/>
      <c r="P20" s="843"/>
      <c r="Q20" s="843"/>
      <c r="R20" s="843"/>
      <c r="S20" s="843"/>
      <c r="T20" s="844"/>
      <c r="U20" s="279"/>
      <c r="V20" s="281"/>
      <c r="W20" s="281"/>
      <c r="X20" s="281"/>
      <c r="Y20" s="281"/>
      <c r="Z20" s="281"/>
      <c r="AA20" s="281"/>
    </row>
    <row r="21" spans="1:27" s="22" customFormat="1" ht="21" customHeight="1" x14ac:dyDescent="0.2">
      <c r="A21" s="279"/>
      <c r="B21" s="282">
        <v>8</v>
      </c>
      <c r="C21" s="916" t="str">
        <f>'Soal Selidik PHC'!D185</f>
        <v>PEROLEHAN</v>
      </c>
      <c r="D21" s="917"/>
      <c r="E21" s="917"/>
      <c r="F21" s="918"/>
      <c r="G21" s="101">
        <f>'Soal Selidik PHC'!E185</f>
        <v>0</v>
      </c>
      <c r="H21" s="919" t="str">
        <f>'Soal Selidik PHC'!F185</f>
        <v>Please answer all question</v>
      </c>
      <c r="I21" s="920"/>
      <c r="J21" s="920"/>
      <c r="K21" s="921"/>
      <c r="L21" s="254"/>
      <c r="M21" s="842"/>
      <c r="N21" s="843"/>
      <c r="O21" s="843"/>
      <c r="P21" s="843"/>
      <c r="Q21" s="843"/>
      <c r="R21" s="843"/>
      <c r="S21" s="843"/>
      <c r="T21" s="844"/>
      <c r="U21" s="279"/>
      <c r="V21" s="281"/>
      <c r="W21" s="281"/>
      <c r="X21" s="281"/>
      <c r="Y21" s="281"/>
      <c r="Z21" s="281"/>
      <c r="AA21" s="281"/>
    </row>
    <row r="22" spans="1:27" s="22" customFormat="1" ht="21" customHeight="1" x14ac:dyDescent="0.2">
      <c r="A22" s="279"/>
      <c r="B22" s="280">
        <v>9</v>
      </c>
      <c r="C22" s="900" t="str">
        <f>'Soal Selidik PHC'!D186</f>
        <v>INTEGRASI</v>
      </c>
      <c r="D22" s="901"/>
      <c r="E22" s="901"/>
      <c r="F22" s="902"/>
      <c r="G22" s="99">
        <f>'Soal Selidik PHC'!E186</f>
        <v>0</v>
      </c>
      <c r="H22" s="838" t="str">
        <f>'Soal Selidik PHC'!F186</f>
        <v>Please answer all question</v>
      </c>
      <c r="I22" s="839"/>
      <c r="J22" s="839"/>
      <c r="K22" s="840"/>
      <c r="L22" s="254"/>
      <c r="M22" s="842"/>
      <c r="N22" s="843"/>
      <c r="O22" s="843"/>
      <c r="P22" s="843"/>
      <c r="Q22" s="843"/>
      <c r="R22" s="843"/>
      <c r="S22" s="843"/>
      <c r="T22" s="844"/>
      <c r="U22" s="279"/>
      <c r="V22" s="281"/>
      <c r="W22" s="281"/>
      <c r="X22" s="281"/>
      <c r="Y22" s="281"/>
      <c r="Z22" s="281"/>
      <c r="AA22" s="281"/>
    </row>
    <row r="23" spans="1:27" s="22" customFormat="1" ht="21" customHeight="1" x14ac:dyDescent="0.2">
      <c r="A23" s="279"/>
      <c r="B23" s="282">
        <v>10</v>
      </c>
      <c r="C23" s="916" t="str">
        <f>'Soal Selidik PHC'!D187</f>
        <v>PELAN KESIHATAN DAN KESELAMATAN PEKERJAAN</v>
      </c>
      <c r="D23" s="917"/>
      <c r="E23" s="917"/>
      <c r="F23" s="918"/>
      <c r="G23" s="101">
        <f>'Soal Selidik PHC'!E187</f>
        <v>0</v>
      </c>
      <c r="H23" s="919" t="str">
        <f>'Soal Selidik PHC'!F187</f>
        <v>Please answer all question</v>
      </c>
      <c r="I23" s="920"/>
      <c r="J23" s="920"/>
      <c r="K23" s="921"/>
      <c r="L23" s="254"/>
      <c r="M23" s="842"/>
      <c r="N23" s="845"/>
      <c r="O23" s="845"/>
      <c r="P23" s="845"/>
      <c r="Q23" s="845"/>
      <c r="R23" s="845"/>
      <c r="S23" s="845"/>
      <c r="T23" s="846"/>
      <c r="U23" s="279"/>
      <c r="V23" s="281"/>
      <c r="W23" s="281"/>
      <c r="X23" s="281"/>
      <c r="Y23" s="281"/>
      <c r="Z23" s="281"/>
      <c r="AA23" s="281"/>
    </row>
    <row r="24" spans="1:27" s="22" customFormat="1" ht="21" customHeight="1" x14ac:dyDescent="0.2">
      <c r="A24" s="279"/>
      <c r="B24" s="280">
        <v>11</v>
      </c>
      <c r="C24" s="900" t="str">
        <f>'Soal Selidik PHC'!D188</f>
        <v>PENGURUSAN ALAM SEKITAR</v>
      </c>
      <c r="D24" s="901"/>
      <c r="E24" s="901"/>
      <c r="F24" s="902"/>
      <c r="G24" s="99">
        <f>'Soal Selidik PHC'!E188</f>
        <v>0</v>
      </c>
      <c r="H24" s="838" t="str">
        <f>'Soal Selidik PHC'!F188</f>
        <v>Please answer all question</v>
      </c>
      <c r="I24" s="839"/>
      <c r="J24" s="839"/>
      <c r="K24" s="840"/>
      <c r="L24" s="254"/>
      <c r="M24" s="842"/>
      <c r="N24" s="845"/>
      <c r="O24" s="845"/>
      <c r="P24" s="845"/>
      <c r="Q24" s="845"/>
      <c r="R24" s="845"/>
      <c r="S24" s="845"/>
      <c r="T24" s="846"/>
      <c r="U24" s="279"/>
      <c r="V24" s="281"/>
      <c r="W24" s="281"/>
      <c r="X24" s="281"/>
      <c r="Y24" s="281"/>
      <c r="Z24" s="281"/>
      <c r="AA24" s="281"/>
    </row>
    <row r="25" spans="1:27" s="22" customFormat="1" ht="21" customHeight="1" x14ac:dyDescent="0.2">
      <c r="A25" s="279"/>
      <c r="B25" s="280">
        <v>12</v>
      </c>
      <c r="C25" s="900" t="str">
        <f>'Soal Selidik PHC'!D189</f>
        <v>LATIHAN</v>
      </c>
      <c r="D25" s="901"/>
      <c r="E25" s="901"/>
      <c r="F25" s="902"/>
      <c r="G25" s="99">
        <f>'Soal Selidik PHC'!E189</f>
        <v>0</v>
      </c>
      <c r="H25" s="838" t="str">
        <f>'Soal Selidik PHC'!F189</f>
        <v>Please answer all question</v>
      </c>
      <c r="I25" s="839"/>
      <c r="J25" s="839"/>
      <c r="K25" s="840"/>
      <c r="L25" s="254"/>
      <c r="M25" s="842"/>
      <c r="N25" s="843"/>
      <c r="O25" s="843"/>
      <c r="P25" s="843"/>
      <c r="Q25" s="843"/>
      <c r="R25" s="843"/>
      <c r="S25" s="843"/>
      <c r="T25" s="844"/>
      <c r="U25" s="279"/>
      <c r="V25" s="281"/>
      <c r="W25" s="281"/>
      <c r="X25" s="281"/>
      <c r="Y25" s="281"/>
      <c r="Z25" s="281"/>
      <c r="AA25" s="281"/>
    </row>
    <row r="26" spans="1:27" s="22" customFormat="1" ht="21" customHeight="1" x14ac:dyDescent="0.2">
      <c r="A26" s="279"/>
      <c r="B26" s="282">
        <v>13</v>
      </c>
      <c r="C26" s="648" t="str">
        <f>'Soal Selidik PHC'!D190</f>
        <v>DOKUMENTASI</v>
      </c>
      <c r="D26" s="649"/>
      <c r="E26" s="649"/>
      <c r="F26" s="650"/>
      <c r="G26" s="101">
        <f>'Soal Selidik PHC'!E190</f>
        <v>0</v>
      </c>
      <c r="H26" s="242" t="str">
        <f>'Soal Selidik PHC'!F190</f>
        <v>Please answer all question</v>
      </c>
      <c r="I26" s="243"/>
      <c r="J26" s="243"/>
      <c r="K26" s="244"/>
      <c r="L26" s="254"/>
      <c r="M26" s="842"/>
      <c r="N26" s="843"/>
      <c r="O26" s="843"/>
      <c r="P26" s="843"/>
      <c r="Q26" s="843"/>
      <c r="R26" s="843"/>
      <c r="S26" s="843"/>
      <c r="T26" s="844"/>
      <c r="U26" s="279"/>
      <c r="V26" s="281"/>
      <c r="W26" s="281"/>
      <c r="X26" s="281"/>
      <c r="Y26" s="281"/>
      <c r="Z26" s="281"/>
      <c r="AA26" s="281"/>
    </row>
    <row r="27" spans="1:27" s="22" customFormat="1" ht="21" customHeight="1" x14ac:dyDescent="0.2">
      <c r="A27" s="279"/>
      <c r="B27" s="280">
        <v>14</v>
      </c>
      <c r="C27" s="651" t="str">
        <f>'Soal Selidik PHC'!D191</f>
        <v>PERANAN DAN TANGGUNGJAWAB</v>
      </c>
      <c r="D27" s="652"/>
      <c r="E27" s="652"/>
      <c r="F27" s="653"/>
      <c r="G27" s="99">
        <f>'Soal Selidik PHC'!E191</f>
        <v>0</v>
      </c>
      <c r="H27" s="245" t="str">
        <f>'Soal Selidik PHC'!F191</f>
        <v>Please answer all question</v>
      </c>
      <c r="I27" s="246"/>
      <c r="J27" s="246"/>
      <c r="K27" s="247"/>
      <c r="L27" s="254"/>
      <c r="M27" s="831"/>
      <c r="N27" s="833"/>
      <c r="O27" s="833"/>
      <c r="P27" s="833"/>
      <c r="Q27" s="833"/>
      <c r="R27" s="833"/>
      <c r="S27" s="833"/>
      <c r="T27" s="834"/>
      <c r="U27" s="279"/>
      <c r="V27" s="281"/>
      <c r="W27" s="281"/>
      <c r="X27" s="281"/>
      <c r="Y27" s="281"/>
      <c r="Z27" s="281"/>
      <c r="AA27" s="281"/>
    </row>
    <row r="28" spans="1:27" s="22" customFormat="1" ht="21" customHeight="1" x14ac:dyDescent="0.2">
      <c r="A28" s="279"/>
      <c r="B28" s="616">
        <v>15</v>
      </c>
      <c r="C28" s="654" t="str">
        <f>'Soal Selidik PHC'!D192</f>
        <v>PENYERAHAN / PENTAULIAHAN</v>
      </c>
      <c r="D28" s="655"/>
      <c r="E28" s="655"/>
      <c r="F28" s="656"/>
      <c r="G28" s="617">
        <f>'Soal Selidik PHC'!E192</f>
        <v>0</v>
      </c>
      <c r="H28" s="618" t="str">
        <f>'Soal Selidik PHC'!F192</f>
        <v>Please answer all question</v>
      </c>
      <c r="I28" s="619"/>
      <c r="J28" s="619"/>
      <c r="K28" s="620"/>
      <c r="L28" s="254"/>
      <c r="M28" s="832"/>
      <c r="N28" s="835"/>
      <c r="O28" s="835"/>
      <c r="P28" s="835"/>
      <c r="Q28" s="835"/>
      <c r="R28" s="835"/>
      <c r="S28" s="835"/>
      <c r="T28" s="836"/>
      <c r="U28" s="279"/>
      <c r="V28" s="281"/>
      <c r="W28" s="281"/>
      <c r="X28" s="281"/>
      <c r="Y28" s="281"/>
      <c r="Z28" s="281"/>
      <c r="AA28" s="281"/>
    </row>
    <row r="29" spans="1:27" s="22" customFormat="1" ht="3.75" customHeight="1" x14ac:dyDescent="0.2">
      <c r="A29" s="279"/>
      <c r="B29" s="288"/>
      <c r="C29" s="837"/>
      <c r="D29" s="837"/>
      <c r="E29" s="837"/>
      <c r="F29" s="837"/>
      <c r="G29" s="96"/>
      <c r="H29" s="903"/>
      <c r="I29" s="904"/>
      <c r="J29" s="904"/>
      <c r="K29" s="905"/>
      <c r="L29" s="254"/>
      <c r="M29" s="549"/>
      <c r="N29" s="548"/>
      <c r="O29" s="548"/>
      <c r="P29" s="548"/>
      <c r="Q29" s="548"/>
      <c r="R29" s="548"/>
      <c r="S29" s="548"/>
      <c r="T29" s="548"/>
      <c r="U29" s="279"/>
      <c r="V29" s="281"/>
      <c r="W29" s="281"/>
      <c r="X29" s="281"/>
      <c r="Y29" s="281"/>
      <c r="Z29" s="281"/>
      <c r="AA29" s="281"/>
    </row>
    <row r="30" spans="1:27" s="22" customFormat="1" ht="14.25" customHeight="1" x14ac:dyDescent="0.2">
      <c r="A30" s="279"/>
      <c r="B30" s="289"/>
      <c r="C30" s="906"/>
      <c r="D30" s="907"/>
      <c r="E30" s="907"/>
      <c r="F30" s="908"/>
      <c r="G30" s="74"/>
      <c r="H30" s="909"/>
      <c r="I30" s="910"/>
      <c r="J30" s="910"/>
      <c r="K30" s="911"/>
      <c r="L30" s="254"/>
      <c r="M30" s="286"/>
      <c r="N30" s="287"/>
      <c r="O30" s="286"/>
      <c r="P30" s="286"/>
      <c r="Q30" s="286"/>
      <c r="R30" s="286"/>
      <c r="S30" s="286"/>
      <c r="T30" s="286"/>
      <c r="U30" s="279"/>
      <c r="V30" s="281"/>
      <c r="W30" s="281"/>
      <c r="X30" s="281"/>
      <c r="Y30" s="281"/>
      <c r="Z30" s="281"/>
      <c r="AA30" s="281"/>
    </row>
    <row r="31" spans="1:27" s="6" customFormat="1" ht="21" customHeight="1" x14ac:dyDescent="0.2">
      <c r="A31" s="257"/>
      <c r="B31" s="261"/>
      <c r="C31" s="912" t="s">
        <v>386</v>
      </c>
      <c r="D31" s="912"/>
      <c r="E31" s="912"/>
      <c r="F31" s="912" t="s">
        <v>404</v>
      </c>
      <c r="G31" s="912"/>
      <c r="H31" s="912"/>
      <c r="I31" s="912"/>
      <c r="J31" s="912"/>
      <c r="K31" s="912"/>
      <c r="L31" s="254"/>
      <c r="M31" s="657" t="s">
        <v>35</v>
      </c>
      <c r="N31" s="658" t="s">
        <v>393</v>
      </c>
      <c r="O31" s="659"/>
      <c r="P31" s="659"/>
      <c r="Q31" s="659"/>
      <c r="R31" s="659"/>
      <c r="S31" s="659"/>
      <c r="T31" s="660"/>
      <c r="U31" s="279"/>
      <c r="V31" s="261"/>
      <c r="W31" s="261"/>
      <c r="X31" s="261"/>
      <c r="Y31" s="261"/>
      <c r="Z31" s="261"/>
      <c r="AA31" s="261"/>
    </row>
    <row r="32" spans="1:27" s="6" customFormat="1" ht="36.75" customHeight="1" x14ac:dyDescent="0.2">
      <c r="A32" s="257"/>
      <c r="B32" s="261"/>
      <c r="C32" s="912"/>
      <c r="D32" s="912"/>
      <c r="E32" s="912"/>
      <c r="F32" s="912"/>
      <c r="G32" s="912"/>
      <c r="H32" s="912"/>
      <c r="I32" s="912"/>
      <c r="J32" s="912"/>
      <c r="K32" s="912"/>
      <c r="L32" s="254"/>
      <c r="M32" s="850" t="s">
        <v>394</v>
      </c>
      <c r="N32" s="851"/>
      <c r="O32" s="851"/>
      <c r="P32" s="631" t="s">
        <v>395</v>
      </c>
      <c r="Q32" s="852" t="s">
        <v>396</v>
      </c>
      <c r="R32" s="853"/>
      <c r="S32" s="852" t="s">
        <v>397</v>
      </c>
      <c r="T32" s="853"/>
      <c r="U32" s="279"/>
      <c r="V32" s="261"/>
      <c r="W32" s="261"/>
      <c r="X32" s="261"/>
      <c r="Y32" s="261"/>
      <c r="Z32" s="261"/>
      <c r="AA32" s="261"/>
    </row>
    <row r="33" spans="1:27" s="6" customFormat="1" ht="60" customHeight="1" x14ac:dyDescent="0.2">
      <c r="A33" s="257"/>
      <c r="B33" s="261"/>
      <c r="C33" s="638">
        <f>'Soal Selidik PHC'!I166</f>
        <v>325</v>
      </c>
      <c r="D33" s="638" t="s">
        <v>3</v>
      </c>
      <c r="E33" s="638">
        <f>'Soal Selidik PHC'!K166</f>
        <v>405</v>
      </c>
      <c r="F33" s="885" t="s">
        <v>31</v>
      </c>
      <c r="G33" s="886"/>
      <c r="H33" s="886"/>
      <c r="I33" s="886"/>
      <c r="J33" s="886"/>
      <c r="K33" s="887"/>
      <c r="L33" s="254"/>
      <c r="M33" s="888"/>
      <c r="N33" s="889"/>
      <c r="O33" s="890"/>
      <c r="P33" s="913"/>
      <c r="Q33" s="880"/>
      <c r="R33" s="881"/>
      <c r="S33" s="860"/>
      <c r="T33" s="861"/>
      <c r="U33" s="279"/>
      <c r="V33" s="261"/>
      <c r="W33" s="261"/>
      <c r="X33" s="261"/>
      <c r="Y33" s="261"/>
      <c r="Z33" s="261"/>
      <c r="AA33" s="261"/>
    </row>
    <row r="34" spans="1:27" s="6" customFormat="1" ht="60" customHeight="1" x14ac:dyDescent="0.2">
      <c r="A34" s="257"/>
      <c r="B34" s="261"/>
      <c r="C34" s="638">
        <f>'Soal Selidik PHC'!I167</f>
        <v>244</v>
      </c>
      <c r="D34" s="638" t="s">
        <v>3</v>
      </c>
      <c r="E34" s="638">
        <f>'Soal Selidik PHC'!K167</f>
        <v>324</v>
      </c>
      <c r="F34" s="882" t="s">
        <v>32</v>
      </c>
      <c r="G34" s="883"/>
      <c r="H34" s="883"/>
      <c r="I34" s="883"/>
      <c r="J34" s="883"/>
      <c r="K34" s="884"/>
      <c r="L34" s="254"/>
      <c r="M34" s="891"/>
      <c r="N34" s="892"/>
      <c r="O34" s="893"/>
      <c r="P34" s="914"/>
      <c r="Q34" s="878"/>
      <c r="R34" s="879"/>
      <c r="S34" s="858"/>
      <c r="T34" s="859"/>
      <c r="U34" s="279"/>
      <c r="V34" s="261"/>
      <c r="W34" s="261"/>
      <c r="X34" s="261"/>
      <c r="Y34" s="261"/>
      <c r="Z34" s="261"/>
      <c r="AA34" s="261"/>
    </row>
    <row r="35" spans="1:27" s="6" customFormat="1" ht="60" customHeight="1" x14ac:dyDescent="0.2">
      <c r="A35" s="257"/>
      <c r="B35" s="261"/>
      <c r="C35" s="290">
        <f>'Soal Selidik PHC'!I168</f>
        <v>163</v>
      </c>
      <c r="D35" s="290" t="s">
        <v>3</v>
      </c>
      <c r="E35" s="290">
        <f>'Soal Selidik PHC'!K168</f>
        <v>243</v>
      </c>
      <c r="F35" s="882" t="s">
        <v>49</v>
      </c>
      <c r="G35" s="883"/>
      <c r="H35" s="883"/>
      <c r="I35" s="883"/>
      <c r="J35" s="883"/>
      <c r="K35" s="884"/>
      <c r="L35" s="254"/>
      <c r="M35" s="891"/>
      <c r="N35" s="892"/>
      <c r="O35" s="893"/>
      <c r="P35" s="915"/>
      <c r="Q35" s="895"/>
      <c r="R35" s="896"/>
      <c r="S35" s="898"/>
      <c r="T35" s="899"/>
      <c r="U35" s="257"/>
      <c r="V35" s="261"/>
      <c r="W35" s="261"/>
      <c r="X35" s="261"/>
      <c r="Y35" s="261"/>
      <c r="Z35" s="261"/>
      <c r="AA35" s="261"/>
    </row>
    <row r="36" spans="1:27" s="6" customFormat="1" ht="60" customHeight="1" x14ac:dyDescent="0.2">
      <c r="A36" s="257"/>
      <c r="B36" s="261"/>
      <c r="C36" s="638">
        <f>'Soal Selidik PHC'!I169</f>
        <v>81</v>
      </c>
      <c r="D36" s="638" t="s">
        <v>3</v>
      </c>
      <c r="E36" s="638">
        <f>'Soal Selidik PHC'!K169</f>
        <v>162</v>
      </c>
      <c r="F36" s="885" t="s">
        <v>48</v>
      </c>
      <c r="G36" s="886"/>
      <c r="H36" s="886"/>
      <c r="I36" s="886"/>
      <c r="J36" s="886"/>
      <c r="K36" s="887"/>
      <c r="L36" s="254"/>
      <c r="M36" s="891"/>
      <c r="N36" s="892"/>
      <c r="O36" s="893"/>
      <c r="P36" s="675"/>
      <c r="Q36" s="897"/>
      <c r="R36" s="897"/>
      <c r="S36" s="898"/>
      <c r="T36" s="899"/>
      <c r="U36" s="257"/>
      <c r="V36" s="261"/>
      <c r="W36" s="261"/>
      <c r="X36" s="261"/>
      <c r="Y36" s="261"/>
      <c r="Z36" s="261"/>
      <c r="AA36" s="261"/>
    </row>
    <row r="37" spans="1:27" s="6" customFormat="1" ht="15" customHeight="1" x14ac:dyDescent="0.2">
      <c r="A37" s="257"/>
      <c r="B37" s="261"/>
      <c r="G37" s="261"/>
      <c r="H37" s="261"/>
      <c r="I37" s="261"/>
      <c r="J37" s="261"/>
      <c r="K37" s="261"/>
      <c r="L37" s="254"/>
      <c r="M37" s="862"/>
      <c r="N37" s="863"/>
      <c r="O37" s="864"/>
      <c r="P37" s="871"/>
      <c r="Q37" s="874"/>
      <c r="R37" s="875"/>
      <c r="S37" s="854"/>
      <c r="T37" s="855"/>
      <c r="U37" s="257"/>
      <c r="V37" s="261"/>
      <c r="W37" s="261"/>
      <c r="X37" s="261"/>
      <c r="Y37" s="261"/>
      <c r="Z37" s="261"/>
      <c r="AA37" s="261"/>
    </row>
    <row r="38" spans="1:27" s="6" customFormat="1" ht="15" customHeight="1" x14ac:dyDescent="0.2">
      <c r="A38" s="257"/>
      <c r="B38" s="261"/>
      <c r="C38" s="661" t="s">
        <v>2</v>
      </c>
      <c r="D38" s="894" t="s">
        <v>18</v>
      </c>
      <c r="E38" s="894"/>
      <c r="F38" s="894"/>
      <c r="G38" s="894"/>
      <c r="H38" s="894"/>
      <c r="I38" s="894"/>
      <c r="J38" s="894"/>
      <c r="K38" s="261"/>
      <c r="L38" s="254"/>
      <c r="M38" s="865"/>
      <c r="N38" s="866"/>
      <c r="O38" s="867"/>
      <c r="P38" s="872"/>
      <c r="Q38" s="876"/>
      <c r="R38" s="877"/>
      <c r="S38" s="856"/>
      <c r="T38" s="857"/>
      <c r="U38" s="257"/>
      <c r="V38" s="261"/>
      <c r="W38" s="261"/>
      <c r="X38" s="261"/>
      <c r="Y38" s="261"/>
      <c r="Z38" s="261"/>
      <c r="AA38" s="261"/>
    </row>
    <row r="39" spans="1:27" s="6" customFormat="1" ht="15" customHeight="1" x14ac:dyDescent="0.2">
      <c r="A39" s="257"/>
      <c r="B39" s="261"/>
      <c r="C39" s="291">
        <v>1</v>
      </c>
      <c r="D39" s="828" t="s">
        <v>53</v>
      </c>
      <c r="E39" s="829"/>
      <c r="F39" s="830"/>
      <c r="G39" s="847" t="s">
        <v>406</v>
      </c>
      <c r="H39" s="848"/>
      <c r="I39" s="848"/>
      <c r="J39" s="849"/>
      <c r="K39" s="261"/>
      <c r="L39" s="254"/>
      <c r="M39" s="865"/>
      <c r="N39" s="866"/>
      <c r="O39" s="867"/>
      <c r="P39" s="872"/>
      <c r="Q39" s="876"/>
      <c r="R39" s="877"/>
      <c r="S39" s="856"/>
      <c r="T39" s="857"/>
      <c r="U39" s="257"/>
      <c r="V39" s="261"/>
      <c r="W39" s="261"/>
      <c r="X39" s="261"/>
      <c r="Y39" s="261"/>
      <c r="Z39" s="261"/>
      <c r="AA39" s="261"/>
    </row>
    <row r="40" spans="1:27" s="6" customFormat="1" ht="12.75" customHeight="1" x14ac:dyDescent="0.2">
      <c r="A40" s="257"/>
      <c r="B40" s="261"/>
      <c r="C40" s="291" t="s">
        <v>87</v>
      </c>
      <c r="D40" s="828" t="s">
        <v>88</v>
      </c>
      <c r="E40" s="829"/>
      <c r="F40" s="830"/>
      <c r="G40" s="847" t="s">
        <v>408</v>
      </c>
      <c r="H40" s="848"/>
      <c r="I40" s="848"/>
      <c r="J40" s="849"/>
      <c r="K40" s="261"/>
      <c r="L40" s="254"/>
      <c r="M40" s="868"/>
      <c r="N40" s="869"/>
      <c r="O40" s="870"/>
      <c r="P40" s="873"/>
      <c r="Q40" s="878"/>
      <c r="R40" s="879"/>
      <c r="S40" s="858"/>
      <c r="T40" s="859"/>
      <c r="U40" s="257"/>
      <c r="V40" s="261"/>
      <c r="W40" s="261"/>
      <c r="X40" s="261"/>
      <c r="Y40" s="261"/>
      <c r="Z40" s="261"/>
      <c r="AA40" s="261"/>
    </row>
    <row r="41" spans="1:27" s="6" customFormat="1" ht="15" customHeight="1" x14ac:dyDescent="0.2">
      <c r="A41" s="257"/>
      <c r="B41" s="261"/>
      <c r="C41" s="291" t="s">
        <v>89</v>
      </c>
      <c r="D41" s="828" t="s">
        <v>90</v>
      </c>
      <c r="E41" s="829"/>
      <c r="F41" s="830"/>
      <c r="G41" s="847" t="s">
        <v>407</v>
      </c>
      <c r="H41" s="848"/>
      <c r="I41" s="848"/>
      <c r="J41" s="849"/>
      <c r="K41" s="261"/>
      <c r="L41" s="254"/>
      <c r="M41" s="862"/>
      <c r="N41" s="863"/>
      <c r="O41" s="864"/>
      <c r="P41" s="871"/>
      <c r="Q41" s="874"/>
      <c r="R41" s="875"/>
      <c r="S41" s="854"/>
      <c r="T41" s="855"/>
      <c r="U41" s="257"/>
      <c r="V41" s="261"/>
      <c r="W41" s="261"/>
      <c r="X41" s="261"/>
      <c r="Y41" s="261"/>
      <c r="Z41" s="261"/>
      <c r="AA41" s="261"/>
    </row>
    <row r="42" spans="1:27" s="6" customFormat="1" ht="15" customHeight="1" x14ac:dyDescent="0.2">
      <c r="A42" s="257"/>
      <c r="B42" s="261"/>
      <c r="C42" s="291" t="s">
        <v>91</v>
      </c>
      <c r="D42" s="828" t="s">
        <v>54</v>
      </c>
      <c r="E42" s="829"/>
      <c r="F42" s="830"/>
      <c r="G42" s="847" t="s">
        <v>409</v>
      </c>
      <c r="H42" s="848"/>
      <c r="I42" s="848"/>
      <c r="J42" s="849"/>
      <c r="K42" s="261"/>
      <c r="L42" s="254"/>
      <c r="M42" s="865"/>
      <c r="N42" s="866"/>
      <c r="O42" s="867"/>
      <c r="P42" s="872"/>
      <c r="Q42" s="876"/>
      <c r="R42" s="877"/>
      <c r="S42" s="856"/>
      <c r="T42" s="857"/>
      <c r="U42" s="257"/>
      <c r="V42" s="261"/>
      <c r="W42" s="261"/>
      <c r="X42" s="261"/>
      <c r="Y42" s="261"/>
      <c r="Z42" s="261"/>
      <c r="AA42" s="261"/>
    </row>
    <row r="43" spans="1:27" s="6" customFormat="1" ht="15" customHeight="1" x14ac:dyDescent="0.2">
      <c r="A43" s="257"/>
      <c r="B43" s="261"/>
      <c r="C43" s="291" t="s">
        <v>92</v>
      </c>
      <c r="D43" s="828" t="s">
        <v>41</v>
      </c>
      <c r="E43" s="829"/>
      <c r="F43" s="830"/>
      <c r="G43" s="847" t="s">
        <v>410</v>
      </c>
      <c r="H43" s="848"/>
      <c r="I43" s="848"/>
      <c r="J43" s="849"/>
      <c r="K43" s="261"/>
      <c r="L43" s="254"/>
      <c r="M43" s="865"/>
      <c r="N43" s="866"/>
      <c r="O43" s="867"/>
      <c r="P43" s="872"/>
      <c r="Q43" s="876"/>
      <c r="R43" s="877"/>
      <c r="S43" s="856"/>
      <c r="T43" s="857"/>
      <c r="U43" s="257"/>
      <c r="V43" s="261"/>
      <c r="W43" s="261"/>
      <c r="X43" s="261"/>
      <c r="Y43" s="261"/>
      <c r="Z43" s="261"/>
      <c r="AA43" s="261"/>
    </row>
    <row r="44" spans="1:27" s="6" customFormat="1" ht="12.75" customHeight="1" x14ac:dyDescent="0.2">
      <c r="A44" s="257"/>
      <c r="C44" s="291" t="s">
        <v>93</v>
      </c>
      <c r="D44" s="828" t="s">
        <v>38</v>
      </c>
      <c r="E44" s="829"/>
      <c r="F44" s="830"/>
      <c r="G44" s="847" t="s">
        <v>411</v>
      </c>
      <c r="H44" s="848"/>
      <c r="I44" s="848"/>
      <c r="J44" s="849"/>
      <c r="L44" s="254"/>
      <c r="M44" s="868"/>
      <c r="N44" s="869"/>
      <c r="O44" s="870"/>
      <c r="P44" s="873"/>
      <c r="Q44" s="878"/>
      <c r="R44" s="879"/>
      <c r="S44" s="858"/>
      <c r="T44" s="859"/>
      <c r="U44" s="257"/>
      <c r="V44" s="261"/>
      <c r="W44" s="261"/>
      <c r="X44" s="261"/>
      <c r="Y44" s="261"/>
      <c r="Z44" s="261"/>
      <c r="AA44" s="261"/>
    </row>
    <row r="45" spans="1:27" s="6" customFormat="1" ht="12.75" customHeight="1" x14ac:dyDescent="0.2">
      <c r="A45" s="257"/>
      <c r="L45" s="257"/>
      <c r="M45" s="862"/>
      <c r="N45" s="863"/>
      <c r="O45" s="864"/>
      <c r="P45" s="871"/>
      <c r="Q45" s="874"/>
      <c r="R45" s="875"/>
      <c r="S45" s="854"/>
      <c r="T45" s="855"/>
      <c r="U45" s="257"/>
      <c r="V45" s="261"/>
      <c r="W45" s="261"/>
      <c r="X45" s="261"/>
      <c r="Y45" s="261"/>
      <c r="Z45" s="261"/>
      <c r="AA45" s="261"/>
    </row>
    <row r="46" spans="1:27" s="6" customFormat="1" x14ac:dyDescent="0.2">
      <c r="A46" s="257"/>
      <c r="B46" s="261"/>
      <c r="C46" s="261"/>
      <c r="D46" s="261"/>
      <c r="E46" s="261"/>
      <c r="F46" s="261"/>
      <c r="G46" s="261"/>
      <c r="H46" s="261"/>
      <c r="I46" s="261"/>
      <c r="J46" s="261"/>
      <c r="K46" s="261"/>
      <c r="L46" s="257"/>
      <c r="M46" s="865"/>
      <c r="N46" s="866"/>
      <c r="O46" s="867"/>
      <c r="P46" s="872"/>
      <c r="Q46" s="876"/>
      <c r="R46" s="877"/>
      <c r="S46" s="856"/>
      <c r="T46" s="857"/>
      <c r="U46" s="257"/>
      <c r="V46" s="261"/>
      <c r="W46" s="261"/>
      <c r="X46" s="261"/>
      <c r="Y46" s="261"/>
      <c r="Z46" s="261"/>
      <c r="AA46" s="261"/>
    </row>
    <row r="47" spans="1:27" s="6" customFormat="1" x14ac:dyDescent="0.2">
      <c r="A47" s="257"/>
      <c r="B47" s="261"/>
      <c r="C47" s="261"/>
      <c r="D47" s="261"/>
      <c r="E47" s="261"/>
      <c r="F47" s="261"/>
      <c r="G47" s="261"/>
      <c r="H47" s="261"/>
      <c r="I47" s="261"/>
      <c r="J47" s="261"/>
      <c r="K47" s="261"/>
      <c r="L47" s="257"/>
      <c r="M47" s="865"/>
      <c r="N47" s="866"/>
      <c r="O47" s="867"/>
      <c r="P47" s="872"/>
      <c r="Q47" s="876"/>
      <c r="R47" s="877"/>
      <c r="S47" s="856"/>
      <c r="T47" s="857"/>
      <c r="U47" s="257"/>
      <c r="V47" s="261"/>
      <c r="W47" s="261"/>
      <c r="X47" s="261"/>
      <c r="Y47" s="261"/>
      <c r="Z47" s="261"/>
      <c r="AA47" s="261"/>
    </row>
    <row r="48" spans="1:27" s="6" customFormat="1" x14ac:dyDescent="0.2">
      <c r="A48" s="257"/>
      <c r="B48" s="261"/>
      <c r="C48" s="261"/>
      <c r="D48" s="261"/>
      <c r="E48" s="261"/>
      <c r="F48" s="261"/>
      <c r="G48" s="261"/>
      <c r="H48" s="261"/>
      <c r="I48" s="261"/>
      <c r="J48" s="261"/>
      <c r="K48" s="261"/>
      <c r="L48" s="257"/>
      <c r="M48" s="868"/>
      <c r="N48" s="869"/>
      <c r="O48" s="870"/>
      <c r="P48" s="873"/>
      <c r="Q48" s="878"/>
      <c r="R48" s="879"/>
      <c r="S48" s="858"/>
      <c r="T48" s="859"/>
      <c r="U48" s="257"/>
      <c r="V48" s="261"/>
      <c r="W48" s="261"/>
      <c r="X48" s="261"/>
      <c r="Y48" s="261"/>
      <c r="Z48" s="261"/>
      <c r="AA48" s="261"/>
    </row>
    <row r="49" spans="1:27" s="6" customFormat="1" ht="15" x14ac:dyDescent="0.2">
      <c r="A49" s="257"/>
      <c r="B49" s="261"/>
      <c r="C49" s="261"/>
      <c r="D49" s="261"/>
      <c r="E49" s="261"/>
      <c r="F49" s="261"/>
      <c r="G49" s="261"/>
      <c r="H49" s="261"/>
      <c r="I49" s="261"/>
      <c r="J49" s="261"/>
      <c r="K49" s="261"/>
      <c r="L49" s="257"/>
      <c r="M49" s="972"/>
      <c r="N49" s="973"/>
      <c r="O49" s="974"/>
      <c r="P49" s="550"/>
      <c r="Q49" s="972"/>
      <c r="R49" s="974"/>
      <c r="S49" s="972"/>
      <c r="T49" s="974"/>
      <c r="U49" s="257"/>
      <c r="V49" s="261"/>
      <c r="W49" s="261"/>
      <c r="X49" s="261"/>
      <c r="Y49" s="261"/>
      <c r="Z49" s="261"/>
      <c r="AA49" s="261"/>
    </row>
    <row r="50" spans="1:27" s="6" customFormat="1" ht="9" customHeight="1" x14ac:dyDescent="0.2">
      <c r="A50" s="257"/>
      <c r="B50" s="261"/>
      <c r="C50" s="261"/>
      <c r="D50" s="261"/>
      <c r="E50" s="261"/>
      <c r="F50" s="261"/>
      <c r="G50" s="261"/>
      <c r="H50" s="261"/>
      <c r="I50" s="261"/>
      <c r="J50" s="261"/>
      <c r="K50" s="261"/>
      <c r="L50" s="257"/>
      <c r="M50" s="261"/>
      <c r="N50" s="261"/>
      <c r="O50" s="261"/>
      <c r="P50" s="548"/>
      <c r="Q50" s="261"/>
      <c r="R50" s="261"/>
      <c r="S50" s="261"/>
      <c r="T50" s="261"/>
      <c r="U50" s="257"/>
      <c r="V50" s="261"/>
      <c r="W50" s="261"/>
      <c r="X50" s="261"/>
      <c r="Y50" s="261"/>
      <c r="Z50" s="261"/>
      <c r="AA50" s="261"/>
    </row>
    <row r="51" spans="1:27" s="6" customFormat="1" ht="15" x14ac:dyDescent="0.2">
      <c r="A51" s="257"/>
      <c r="B51" s="261"/>
      <c r="C51" s="261"/>
      <c r="D51" s="261"/>
      <c r="E51" s="261"/>
      <c r="F51" s="261"/>
      <c r="G51" s="261"/>
      <c r="H51" s="261"/>
      <c r="I51" s="261"/>
      <c r="J51" s="261"/>
      <c r="K51" s="261"/>
      <c r="L51" s="257"/>
      <c r="M51" s="292" t="s">
        <v>36</v>
      </c>
      <c r="N51" s="293" t="s">
        <v>398</v>
      </c>
      <c r="O51" s="261"/>
      <c r="P51" s="548"/>
      <c r="Q51" s="261"/>
      <c r="R51" s="261"/>
      <c r="S51" s="261"/>
      <c r="T51" s="261"/>
      <c r="U51" s="257"/>
      <c r="V51" s="261"/>
      <c r="W51" s="261"/>
      <c r="X51" s="261"/>
      <c r="Y51" s="261"/>
      <c r="Z51" s="261"/>
      <c r="AA51" s="261"/>
    </row>
    <row r="52" spans="1:27" s="6" customFormat="1" x14ac:dyDescent="0.2">
      <c r="A52" s="257"/>
      <c r="B52" s="261"/>
      <c r="C52" s="261"/>
      <c r="D52" s="261"/>
      <c r="E52" s="261"/>
      <c r="F52" s="261"/>
      <c r="G52" s="261"/>
      <c r="H52" s="261"/>
      <c r="I52" s="261"/>
      <c r="J52" s="261"/>
      <c r="K52" s="261"/>
      <c r="L52" s="257"/>
      <c r="M52" s="294" t="s">
        <v>400</v>
      </c>
      <c r="N52" s="261"/>
      <c r="O52" s="261"/>
      <c r="P52" s="548"/>
      <c r="Q52" s="261"/>
      <c r="R52" s="261"/>
      <c r="S52" s="261"/>
      <c r="T52" s="261"/>
      <c r="U52" s="257"/>
      <c r="V52" s="261"/>
      <c r="W52" s="261"/>
      <c r="X52" s="261"/>
      <c r="Y52" s="261"/>
      <c r="Z52" s="261"/>
      <c r="AA52" s="261"/>
    </row>
    <row r="53" spans="1:27" s="6" customFormat="1" ht="12.75" customHeight="1" x14ac:dyDescent="0.2">
      <c r="A53" s="257"/>
      <c r="B53" s="261"/>
      <c r="C53" s="261"/>
      <c r="D53" s="261"/>
      <c r="E53" s="261"/>
      <c r="F53" s="261"/>
      <c r="G53" s="261"/>
      <c r="H53" s="261"/>
      <c r="I53" s="261"/>
      <c r="J53" s="261"/>
      <c r="K53" s="261"/>
      <c r="L53" s="257"/>
      <c r="M53" s="979" t="s">
        <v>401</v>
      </c>
      <c r="N53" s="980"/>
      <c r="O53" s="981"/>
      <c r="P53" s="636" t="s">
        <v>402</v>
      </c>
      <c r="Q53" s="975" t="s">
        <v>403</v>
      </c>
      <c r="R53" s="976"/>
      <c r="S53" s="968"/>
      <c r="T53" s="969"/>
      <c r="U53" s="257"/>
      <c r="V53" s="261"/>
      <c r="W53" s="261"/>
      <c r="X53" s="261"/>
      <c r="Y53" s="261"/>
      <c r="Z53" s="261"/>
      <c r="AA53" s="261"/>
    </row>
    <row r="54" spans="1:27" s="6" customFormat="1" x14ac:dyDescent="0.2">
      <c r="A54" s="257"/>
      <c r="L54" s="257"/>
      <c r="M54" s="982"/>
      <c r="N54" s="982"/>
      <c r="O54" s="982"/>
      <c r="P54" s="637"/>
      <c r="Q54" s="977"/>
      <c r="R54" s="978"/>
      <c r="S54" s="970"/>
      <c r="T54" s="971"/>
      <c r="U54" s="257"/>
    </row>
    <row r="55" spans="1:27" s="6" customFormat="1" ht="8.25" customHeight="1" x14ac:dyDescent="0.2">
      <c r="A55" s="257"/>
      <c r="L55" s="257"/>
      <c r="U55" s="257"/>
    </row>
    <row r="56" spans="1:27" s="6" customFormat="1" x14ac:dyDescent="0.2">
      <c r="A56" s="257"/>
      <c r="B56" s="257"/>
      <c r="C56" s="257"/>
      <c r="D56" s="257"/>
      <c r="E56" s="257"/>
      <c r="F56" s="257"/>
      <c r="G56" s="257"/>
      <c r="H56" s="257"/>
      <c r="I56" s="257"/>
      <c r="J56" s="257"/>
      <c r="K56" s="257"/>
      <c r="L56" s="257"/>
      <c r="M56" s="257"/>
      <c r="N56" s="257"/>
      <c r="O56" s="257"/>
      <c r="P56" s="257"/>
      <c r="Q56" s="257"/>
      <c r="R56" s="257"/>
      <c r="S56" s="257"/>
      <c r="T56" s="257"/>
      <c r="U56" s="257"/>
    </row>
    <row r="57" spans="1:27" s="6" customFormat="1" x14ac:dyDescent="0.2">
      <c r="U57" s="261"/>
    </row>
    <row r="58" spans="1:27" s="6" customFormat="1" x14ac:dyDescent="0.2">
      <c r="M58" s="261"/>
      <c r="N58" s="261"/>
      <c r="O58" s="261"/>
      <c r="Q58" s="261"/>
      <c r="R58" s="261"/>
      <c r="S58" s="261"/>
      <c r="T58" s="261"/>
      <c r="U58" s="261"/>
    </row>
    <row r="59" spans="1:27" s="6" customFormat="1" x14ac:dyDescent="0.2">
      <c r="M59" s="261"/>
      <c r="N59" s="261"/>
      <c r="O59" s="261"/>
      <c r="P59" s="261"/>
      <c r="Q59" s="261"/>
      <c r="R59" s="261"/>
      <c r="S59" s="261"/>
      <c r="T59" s="261"/>
    </row>
    <row r="60" spans="1:27" s="6" customFormat="1" x14ac:dyDescent="0.2">
      <c r="M60" s="261"/>
      <c r="N60" s="261"/>
      <c r="O60" s="261"/>
      <c r="P60" s="261"/>
      <c r="Q60" s="261"/>
      <c r="R60" s="261"/>
      <c r="S60" s="261"/>
      <c r="T60" s="261"/>
    </row>
    <row r="61" spans="1:27" s="6" customFormat="1" x14ac:dyDescent="0.2">
      <c r="M61" s="261"/>
      <c r="N61" s="261"/>
      <c r="O61" s="261"/>
      <c r="P61" s="261"/>
      <c r="Q61" s="261"/>
      <c r="R61" s="261"/>
      <c r="S61" s="261"/>
      <c r="T61" s="261"/>
    </row>
    <row r="62" spans="1:27" s="6" customFormat="1" x14ac:dyDescent="0.2">
      <c r="M62" s="261"/>
      <c r="N62" s="261"/>
      <c r="O62" s="261"/>
      <c r="P62" s="261"/>
      <c r="Q62" s="261"/>
      <c r="R62" s="261"/>
      <c r="S62" s="261"/>
      <c r="T62" s="261"/>
    </row>
    <row r="63" spans="1:27" s="6" customFormat="1" x14ac:dyDescent="0.2">
      <c r="M63" s="261"/>
      <c r="N63" s="261"/>
      <c r="O63" s="261"/>
      <c r="P63" s="261"/>
      <c r="Q63" s="261"/>
      <c r="R63" s="261"/>
      <c r="S63" s="261"/>
      <c r="T63" s="261"/>
    </row>
    <row r="64" spans="1:27" s="6" customFormat="1" x14ac:dyDescent="0.2">
      <c r="M64" s="261"/>
      <c r="N64" s="261"/>
      <c r="O64" s="261"/>
      <c r="P64" s="261"/>
      <c r="Q64" s="261"/>
      <c r="R64" s="261"/>
      <c r="S64" s="261"/>
      <c r="T64" s="261"/>
    </row>
    <row r="65" spans="13:20" s="6" customFormat="1" x14ac:dyDescent="0.2">
      <c r="M65" s="261"/>
      <c r="N65" s="261"/>
      <c r="O65" s="261"/>
      <c r="P65" s="261"/>
      <c r="Q65" s="261"/>
      <c r="R65" s="261"/>
      <c r="S65" s="261"/>
      <c r="T65" s="261"/>
    </row>
    <row r="66" spans="13:20" s="6" customFormat="1" x14ac:dyDescent="0.2">
      <c r="M66" s="261"/>
      <c r="N66" s="261"/>
      <c r="O66" s="261"/>
      <c r="P66" s="261"/>
      <c r="Q66" s="261"/>
      <c r="R66" s="261"/>
      <c r="S66" s="261"/>
      <c r="T66" s="261"/>
    </row>
    <row r="67" spans="13:20" s="6" customFormat="1" x14ac:dyDescent="0.2">
      <c r="M67" s="261"/>
      <c r="N67" s="261"/>
      <c r="O67" s="261"/>
      <c r="P67" s="261"/>
      <c r="Q67" s="261"/>
      <c r="R67" s="261"/>
      <c r="S67" s="261"/>
      <c r="T67" s="261"/>
    </row>
    <row r="68" spans="13:20" s="6" customFormat="1" x14ac:dyDescent="0.2">
      <c r="M68" s="261"/>
      <c r="N68" s="261"/>
      <c r="O68" s="261"/>
      <c r="P68" s="261"/>
      <c r="Q68" s="261"/>
      <c r="R68" s="261"/>
      <c r="S68" s="261"/>
      <c r="T68" s="261"/>
    </row>
    <row r="69" spans="13:20" s="6" customFormat="1" x14ac:dyDescent="0.2">
      <c r="M69" s="261"/>
      <c r="N69" s="261"/>
      <c r="O69" s="261"/>
      <c r="P69" s="261"/>
      <c r="Q69" s="261"/>
      <c r="R69" s="261"/>
      <c r="S69" s="261"/>
      <c r="T69" s="261"/>
    </row>
    <row r="70" spans="13:20" s="6" customFormat="1" x14ac:dyDescent="0.2">
      <c r="M70" s="261"/>
      <c r="N70" s="261"/>
      <c r="O70" s="261"/>
      <c r="P70" s="261"/>
      <c r="Q70" s="261"/>
      <c r="R70" s="261"/>
      <c r="S70" s="261"/>
      <c r="T70" s="261"/>
    </row>
    <row r="71" spans="13:20" s="6" customFormat="1" x14ac:dyDescent="0.2">
      <c r="M71" s="261"/>
      <c r="N71" s="261"/>
      <c r="O71" s="261"/>
      <c r="P71" s="261"/>
      <c r="Q71" s="261"/>
      <c r="R71" s="261"/>
      <c r="S71" s="261"/>
      <c r="T71" s="261"/>
    </row>
    <row r="72" spans="13:20" s="6" customFormat="1" x14ac:dyDescent="0.2">
      <c r="P72" s="261"/>
    </row>
    <row r="73" spans="13:20" s="6" customFormat="1" x14ac:dyDescent="0.2">
      <c r="P73" s="261"/>
    </row>
    <row r="74" spans="13:20" s="6" customFormat="1" x14ac:dyDescent="0.2">
      <c r="P74" s="261"/>
    </row>
    <row r="75" spans="13:20" s="6" customFormat="1" x14ac:dyDescent="0.2">
      <c r="P75" s="261"/>
    </row>
    <row r="76" spans="13:20" s="6" customFormat="1" x14ac:dyDescent="0.2"/>
    <row r="77" spans="13:20" s="6" customFormat="1" x14ac:dyDescent="0.2"/>
    <row r="78" spans="13:20" s="6" customFormat="1" x14ac:dyDescent="0.2"/>
    <row r="79" spans="13:20" s="6" customFormat="1" x14ac:dyDescent="0.2"/>
    <row r="80" spans="13:2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pans="13:21" s="6" customFormat="1" x14ac:dyDescent="0.2"/>
    <row r="162" spans="13:21" s="6" customFormat="1" x14ac:dyDescent="0.2"/>
    <row r="163" spans="13:21" s="6" customFormat="1" x14ac:dyDescent="0.2"/>
    <row r="164" spans="13:21" x14ac:dyDescent="0.2">
      <c r="M164" s="6"/>
      <c r="N164" s="6"/>
      <c r="O164" s="6"/>
      <c r="P164" s="6"/>
      <c r="Q164" s="6"/>
      <c r="R164" s="6"/>
      <c r="S164" s="6"/>
      <c r="T164" s="6"/>
      <c r="U164" s="6"/>
    </row>
    <row r="165" spans="13:21" x14ac:dyDescent="0.2">
      <c r="M165" s="6"/>
      <c r="N165" s="6"/>
      <c r="O165" s="6"/>
      <c r="P165" s="6"/>
      <c r="Q165" s="6"/>
      <c r="R165" s="6"/>
      <c r="S165" s="6"/>
      <c r="T165" s="6"/>
      <c r="U165" s="6"/>
    </row>
    <row r="166" spans="13:21" x14ac:dyDescent="0.2">
      <c r="M166" s="6"/>
      <c r="N166" s="6"/>
      <c r="O166" s="6"/>
      <c r="P166" s="6"/>
      <c r="Q166" s="6"/>
      <c r="R166" s="6"/>
      <c r="S166" s="6"/>
      <c r="T166" s="6"/>
      <c r="U166" s="6"/>
    </row>
    <row r="167" spans="13:21" x14ac:dyDescent="0.2">
      <c r="M167" s="6"/>
      <c r="N167" s="6"/>
      <c r="O167" s="6"/>
      <c r="P167" s="6"/>
      <c r="Q167" s="6"/>
      <c r="R167" s="6"/>
      <c r="S167" s="6"/>
      <c r="T167" s="6"/>
      <c r="U167" s="6"/>
    </row>
    <row r="168" spans="13:21" x14ac:dyDescent="0.2">
      <c r="M168" s="6"/>
      <c r="N168" s="6"/>
      <c r="O168" s="6"/>
      <c r="P168" s="6"/>
      <c r="Q168" s="6"/>
      <c r="R168" s="6"/>
      <c r="S168" s="6"/>
      <c r="T168" s="6"/>
      <c r="U168" s="6"/>
    </row>
    <row r="169" spans="13:21" x14ac:dyDescent="0.2">
      <c r="M169" s="6"/>
      <c r="N169" s="6"/>
      <c r="O169" s="6"/>
      <c r="P169" s="6"/>
      <c r="Q169" s="6"/>
      <c r="R169" s="6"/>
      <c r="S169" s="6"/>
      <c r="T169" s="6"/>
      <c r="U169" s="6"/>
    </row>
    <row r="170" spans="13:21" x14ac:dyDescent="0.2">
      <c r="M170" s="6"/>
      <c r="N170" s="6"/>
      <c r="O170" s="6"/>
      <c r="P170" s="6"/>
      <c r="Q170" s="6"/>
      <c r="R170" s="6"/>
      <c r="S170" s="6"/>
      <c r="T170" s="6"/>
    </row>
    <row r="171" spans="13:21" x14ac:dyDescent="0.2">
      <c r="M171" s="6"/>
      <c r="N171" s="6"/>
      <c r="O171" s="6"/>
      <c r="P171" s="6"/>
      <c r="Q171" s="6"/>
      <c r="R171" s="6"/>
      <c r="S171" s="6"/>
      <c r="T171" s="6"/>
    </row>
    <row r="172" spans="13:21" x14ac:dyDescent="0.2">
      <c r="M172" s="6"/>
      <c r="N172" s="6"/>
      <c r="O172" s="6"/>
      <c r="P172" s="6"/>
      <c r="Q172" s="6"/>
      <c r="R172" s="6"/>
      <c r="S172" s="6"/>
      <c r="T172" s="6"/>
    </row>
    <row r="173" spans="13:21" x14ac:dyDescent="0.2">
      <c r="M173" s="6"/>
      <c r="N173" s="6"/>
      <c r="O173" s="6"/>
      <c r="P173" s="6"/>
      <c r="Q173" s="6"/>
      <c r="R173" s="6"/>
      <c r="S173" s="6"/>
      <c r="T173" s="6"/>
    </row>
    <row r="174" spans="13:21" x14ac:dyDescent="0.2">
      <c r="M174" s="6"/>
      <c r="N174" s="6"/>
      <c r="O174" s="6"/>
      <c r="P174" s="6"/>
      <c r="Q174" s="6"/>
      <c r="R174" s="6"/>
      <c r="S174" s="6"/>
      <c r="T174" s="6"/>
    </row>
    <row r="175" spans="13:21" x14ac:dyDescent="0.2">
      <c r="M175" s="6"/>
      <c r="N175" s="6"/>
      <c r="O175" s="6"/>
      <c r="P175" s="6"/>
      <c r="Q175" s="6"/>
      <c r="R175" s="6"/>
      <c r="S175" s="6"/>
      <c r="T175" s="6"/>
    </row>
    <row r="176" spans="13:21" x14ac:dyDescent="0.2">
      <c r="M176" s="6"/>
      <c r="N176" s="6"/>
      <c r="O176" s="6"/>
      <c r="P176" s="6"/>
      <c r="Q176" s="6"/>
      <c r="R176" s="6"/>
      <c r="S176" s="6"/>
      <c r="T176" s="6"/>
    </row>
    <row r="177" spans="13:20" x14ac:dyDescent="0.2">
      <c r="M177" s="6"/>
      <c r="N177" s="6"/>
      <c r="O177" s="6"/>
      <c r="P177" s="6"/>
      <c r="Q177" s="6"/>
      <c r="R177" s="6"/>
      <c r="S177" s="6"/>
      <c r="T177" s="6"/>
    </row>
    <row r="178" spans="13:20" x14ac:dyDescent="0.2">
      <c r="M178" s="6"/>
      <c r="N178" s="6"/>
      <c r="O178" s="6"/>
      <c r="P178" s="6"/>
      <c r="Q178" s="6"/>
      <c r="R178" s="6"/>
      <c r="S178" s="6"/>
      <c r="T178" s="6"/>
    </row>
    <row r="179" spans="13:20" x14ac:dyDescent="0.2">
      <c r="M179" s="6"/>
      <c r="N179" s="6"/>
      <c r="O179" s="6"/>
      <c r="P179" s="6"/>
      <c r="Q179" s="6"/>
      <c r="R179" s="6"/>
      <c r="S179" s="6"/>
      <c r="T179" s="6"/>
    </row>
    <row r="180" spans="13:20" x14ac:dyDescent="0.2">
      <c r="M180" s="6"/>
      <c r="N180" s="6"/>
      <c r="O180" s="6"/>
      <c r="P180" s="6"/>
      <c r="Q180" s="6"/>
      <c r="R180" s="6"/>
      <c r="S180" s="6"/>
      <c r="T180" s="6"/>
    </row>
    <row r="181" spans="13:20" x14ac:dyDescent="0.2">
      <c r="M181" s="6"/>
      <c r="N181" s="6"/>
      <c r="O181" s="6"/>
      <c r="P181" s="6"/>
      <c r="Q181" s="6"/>
      <c r="R181" s="6"/>
      <c r="S181" s="6"/>
      <c r="T181" s="6"/>
    </row>
    <row r="182" spans="13:20" x14ac:dyDescent="0.2">
      <c r="M182" s="6"/>
      <c r="N182" s="6"/>
      <c r="O182" s="6"/>
      <c r="P182" s="6"/>
      <c r="Q182" s="6"/>
      <c r="R182" s="6"/>
      <c r="S182" s="6"/>
      <c r="T182" s="6"/>
    </row>
    <row r="183" spans="13:20" x14ac:dyDescent="0.2">
      <c r="P183" s="6"/>
    </row>
    <row r="184" spans="13:20" x14ac:dyDescent="0.2">
      <c r="P184" s="6"/>
    </row>
    <row r="185" spans="13:20" x14ac:dyDescent="0.2">
      <c r="P185" s="6"/>
    </row>
    <row r="186" spans="13:20" x14ac:dyDescent="0.2">
      <c r="P186" s="6"/>
    </row>
  </sheetData>
  <mergeCells count="110">
    <mergeCell ref="S53:T54"/>
    <mergeCell ref="M49:O49"/>
    <mergeCell ref="Q53:R54"/>
    <mergeCell ref="M53:O53"/>
    <mergeCell ref="M54:O54"/>
    <mergeCell ref="M37:O40"/>
    <mergeCell ref="P37:P40"/>
    <mergeCell ref="Q37:R40"/>
    <mergeCell ref="M45:O48"/>
    <mergeCell ref="P45:P48"/>
    <mergeCell ref="Q45:R48"/>
    <mergeCell ref="S49:T49"/>
    <mergeCell ref="Q49:R49"/>
    <mergeCell ref="S45:T48"/>
    <mergeCell ref="H15:K15"/>
    <mergeCell ref="H16:K16"/>
    <mergeCell ref="C14:F14"/>
    <mergeCell ref="C15:F15"/>
    <mergeCell ref="C16:F16"/>
    <mergeCell ref="B1:K1"/>
    <mergeCell ref="M1:T1"/>
    <mergeCell ref="C13:F13"/>
    <mergeCell ref="H4:J4"/>
    <mergeCell ref="C7:J10"/>
    <mergeCell ref="D2:J3"/>
    <mergeCell ref="C5:J5"/>
    <mergeCell ref="H13:K13"/>
    <mergeCell ref="H14:K14"/>
    <mergeCell ref="M9:M10"/>
    <mergeCell ref="M11:M12"/>
    <mergeCell ref="N5:T6"/>
    <mergeCell ref="N7:T7"/>
    <mergeCell ref="N8:T8"/>
    <mergeCell ref="N9:T10"/>
    <mergeCell ref="N11:T12"/>
    <mergeCell ref="M15:M16"/>
    <mergeCell ref="N15:T18"/>
    <mergeCell ref="C22:F22"/>
    <mergeCell ref="C23:F23"/>
    <mergeCell ref="H20:K20"/>
    <mergeCell ref="H21:K21"/>
    <mergeCell ref="H22:K22"/>
    <mergeCell ref="H23:K23"/>
    <mergeCell ref="C17:F17"/>
    <mergeCell ref="C18:F18"/>
    <mergeCell ref="C19:F19"/>
    <mergeCell ref="C20:F20"/>
    <mergeCell ref="C21:F21"/>
    <mergeCell ref="H17:K17"/>
    <mergeCell ref="H18:K18"/>
    <mergeCell ref="H19:K19"/>
    <mergeCell ref="S35:T35"/>
    <mergeCell ref="S36:T36"/>
    <mergeCell ref="C24:F24"/>
    <mergeCell ref="C25:F25"/>
    <mergeCell ref="H29:K29"/>
    <mergeCell ref="C30:F30"/>
    <mergeCell ref="H30:K30"/>
    <mergeCell ref="F33:K33"/>
    <mergeCell ref="C31:E32"/>
    <mergeCell ref="F31:K32"/>
    <mergeCell ref="P33:P35"/>
    <mergeCell ref="G43:J43"/>
    <mergeCell ref="G44:J44"/>
    <mergeCell ref="S37:T40"/>
    <mergeCell ref="S33:T33"/>
    <mergeCell ref="M41:O44"/>
    <mergeCell ref="P41:P44"/>
    <mergeCell ref="Q41:R44"/>
    <mergeCell ref="S41:T44"/>
    <mergeCell ref="Q33:R33"/>
    <mergeCell ref="F34:K34"/>
    <mergeCell ref="F35:K35"/>
    <mergeCell ref="F36:K36"/>
    <mergeCell ref="M33:O33"/>
    <mergeCell ref="M34:O34"/>
    <mergeCell ref="M35:O35"/>
    <mergeCell ref="M36:O36"/>
    <mergeCell ref="D43:F43"/>
    <mergeCell ref="D44:F44"/>
    <mergeCell ref="D38:J38"/>
    <mergeCell ref="D39:F39"/>
    <mergeCell ref="Q34:R34"/>
    <mergeCell ref="S34:T34"/>
    <mergeCell ref="Q35:R35"/>
    <mergeCell ref="Q36:R36"/>
    <mergeCell ref="D40:F40"/>
    <mergeCell ref="D41:F41"/>
    <mergeCell ref="D42:F42"/>
    <mergeCell ref="M27:M28"/>
    <mergeCell ref="N27:T28"/>
    <mergeCell ref="C29:F29"/>
    <mergeCell ref="H24:K24"/>
    <mergeCell ref="H25:K25"/>
    <mergeCell ref="M17:M18"/>
    <mergeCell ref="M19:M20"/>
    <mergeCell ref="N19:T20"/>
    <mergeCell ref="M21:M22"/>
    <mergeCell ref="N21:T22"/>
    <mergeCell ref="M23:M24"/>
    <mergeCell ref="N23:T24"/>
    <mergeCell ref="M25:M26"/>
    <mergeCell ref="N25:T26"/>
    <mergeCell ref="G39:J39"/>
    <mergeCell ref="G40:J40"/>
    <mergeCell ref="G41:J41"/>
    <mergeCell ref="G42:J42"/>
    <mergeCell ref="M32:O32"/>
    <mergeCell ref="S32:T32"/>
    <mergeCell ref="Q32:R32"/>
  </mergeCells>
  <phoneticPr fontId="4" type="noConversion"/>
  <printOptions horizontalCentered="1"/>
  <pageMargins left="0.25" right="0.25" top="0.75" bottom="0.75" header="0.3" footer="0.3"/>
  <pageSetup paperSize="9" scale="60" orientation="portrait" r:id="rId1"/>
  <headerFooter alignWithMargins="0">
    <oddFooter>&amp;L&amp;"Arial,Italic"&amp;8&amp;F&amp;C&amp;"Arial,Italic"&amp;8&amp;D&amp;R&amp;"Arial,Italic"&amp;8&amp;A  -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9:Q45"/>
  <sheetViews>
    <sheetView topLeftCell="C1" zoomScale="60" zoomScaleNormal="60" workbookViewId="0">
      <selection activeCell="F16" sqref="F16"/>
    </sheetView>
  </sheetViews>
  <sheetFormatPr defaultRowHeight="12.75" x14ac:dyDescent="0.2"/>
  <cols>
    <col min="1" max="1" width="11.140625" bestFit="1" customWidth="1"/>
    <col min="2" max="2" width="45.7109375" customWidth="1"/>
    <col min="3" max="3" width="10.7109375" customWidth="1"/>
    <col min="4" max="4" width="70.7109375" customWidth="1"/>
    <col min="5" max="8" width="15.7109375" customWidth="1"/>
    <col min="9" max="15" width="15.7109375" hidden="1" customWidth="1"/>
    <col min="16" max="22" width="15.7109375" customWidth="1"/>
  </cols>
  <sheetData>
    <row r="9" spans="3:17" ht="30" customHeight="1" x14ac:dyDescent="0.3">
      <c r="L9" s="462"/>
    </row>
    <row r="10" spans="3:17" ht="30" customHeight="1" x14ac:dyDescent="0.3">
      <c r="C10" s="277"/>
      <c r="D10" s="463" t="s">
        <v>17</v>
      </c>
      <c r="E10" s="278" t="s">
        <v>195</v>
      </c>
      <c r="F10" s="278" t="s">
        <v>2</v>
      </c>
      <c r="G10" s="463" t="s">
        <v>193</v>
      </c>
      <c r="H10" s="467" t="s">
        <v>196</v>
      </c>
      <c r="I10" s="278" t="s">
        <v>194</v>
      </c>
      <c r="L10" s="462"/>
      <c r="P10" s="278" t="s">
        <v>194</v>
      </c>
    </row>
    <row r="11" spans="3:17" ht="30" customHeight="1" x14ac:dyDescent="0.3">
      <c r="C11" s="280">
        <v>1</v>
      </c>
      <c r="D11" s="285" t="s">
        <v>118</v>
      </c>
      <c r="E11" s="465">
        <f>'Soal Selidik PHC'!F14</f>
        <v>5</v>
      </c>
      <c r="F11" s="99">
        <f>'Soal Selidik PHC'!G15</f>
        <v>0</v>
      </c>
      <c r="G11" s="99" t="str">
        <f>'Soal Selidik PHC'!J16</f>
        <v>Check!</v>
      </c>
      <c r="H11" s="987">
        <f>SUM(G11:G19)</f>
        <v>0</v>
      </c>
      <c r="I11" s="983">
        <v>0.7</v>
      </c>
      <c r="J11" s="987">
        <f>I11*$G$26</f>
        <v>0</v>
      </c>
      <c r="L11" s="468">
        <f>$I$11*F11</f>
        <v>0</v>
      </c>
      <c r="M11" s="468">
        <f>L11*E11</f>
        <v>0</v>
      </c>
      <c r="N11" s="987">
        <f>SUM(M11:M19)</f>
        <v>0</v>
      </c>
      <c r="O11" s="468"/>
      <c r="P11" s="983" t="e">
        <f>H11/G26</f>
        <v>#DIV/0!</v>
      </c>
      <c r="Q11" s="468"/>
    </row>
    <row r="12" spans="3:17" ht="30" customHeight="1" x14ac:dyDescent="0.3">
      <c r="C12" s="282">
        <v>2</v>
      </c>
      <c r="D12" s="283" t="s">
        <v>119</v>
      </c>
      <c r="E12" s="465">
        <f>'Soal Selidik PHC'!F28</f>
        <v>9</v>
      </c>
      <c r="F12" s="99">
        <f>'Soal Selidik PHC'!G29</f>
        <v>0</v>
      </c>
      <c r="G12" s="99" t="str">
        <f>'Soal Selidik PHC'!J30</f>
        <v>Check!</v>
      </c>
      <c r="H12" s="988"/>
      <c r="I12" s="984"/>
      <c r="J12" s="988"/>
      <c r="L12" s="468">
        <f t="shared" ref="L12:L19" si="0">$I$11*F12</f>
        <v>0</v>
      </c>
      <c r="M12" s="468">
        <f t="shared" ref="M12:M25" si="1">L12*E12</f>
        <v>0</v>
      </c>
      <c r="N12" s="988"/>
      <c r="P12" s="984"/>
    </row>
    <row r="13" spans="3:17" ht="30" customHeight="1" x14ac:dyDescent="0.3">
      <c r="C13" s="280">
        <v>3</v>
      </c>
      <c r="D13" s="284" t="s">
        <v>120</v>
      </c>
      <c r="E13" s="465">
        <f>'Soal Selidik PHC'!F40</f>
        <v>7</v>
      </c>
      <c r="F13" s="99">
        <f>'Soal Selidik PHC'!G41</f>
        <v>0</v>
      </c>
      <c r="G13" s="99" t="str">
        <f>'Soal Selidik PHC'!J42</f>
        <v>Check!</v>
      </c>
      <c r="H13" s="988"/>
      <c r="I13" s="984"/>
      <c r="J13" s="988"/>
      <c r="L13" s="468">
        <f t="shared" si="0"/>
        <v>0</v>
      </c>
      <c r="M13" s="468">
        <f t="shared" si="1"/>
        <v>0</v>
      </c>
      <c r="N13" s="988"/>
      <c r="P13" s="984"/>
    </row>
    <row r="14" spans="3:17" ht="30" customHeight="1" x14ac:dyDescent="0.3">
      <c r="C14" s="282">
        <v>4</v>
      </c>
      <c r="D14" s="283" t="s">
        <v>121</v>
      </c>
      <c r="E14" s="465">
        <f>'Soal Selidik PHC'!F52</f>
        <v>7</v>
      </c>
      <c r="F14" s="99">
        <f>'Soal Selidik PHC'!G53</f>
        <v>0</v>
      </c>
      <c r="G14" s="99" t="str">
        <f>'Soal Selidik PHC'!J54</f>
        <v>Check!</v>
      </c>
      <c r="H14" s="988"/>
      <c r="I14" s="984"/>
      <c r="J14" s="988"/>
      <c r="L14" s="468">
        <f t="shared" si="0"/>
        <v>0</v>
      </c>
      <c r="M14" s="468">
        <f t="shared" si="1"/>
        <v>0</v>
      </c>
      <c r="N14" s="988"/>
      <c r="P14" s="984"/>
    </row>
    <row r="15" spans="3:17" ht="30" customHeight="1" x14ac:dyDescent="0.3">
      <c r="C15" s="280">
        <v>5</v>
      </c>
      <c r="D15" s="284" t="s">
        <v>122</v>
      </c>
      <c r="E15" s="465">
        <f>'Soal Selidik PHC'!F64</f>
        <v>7</v>
      </c>
      <c r="F15" s="99">
        <f>'Soal Selidik PHC'!G65</f>
        <v>0</v>
      </c>
      <c r="G15" s="99" t="str">
        <f>'Soal Selidik PHC'!J66</f>
        <v>Check!</v>
      </c>
      <c r="H15" s="988"/>
      <c r="I15" s="984"/>
      <c r="J15" s="988"/>
      <c r="L15" s="468">
        <f t="shared" si="0"/>
        <v>0</v>
      </c>
      <c r="M15" s="468">
        <f t="shared" si="1"/>
        <v>0</v>
      </c>
      <c r="N15" s="988"/>
      <c r="P15" s="984"/>
    </row>
    <row r="16" spans="3:17" ht="30" customHeight="1" x14ac:dyDescent="0.3">
      <c r="C16" s="282">
        <v>6</v>
      </c>
      <c r="D16" s="283" t="s">
        <v>123</v>
      </c>
      <c r="E16" s="465">
        <f>'Soal Selidik PHC'!F76</f>
        <v>7</v>
      </c>
      <c r="F16" s="99">
        <f>'Soal Selidik PHC'!G77</f>
        <v>0</v>
      </c>
      <c r="G16" s="99" t="str">
        <f>'Soal Selidik PHC'!J78</f>
        <v>Check!</v>
      </c>
      <c r="H16" s="988"/>
      <c r="I16" s="984"/>
      <c r="J16" s="988"/>
      <c r="L16" s="468">
        <f t="shared" si="0"/>
        <v>0</v>
      </c>
      <c r="M16" s="468">
        <f t="shared" si="1"/>
        <v>0</v>
      </c>
      <c r="N16" s="988"/>
      <c r="P16" s="984"/>
    </row>
    <row r="17" spans="3:16" ht="30" customHeight="1" x14ac:dyDescent="0.3">
      <c r="C17" s="280">
        <v>7</v>
      </c>
      <c r="D17" s="284" t="s">
        <v>124</v>
      </c>
      <c r="E17" s="465">
        <f>'Soal Selidik PHC'!F88</f>
        <v>7</v>
      </c>
      <c r="F17" s="99">
        <f>'Soal Selidik PHC'!G89</f>
        <v>0</v>
      </c>
      <c r="G17" s="99" t="str">
        <f>'Soal Selidik PHC'!J90</f>
        <v>Check!</v>
      </c>
      <c r="H17" s="988"/>
      <c r="I17" s="984"/>
      <c r="J17" s="988"/>
      <c r="L17" s="468">
        <f t="shared" si="0"/>
        <v>0</v>
      </c>
      <c r="M17" s="468">
        <f t="shared" si="1"/>
        <v>0</v>
      </c>
      <c r="N17" s="988"/>
      <c r="P17" s="984"/>
    </row>
    <row r="18" spans="3:16" ht="30" customHeight="1" x14ac:dyDescent="0.3">
      <c r="C18" s="282">
        <v>8</v>
      </c>
      <c r="D18" s="283" t="s">
        <v>125</v>
      </c>
      <c r="E18" s="465">
        <f>'Soal Selidik PHC'!F98</f>
        <v>5</v>
      </c>
      <c r="F18" s="99">
        <f>'Soal Selidik PHC'!G99</f>
        <v>0</v>
      </c>
      <c r="G18" s="99" t="str">
        <f>'Soal Selidik PHC'!J100</f>
        <v>Check!</v>
      </c>
      <c r="H18" s="988"/>
      <c r="I18" s="984"/>
      <c r="J18" s="988"/>
      <c r="L18" s="468">
        <f t="shared" si="0"/>
        <v>0</v>
      </c>
      <c r="M18" s="468">
        <f t="shared" si="1"/>
        <v>0</v>
      </c>
      <c r="N18" s="988"/>
      <c r="P18" s="984"/>
    </row>
    <row r="19" spans="3:16" ht="30" customHeight="1" x14ac:dyDescent="0.3">
      <c r="C19" s="280">
        <v>9</v>
      </c>
      <c r="D19" s="284" t="s">
        <v>126</v>
      </c>
      <c r="E19" s="465">
        <f>'Soal Selidik PHC'!F106</f>
        <v>3</v>
      </c>
      <c r="F19" s="99">
        <f>'Soal Selidik PHC'!G107</f>
        <v>0</v>
      </c>
      <c r="G19" s="99" t="str">
        <f>'Soal Selidik PHC'!J108</f>
        <v>Check!</v>
      </c>
      <c r="H19" s="989"/>
      <c r="I19" s="985"/>
      <c r="J19" s="989"/>
      <c r="L19" s="468">
        <f t="shared" si="0"/>
        <v>0</v>
      </c>
      <c r="M19" s="468">
        <f t="shared" si="1"/>
        <v>0</v>
      </c>
      <c r="N19" s="989"/>
      <c r="P19" s="985"/>
    </row>
    <row r="20" spans="3:16" ht="30" customHeight="1" x14ac:dyDescent="0.3">
      <c r="C20" s="282">
        <v>10</v>
      </c>
      <c r="D20" s="464" t="s">
        <v>128</v>
      </c>
      <c r="E20" s="465">
        <f>'Soal Selidik PHC'!F116</f>
        <v>5</v>
      </c>
      <c r="F20" s="99">
        <f>'Soal Selidik PHC'!G117</f>
        <v>0</v>
      </c>
      <c r="G20" s="99" t="str">
        <f>'Soal Selidik PHC'!J118</f>
        <v>Check!</v>
      </c>
      <c r="H20" s="990">
        <f>SUM(G20:G25)</f>
        <v>0</v>
      </c>
      <c r="I20" s="986">
        <v>0.3</v>
      </c>
      <c r="J20" s="990">
        <f>I20*$G$26</f>
        <v>0</v>
      </c>
      <c r="L20" s="468">
        <f>$I$20*F20</f>
        <v>0</v>
      </c>
      <c r="M20" s="468">
        <f t="shared" si="1"/>
        <v>0</v>
      </c>
      <c r="N20" s="990">
        <f>SUM(M20:M25)</f>
        <v>0</v>
      </c>
      <c r="P20" s="986" t="e">
        <f>H20/G26</f>
        <v>#DIV/0!</v>
      </c>
    </row>
    <row r="21" spans="3:16" ht="30" customHeight="1" x14ac:dyDescent="0.3">
      <c r="C21" s="280">
        <v>11</v>
      </c>
      <c r="D21" s="284" t="s">
        <v>132</v>
      </c>
      <c r="E21" s="465">
        <f>'Soal Selidik PHC'!F125</f>
        <v>4</v>
      </c>
      <c r="F21" s="99">
        <f>'Soal Selidik PHC'!G126</f>
        <v>0</v>
      </c>
      <c r="G21" s="99" t="str">
        <f>'Soal Selidik PHC'!J127</f>
        <v>Check!</v>
      </c>
      <c r="H21" s="988"/>
      <c r="I21" s="984"/>
      <c r="J21" s="988"/>
      <c r="L21" s="468">
        <f t="shared" ref="L21:L25" si="2">$I$20*F21</f>
        <v>0</v>
      </c>
      <c r="M21" s="468">
        <f t="shared" si="1"/>
        <v>0</v>
      </c>
      <c r="N21" s="988"/>
      <c r="P21" s="984"/>
    </row>
    <row r="22" spans="3:16" ht="30" customHeight="1" x14ac:dyDescent="0.3">
      <c r="C22" s="280">
        <v>12</v>
      </c>
      <c r="D22" s="284" t="s">
        <v>129</v>
      </c>
      <c r="E22" s="465">
        <f>'Soal Selidik PHC'!F135</f>
        <v>5</v>
      </c>
      <c r="F22" s="99">
        <f>'Soal Selidik PHC'!G136</f>
        <v>0</v>
      </c>
      <c r="G22" s="99" t="str">
        <f>'Soal Selidik PHC'!J137</f>
        <v>Check!</v>
      </c>
      <c r="H22" s="988"/>
      <c r="I22" s="984"/>
      <c r="J22" s="988"/>
      <c r="L22" s="468">
        <f t="shared" si="2"/>
        <v>0</v>
      </c>
      <c r="M22" s="468">
        <f t="shared" si="1"/>
        <v>0</v>
      </c>
      <c r="N22" s="988"/>
      <c r="P22" s="984"/>
    </row>
    <row r="23" spans="3:16" ht="30" customHeight="1" x14ac:dyDescent="0.3">
      <c r="C23" s="282">
        <v>13</v>
      </c>
      <c r="D23" s="283" t="s">
        <v>130</v>
      </c>
      <c r="E23" s="465">
        <f>'Soal Selidik PHC'!F146</f>
        <v>6</v>
      </c>
      <c r="F23" s="99">
        <f>'Soal Selidik PHC'!G147</f>
        <v>0</v>
      </c>
      <c r="G23" s="99" t="str">
        <f>'Soal Selidik PHC'!J148</f>
        <v>Check!</v>
      </c>
      <c r="H23" s="988"/>
      <c r="I23" s="984"/>
      <c r="J23" s="988"/>
      <c r="L23" s="468">
        <f t="shared" si="2"/>
        <v>0</v>
      </c>
      <c r="M23" s="468">
        <f t="shared" si="1"/>
        <v>0</v>
      </c>
      <c r="N23" s="988"/>
      <c r="P23" s="984"/>
    </row>
    <row r="24" spans="3:16" ht="30" customHeight="1" x14ac:dyDescent="0.3">
      <c r="C24" s="280">
        <v>14</v>
      </c>
      <c r="D24" s="284" t="s">
        <v>131</v>
      </c>
      <c r="E24" s="465">
        <f>'Soal Selidik PHC'!F152</f>
        <v>1</v>
      </c>
      <c r="F24" s="99">
        <f>'Soal Selidik PHC'!G153</f>
        <v>0</v>
      </c>
      <c r="G24" s="99" t="str">
        <f>'Soal Selidik PHC'!J154</f>
        <v>Check!</v>
      </c>
      <c r="H24" s="988"/>
      <c r="I24" s="984"/>
      <c r="J24" s="988"/>
      <c r="L24" s="468">
        <f t="shared" si="2"/>
        <v>0</v>
      </c>
      <c r="M24" s="468">
        <f t="shared" si="1"/>
        <v>0</v>
      </c>
      <c r="N24" s="988"/>
      <c r="P24" s="984"/>
    </row>
    <row r="25" spans="3:16" ht="30" customHeight="1" x14ac:dyDescent="0.3">
      <c r="C25" s="280">
        <v>15</v>
      </c>
      <c r="D25" s="284" t="s">
        <v>133</v>
      </c>
      <c r="E25" s="465">
        <f>'Soal Selidik PHC'!F160</f>
        <v>3</v>
      </c>
      <c r="F25" s="99">
        <f>'Soal Selidik PHC'!G161</f>
        <v>0</v>
      </c>
      <c r="G25" s="99" t="str">
        <f>'Soal Selidik PHC'!J162</f>
        <v>Check!</v>
      </c>
      <c r="H25" s="989"/>
      <c r="I25" s="985"/>
      <c r="J25" s="989"/>
      <c r="L25" s="468">
        <f t="shared" si="2"/>
        <v>0</v>
      </c>
      <c r="M25" s="468">
        <f t="shared" si="1"/>
        <v>0</v>
      </c>
      <c r="N25" s="989"/>
      <c r="P25" s="985"/>
    </row>
    <row r="26" spans="3:16" ht="30" customHeight="1" x14ac:dyDescent="0.2">
      <c r="E26" s="466">
        <f>(SUM(E11:E25))</f>
        <v>81</v>
      </c>
      <c r="F26" s="466">
        <f>(SUM(F11:F25))/15</f>
        <v>0</v>
      </c>
      <c r="G26" s="466">
        <f>SUM(G11:G25)</f>
        <v>0</v>
      </c>
      <c r="H26" s="466">
        <f>SUM(H11:H25)</f>
        <v>0</v>
      </c>
      <c r="J26" s="466">
        <f>SUM(J11:J25)</f>
        <v>0</v>
      </c>
      <c r="L26" s="469">
        <f>(SUM(L11:L25))</f>
        <v>0</v>
      </c>
      <c r="M26" s="469">
        <f>(SUM(M11:M25))</f>
        <v>0</v>
      </c>
      <c r="N26" s="469">
        <f>(SUM(N11:N25))</f>
        <v>0</v>
      </c>
    </row>
    <row r="27" spans="3:16" ht="30" customHeight="1" x14ac:dyDescent="0.3">
      <c r="L27" s="462"/>
    </row>
    <row r="28" spans="3:16" ht="30" customHeight="1" x14ac:dyDescent="0.3">
      <c r="G28">
        <f>89*5</f>
        <v>445</v>
      </c>
      <c r="L28" s="462"/>
    </row>
    <row r="29" spans="3:16" ht="30" customHeight="1" x14ac:dyDescent="0.3">
      <c r="L29" s="462"/>
    </row>
    <row r="30" spans="3:16" ht="30" customHeight="1" x14ac:dyDescent="0.3">
      <c r="L30" s="462"/>
      <c r="M30" s="462"/>
    </row>
    <row r="31" spans="3:16" ht="30" customHeight="1" x14ac:dyDescent="0.3">
      <c r="L31" s="462"/>
      <c r="M31" s="462"/>
    </row>
    <row r="32" spans="3:16" ht="30" customHeight="1" x14ac:dyDescent="0.3">
      <c r="L32" s="462"/>
      <c r="M32" s="462"/>
    </row>
    <row r="33" ht="30" customHeight="1" x14ac:dyDescent="0.2"/>
    <row r="34" ht="30"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sheetData>
  <mergeCells count="10">
    <mergeCell ref="P11:P19"/>
    <mergeCell ref="P20:P25"/>
    <mergeCell ref="N11:N19"/>
    <mergeCell ref="N20:N25"/>
    <mergeCell ref="H11:H19"/>
    <mergeCell ref="H20:H25"/>
    <mergeCell ref="I11:I19"/>
    <mergeCell ref="I20:I25"/>
    <mergeCell ref="J11:J19"/>
    <mergeCell ref="J20:J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and User manuals</vt:lpstr>
      <vt:lpstr>Introduction</vt:lpstr>
      <vt:lpstr>Process Flow</vt:lpstr>
      <vt:lpstr>Butiran Projek</vt:lpstr>
      <vt:lpstr>Soal Selidik PHC</vt:lpstr>
      <vt:lpstr>Ringkasan Laporan</vt:lpstr>
      <vt:lpstr>Calculation</vt:lpstr>
      <vt:lpstr>'Butiran Projek'!Print_Area</vt:lpstr>
      <vt:lpstr>'Cover and User manuals'!Print_Area</vt:lpstr>
      <vt:lpstr>Introduction!Print_Area</vt:lpstr>
      <vt:lpstr>'Ringkasan Laporan'!Print_Area</vt:lpstr>
      <vt:lpstr>'Soal Selidik PHC'!Print_Area</vt:lpstr>
      <vt:lpstr>'Soal Selidik PHC'!Print_Titles</vt:lpstr>
      <vt:lpstr>'Butiran Projek'!Text3</vt:lpstr>
      <vt:lpstr>'Butiran Projek'!Text4</vt:lpstr>
      <vt:lpstr>'Butiran Projek'!Text5</vt:lpstr>
      <vt:lpstr>'Butiran Projek'!Text6</vt:lpstr>
    </vt:vector>
  </TitlesOfParts>
  <Company>SMEC (MALAYSIA) SDN BERHAD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SMEC (MALAYSIA) SDN BHD</dc:creator>
  <cp:lastModifiedBy>User</cp:lastModifiedBy>
  <cp:lastPrinted>2018-07-19T01:54:09Z</cp:lastPrinted>
  <dcterms:created xsi:type="dcterms:W3CDTF">2007-02-05T05:17:11Z</dcterms:created>
  <dcterms:modified xsi:type="dcterms:W3CDTF">2018-10-24T02:26:12Z</dcterms:modified>
</cp:coreProperties>
</file>