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9E72" lockStructure="1"/>
  <bookViews>
    <workbookView xWindow="-105" yWindow="-105" windowWidth="19440" windowHeight="12570"/>
  </bookViews>
  <sheets>
    <sheet name="summary" sheetId="1" r:id="rId1"/>
    <sheet name="Sheet2" sheetId="2" r:id="rId2"/>
    <sheet name="Sheet3" sheetId="3" r:id="rId3"/>
  </sheets>
  <definedNames>
    <definedName name="bulan">summary!#REF!</definedName>
    <definedName name="minggu">summary!#REF!</definedName>
    <definedName name="Perolehan">summary!$D$93:$D$96</definedName>
    <definedName name="PP">summary!$J$94:$J$111</definedName>
    <definedName name="_xlnm.Print_Area" localSheetId="0">summary!$A$1:$J$67</definedName>
    <definedName name="tempoh">summary!$H$93:$H$94</definedName>
  </definedNames>
  <calcPr calcId="145621"/>
</workbook>
</file>

<file path=xl/calcChain.xml><?xml version="1.0" encoding="utf-8"?>
<calcChain xmlns="http://schemas.openxmlformats.org/spreadsheetml/2006/main">
  <c r="F17" i="1" l="1"/>
  <c r="F55" i="1"/>
  <c r="J62" i="1"/>
  <c r="F44" i="1"/>
  <c r="C27" i="2"/>
  <c r="F27" i="1"/>
  <c r="G27" i="1" s="1"/>
  <c r="H27" i="1" s="1"/>
  <c r="E39" i="1"/>
  <c r="E40" i="1"/>
  <c r="J27" i="1"/>
  <c r="G24" i="1"/>
  <c r="H24" i="1" s="1"/>
  <c r="F51" i="1"/>
  <c r="F33" i="1"/>
  <c r="H51" i="1" l="1"/>
  <c r="G38" i="1"/>
  <c r="J59" i="1"/>
  <c r="F47" i="1"/>
  <c r="I30" i="1"/>
  <c r="G39" i="1" l="1"/>
  <c r="H38" i="1"/>
  <c r="I38" i="1" s="1"/>
  <c r="H55" i="1" l="1"/>
  <c r="G40" i="1"/>
  <c r="H39" i="1"/>
  <c r="I39" i="1" s="1"/>
  <c r="H40" i="1" l="1"/>
  <c r="I40" i="1" s="1"/>
  <c r="G41" i="1"/>
  <c r="H33" i="1" l="1"/>
  <c r="H41" i="1"/>
  <c r="I41" i="1" s="1"/>
</calcChain>
</file>

<file path=xl/sharedStrings.xml><?xml version="1.0" encoding="utf-8"?>
<sst xmlns="http://schemas.openxmlformats.org/spreadsheetml/2006/main" count="95" uniqueCount="69">
  <si>
    <t xml:space="preserve">Perolehan Kontrak </t>
  </si>
  <si>
    <t>Alamat Kontraktor</t>
  </si>
  <si>
    <t>Harga Kontrak</t>
  </si>
  <si>
    <t>Tempoh Kontrak</t>
  </si>
  <si>
    <t>Tarikh Milik Tapak</t>
  </si>
  <si>
    <t>bulan =</t>
  </si>
  <si>
    <t>hari =</t>
  </si>
  <si>
    <t>Insurans Kerja</t>
  </si>
  <si>
    <t>LAD</t>
  </si>
  <si>
    <t>Bayaran Pendahuluan</t>
  </si>
  <si>
    <t>Pegawai Penguasa</t>
  </si>
  <si>
    <t xml:space="preserve">RM </t>
  </si>
  <si>
    <t>WPS</t>
  </si>
  <si>
    <t>sehingga</t>
  </si>
  <si>
    <t>Liputan Liabiliti Awam</t>
  </si>
  <si>
    <t>Bon Perlaksanaan</t>
  </si>
  <si>
    <t>Tarikh Siap</t>
  </si>
  <si>
    <t>Pengiraan tempoh</t>
  </si>
  <si>
    <t>liabiliti awam</t>
  </si>
  <si>
    <t>TAMBAH</t>
  </si>
  <si>
    <t>RM</t>
  </si>
  <si>
    <t>Tempoh liputan</t>
  </si>
  <si>
    <t>TAJUK PROJEK</t>
  </si>
  <si>
    <t>(BLR</t>
  </si>
  <si>
    <t>x Harga Kontrak)/365 hari = RM</t>
  </si>
  <si>
    <t>203A Tender</t>
  </si>
  <si>
    <t>203A Nego</t>
  </si>
  <si>
    <t>D&amp;B Tender</t>
  </si>
  <si>
    <t>D&amp;B Nego</t>
  </si>
  <si>
    <t>Perolehan</t>
  </si>
  <si>
    <t>Minggu</t>
  </si>
  <si>
    <t>Bulan</t>
  </si>
  <si>
    <t xml:space="preserve">dari Harga Kontrak = </t>
  </si>
  <si>
    <t xml:space="preserve">Tempoh Liabiliti </t>
  </si>
  <si>
    <t>Awam</t>
  </si>
  <si>
    <t>Ketua Pengarah Kerja Raya</t>
  </si>
  <si>
    <t>Timbalan Ketua Pengarah Kerja Raya</t>
  </si>
  <si>
    <t>Pengarah Cawangan Jalan</t>
  </si>
  <si>
    <t>Pengaran Cawangan Pakar / Portfolio</t>
  </si>
  <si>
    <t>Pengurus Besar Pembinaan</t>
  </si>
  <si>
    <t>Pengarah Kerja Raya Negeri</t>
  </si>
  <si>
    <t>Pengarah Bekalan Air Negeri</t>
  </si>
  <si>
    <t>Pengarah Pembinaan</t>
  </si>
  <si>
    <t>Pengarah JKR Unit Khas</t>
  </si>
  <si>
    <t>Pengarah Kerja Raya Wilayah Persekutuan</t>
  </si>
  <si>
    <t>Ketua Penolong Pengarah</t>
  </si>
  <si>
    <t>Penolong Pengarah (Mekanikal)</t>
  </si>
  <si>
    <t>Penolong Pengarah (Elektrik) Negeri-negeri</t>
  </si>
  <si>
    <t>Had (RM)</t>
  </si>
  <si>
    <t>&gt; RM500 Juta</t>
  </si>
  <si>
    <t>&gt; RM100 Juta - RM250 Juta</t>
  </si>
  <si>
    <t>&gt; RM250 Juta - RM500 Juta</t>
  </si>
  <si>
    <t>&gt; RM10 Juta - RM100 Juta</t>
  </si>
  <si>
    <t>&lt; RM 10 Juta</t>
  </si>
  <si>
    <t>&lt; RM10 Juta (pelawaan terus / maintenance kerja pakar)</t>
  </si>
  <si>
    <t>Jurutera Daerah</t>
  </si>
  <si>
    <t>Jurutera Bekalan Air Daerah/ Wilayah/ Bahagian</t>
  </si>
  <si>
    <t>Penolong Pengarah (peringkat Wilayah Persekutuan)</t>
  </si>
  <si>
    <t>Nama Kontraktor</t>
  </si>
  <si>
    <t>Harga Tender</t>
  </si>
  <si>
    <t>* Digandakan jika projek berisiko tinggi</t>
  </si>
  <si>
    <t>dari Harga Tender</t>
  </si>
  <si>
    <t>Tempoh sahlaku</t>
  </si>
  <si>
    <t>Bon Pelaksanaan</t>
  </si>
  <si>
    <t>*12 bulan selepas DLP  bagi</t>
  </si>
  <si>
    <t xml:space="preserve"> kos kontrak RM10juta ke bawah</t>
  </si>
  <si>
    <t>WPS + WKP</t>
  </si>
  <si>
    <t>dari Kerja Pembina (Harga Kontrak - WPS - WKP) = RM</t>
  </si>
  <si>
    <t>GST (dimansuhkan)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</si>
</sst>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[$-409]d\-mmm\-yy;@"/>
    <numFmt numFmtId="165" formatCode="_(* #,##0_);_(* \(#,##0\);_(* &quot;-&quot;??_);_(@_)"/>
  </numFmts>
  <fonts count="2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b/>
      <i/>
      <sz val="10"/>
      <color indexed="14"/>
      <name val="Arial"/>
      <family val="2"/>
    </font>
    <font>
      <sz val="10"/>
      <name val="Arial"/>
      <family val="2"/>
    </font>
    <font>
      <u/>
      <sz val="10"/>
      <color indexed="62"/>
      <name val="Arial"/>
      <family val="2"/>
    </font>
    <font>
      <b/>
      <sz val="10"/>
      <color indexed="62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i/>
      <sz val="9"/>
      <color indexed="62"/>
      <name val="Arial"/>
      <family val="2"/>
    </font>
    <font>
      <b/>
      <i/>
      <sz val="9"/>
      <color indexed="14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sz val="10"/>
      <color rgb="FFFF0000"/>
      <name val="Arial"/>
      <family val="2"/>
    </font>
    <font>
      <b/>
      <sz val="10"/>
      <color rgb="FF7030A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4">
    <xf numFmtId="0" fontId="0" fillId="0" borderId="0" xfId="0"/>
    <xf numFmtId="164" fontId="2" fillId="0" borderId="0" xfId="0" applyNumberFormat="1" applyFont="1" applyFill="1" applyBorder="1" applyAlignment="1">
      <alignment horizontal="left"/>
    </xf>
    <xf numFmtId="43" fontId="0" fillId="0" borderId="0" xfId="1" applyFont="1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quotePrefix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0" fillId="0" borderId="7" xfId="0" quotePrefix="1" applyBorder="1"/>
    <xf numFmtId="0" fontId="2" fillId="0" borderId="7" xfId="0" applyFont="1" applyBorder="1" applyAlignment="1">
      <alignment horizontal="right"/>
    </xf>
    <xf numFmtId="43" fontId="2" fillId="0" borderId="7" xfId="1" applyFont="1" applyBorder="1"/>
    <xf numFmtId="0" fontId="0" fillId="0" borderId="2" xfId="0" quotePrefix="1" applyBorder="1"/>
    <xf numFmtId="0" fontId="2" fillId="0" borderId="2" xfId="0" applyFont="1" applyBorder="1" applyAlignment="1">
      <alignment horizontal="right"/>
    </xf>
    <xf numFmtId="43" fontId="2" fillId="0" borderId="2" xfId="1" applyFont="1" applyBorder="1"/>
    <xf numFmtId="0" fontId="6" fillId="0" borderId="0" xfId="0" quotePrefix="1" applyFont="1" applyBorder="1"/>
    <xf numFmtId="0" fontId="0" fillId="0" borderId="0" xfId="0" applyFill="1"/>
    <xf numFmtId="9" fontId="4" fillId="0" borderId="0" xfId="0" applyNumberFormat="1" applyFont="1" applyBorder="1"/>
    <xf numFmtId="0" fontId="0" fillId="0" borderId="7" xfId="0" applyFill="1" applyBorder="1"/>
    <xf numFmtId="0" fontId="0" fillId="0" borderId="7" xfId="0" quotePrefix="1" applyFill="1" applyBorder="1"/>
    <xf numFmtId="9" fontId="4" fillId="0" borderId="7" xfId="0" applyNumberFormat="1" applyFont="1" applyFill="1" applyBorder="1"/>
    <xf numFmtId="0" fontId="2" fillId="0" borderId="7" xfId="0" applyFont="1" applyFill="1" applyBorder="1"/>
    <xf numFmtId="43" fontId="2" fillId="0" borderId="7" xfId="1" applyFont="1" applyFill="1" applyBorder="1"/>
    <xf numFmtId="0" fontId="0" fillId="0" borderId="8" xfId="0" applyFill="1" applyBorder="1"/>
    <xf numFmtId="0" fontId="8" fillId="0" borderId="0" xfId="0" applyFont="1" applyBorder="1"/>
    <xf numFmtId="0" fontId="7" fillId="0" borderId="0" xfId="0" applyFont="1" applyBorder="1"/>
    <xf numFmtId="164" fontId="9" fillId="0" borderId="0" xfId="0" applyNumberFormat="1" applyFont="1" applyBorder="1"/>
    <xf numFmtId="0" fontId="4" fillId="0" borderId="0" xfId="0" quotePrefix="1" applyFont="1" applyBorder="1"/>
    <xf numFmtId="0" fontId="4" fillId="0" borderId="0" xfId="0" applyFont="1" applyBorder="1"/>
    <xf numFmtId="0" fontId="4" fillId="0" borderId="7" xfId="0" applyFont="1" applyBorder="1"/>
    <xf numFmtId="0" fontId="2" fillId="0" borderId="7" xfId="0" applyFont="1" applyBorder="1"/>
    <xf numFmtId="0" fontId="2" fillId="0" borderId="2" xfId="0" applyFont="1" applyBorder="1"/>
    <xf numFmtId="9" fontId="4" fillId="0" borderId="0" xfId="0" quotePrefix="1" applyNumberFormat="1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1" xfId="0" applyFill="1" applyBorder="1"/>
    <xf numFmtId="0" fontId="4" fillId="0" borderId="10" xfId="0" applyFont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10" fillId="0" borderId="7" xfId="0" applyFont="1" applyBorder="1"/>
    <xf numFmtId="0" fontId="2" fillId="0" borderId="0" xfId="0" quotePrefix="1" applyFont="1" applyBorder="1"/>
    <xf numFmtId="0" fontId="0" fillId="0" borderId="1" xfId="0" applyFill="1" applyBorder="1"/>
    <xf numFmtId="0" fontId="2" fillId="0" borderId="3" xfId="0" applyFont="1" applyFill="1" applyBorder="1"/>
    <xf numFmtId="0" fontId="0" fillId="0" borderId="4" xfId="0" applyFill="1" applyBorder="1"/>
    <xf numFmtId="0" fontId="2" fillId="0" borderId="5" xfId="0" applyFont="1" applyFill="1" applyBorder="1"/>
    <xf numFmtId="0" fontId="0" fillId="0" borderId="6" xfId="0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0" xfId="0" applyFill="1" applyBorder="1"/>
    <xf numFmtId="0" fontId="0" fillId="0" borderId="5" xfId="0" applyFill="1" applyBorder="1"/>
    <xf numFmtId="43" fontId="2" fillId="0" borderId="12" xfId="1" applyFont="1" applyFill="1" applyBorder="1"/>
    <xf numFmtId="0" fontId="4" fillId="0" borderId="0" xfId="0" applyFont="1" applyFill="1" applyBorder="1"/>
    <xf numFmtId="0" fontId="4" fillId="0" borderId="7" xfId="0" applyFont="1" applyFill="1" applyBorder="1"/>
    <xf numFmtId="0" fontId="0" fillId="0" borderId="2" xfId="0" quotePrefix="1" applyFill="1" applyBorder="1"/>
    <xf numFmtId="0" fontId="2" fillId="0" borderId="0" xfId="0" applyFont="1" applyFill="1" applyBorder="1" applyAlignment="1">
      <alignment horizontal="right"/>
    </xf>
    <xf numFmtId="43" fontId="2" fillId="0" borderId="13" xfId="1" applyFont="1" applyFill="1" applyBorder="1"/>
    <xf numFmtId="0" fontId="2" fillId="0" borderId="2" xfId="0" applyFont="1" applyFill="1" applyBorder="1"/>
    <xf numFmtId="0" fontId="11" fillId="0" borderId="0" xfId="0" applyFont="1" applyAlignment="1">
      <alignment horizontal="center" vertical="center" wrapText="1"/>
    </xf>
    <xf numFmtId="14" fontId="0" fillId="0" borderId="0" xfId="0" applyNumberFormat="1"/>
    <xf numFmtId="14" fontId="0" fillId="0" borderId="0" xfId="0" applyNumberFormat="1" applyAlignment="1">
      <alignment vertical="top" wrapText="1"/>
    </xf>
    <xf numFmtId="0" fontId="0" fillId="0" borderId="0" xfId="0" applyAlignment="1">
      <alignment vertical="top" wrapText="1"/>
    </xf>
    <xf numFmtId="0" fontId="12" fillId="0" borderId="0" xfId="0" applyNumberFormat="1" applyFont="1" applyBorder="1"/>
    <xf numFmtId="0" fontId="12" fillId="0" borderId="0" xfId="0" applyFont="1" applyBorder="1"/>
    <xf numFmtId="0" fontId="12" fillId="0" borderId="5" xfId="0" quotePrefix="1" applyFont="1" applyBorder="1"/>
    <xf numFmtId="0" fontId="2" fillId="0" borderId="12" xfId="0" applyFont="1" applyFill="1" applyBorder="1" applyAlignment="1">
      <alignment horizontal="center"/>
    </xf>
    <xf numFmtId="164" fontId="2" fillId="0" borderId="14" xfId="0" applyNumberFormat="1" applyFont="1" applyFill="1" applyBorder="1"/>
    <xf numFmtId="0" fontId="2" fillId="0" borderId="15" xfId="0" applyFont="1" applyFill="1" applyBorder="1" applyAlignment="1">
      <alignment horizontal="center"/>
    </xf>
    <xf numFmtId="0" fontId="13" fillId="0" borderId="0" xfId="0" quotePrefix="1" applyFont="1" applyBorder="1"/>
    <xf numFmtId="0" fontId="14" fillId="0" borderId="0" xfId="0" quotePrefix="1" applyFont="1" applyBorder="1"/>
    <xf numFmtId="0" fontId="0" fillId="0" borderId="4" xfId="0" applyBorder="1" applyAlignment="1">
      <alignment horizontal="center" vertical="top"/>
    </xf>
    <xf numFmtId="0" fontId="0" fillId="0" borderId="10" xfId="0" applyBorder="1" applyAlignment="1">
      <alignment vertical="top"/>
    </xf>
    <xf numFmtId="0" fontId="2" fillId="0" borderId="0" xfId="0" applyFont="1" applyAlignment="1">
      <alignment horizontal="right"/>
    </xf>
    <xf numFmtId="164" fontId="5" fillId="0" borderId="12" xfId="0" applyNumberFormat="1" applyFont="1" applyFill="1" applyBorder="1" applyAlignment="1">
      <alignment horizontal="center"/>
    </xf>
    <xf numFmtId="164" fontId="5" fillId="0" borderId="16" xfId="0" applyNumberFormat="1" applyFont="1" applyFill="1" applyBorder="1" applyAlignment="1">
      <alignment horizontal="center"/>
    </xf>
    <xf numFmtId="164" fontId="5" fillId="0" borderId="12" xfId="0" applyNumberFormat="1" applyFont="1" applyFill="1" applyBorder="1" applyAlignment="1">
      <alignment horizontal="left"/>
    </xf>
    <xf numFmtId="0" fontId="1" fillId="2" borderId="2" xfId="0" applyFont="1" applyFill="1" applyBorder="1"/>
    <xf numFmtId="0" fontId="1" fillId="2" borderId="0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0" fillId="2" borderId="2" xfId="0" applyFill="1" applyBorder="1"/>
    <xf numFmtId="0" fontId="0" fillId="2" borderId="0" xfId="0" quotePrefix="1" applyFill="1" applyBorder="1" applyAlignment="1">
      <alignment vertical="top"/>
    </xf>
    <xf numFmtId="0" fontId="0" fillId="2" borderId="0" xfId="0" applyFill="1" applyBorder="1"/>
    <xf numFmtId="0" fontId="0" fillId="2" borderId="8" xfId="0" applyFill="1" applyBorder="1"/>
    <xf numFmtId="0" fontId="15" fillId="0" borderId="10" xfId="0" applyFont="1" applyBorder="1"/>
    <xf numFmtId="164" fontId="2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164" fontId="5" fillId="0" borderId="0" xfId="0" applyNumberFormat="1" applyFont="1" applyBorder="1" applyAlignment="1">
      <alignment horizontal="left"/>
    </xf>
    <xf numFmtId="0" fontId="0" fillId="2" borderId="2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0" xfId="0" quotePrefix="1" applyFill="1" applyBorder="1" applyProtection="1">
      <protection locked="0"/>
    </xf>
    <xf numFmtId="0" fontId="2" fillId="2" borderId="0" xfId="0" applyFon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0" fillId="2" borderId="0" xfId="0" quotePrefix="1" applyFill="1" applyBorder="1" applyAlignment="1" applyProtection="1">
      <alignment vertical="top"/>
      <protection locked="0"/>
    </xf>
    <xf numFmtId="165" fontId="2" fillId="2" borderId="12" xfId="1" applyNumberFormat="1" applyFont="1" applyFill="1" applyBorder="1" applyProtection="1">
      <protection locked="0"/>
    </xf>
    <xf numFmtId="0" fontId="2" fillId="2" borderId="12" xfId="0" quotePrefix="1" applyFont="1" applyFill="1" applyBorder="1" applyProtection="1">
      <protection locked="0"/>
    </xf>
    <xf numFmtId="164" fontId="2" fillId="2" borderId="12" xfId="0" applyNumberFormat="1" applyFont="1" applyFill="1" applyBorder="1" applyProtection="1">
      <protection locked="0"/>
    </xf>
    <xf numFmtId="10" fontId="2" fillId="2" borderId="17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>
      <alignment vertical="justify"/>
    </xf>
    <xf numFmtId="0" fontId="2" fillId="0" borderId="5" xfId="0" applyFont="1" applyFill="1" applyBorder="1" applyAlignment="1">
      <alignment vertical="justify"/>
    </xf>
    <xf numFmtId="0" fontId="2" fillId="0" borderId="7" xfId="0" applyFont="1" applyFill="1" applyBorder="1" applyAlignment="1">
      <alignment vertical="justify"/>
    </xf>
    <xf numFmtId="0" fontId="2" fillId="0" borderId="8" xfId="0" applyFont="1" applyFill="1" applyBorder="1" applyAlignment="1">
      <alignment vertical="justify"/>
    </xf>
    <xf numFmtId="0" fontId="0" fillId="0" borderId="0" xfId="0" quotePrefix="1"/>
    <xf numFmtId="43" fontId="0" fillId="3" borderId="0" xfId="1" applyFont="1" applyFill="1"/>
    <xf numFmtId="0" fontId="16" fillId="0" borderId="0" xfId="0" applyFont="1" applyFill="1" applyBorder="1"/>
    <xf numFmtId="0" fontId="7" fillId="0" borderId="10" xfId="0" applyFont="1" applyBorder="1"/>
    <xf numFmtId="0" fontId="17" fillId="0" borderId="0" xfId="0" applyFont="1" applyBorder="1"/>
    <xf numFmtId="0" fontId="16" fillId="0" borderId="0" xfId="0" quotePrefix="1" applyFont="1" applyBorder="1"/>
    <xf numFmtId="164" fontId="19" fillId="0" borderId="16" xfId="0" applyNumberFormat="1" applyFont="1" applyFill="1" applyBorder="1" applyAlignment="1">
      <alignment horizontal="left"/>
    </xf>
    <xf numFmtId="164" fontId="19" fillId="0" borderId="0" xfId="0" applyNumberFormat="1" applyFont="1" applyFill="1" applyBorder="1" applyAlignment="1">
      <alignment horizontal="left"/>
    </xf>
    <xf numFmtId="0" fontId="2" fillId="2" borderId="14" xfId="0" applyFont="1" applyFill="1" applyBorder="1" applyAlignment="1" applyProtection="1">
      <alignment horizontal="left" vertical="justify"/>
      <protection locked="0"/>
    </xf>
    <xf numFmtId="0" fontId="2" fillId="2" borderId="15" xfId="0" applyFont="1" applyFill="1" applyBorder="1" applyAlignment="1" applyProtection="1">
      <alignment horizontal="left" vertical="justify"/>
      <protection locked="0"/>
    </xf>
    <xf numFmtId="0" fontId="2" fillId="2" borderId="16" xfId="0" applyFont="1" applyFill="1" applyBorder="1" applyAlignment="1" applyProtection="1">
      <alignment horizontal="left" vertical="justify"/>
      <protection locked="0"/>
    </xf>
    <xf numFmtId="0" fontId="2" fillId="2" borderId="0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0" fontId="2" fillId="2" borderId="5" xfId="0" applyFont="1" applyFill="1" applyBorder="1" applyAlignment="1" applyProtection="1">
      <alignment horizontal="left" vertical="top" wrapText="1"/>
      <protection locked="0"/>
    </xf>
    <xf numFmtId="4" fontId="2" fillId="0" borderId="14" xfId="0" applyNumberFormat="1" applyFont="1" applyFill="1" applyBorder="1" applyAlignment="1">
      <alignment horizontal="center"/>
    </xf>
    <xf numFmtId="4" fontId="2" fillId="0" borderId="16" xfId="0" applyNumberFormat="1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4" fontId="2" fillId="2" borderId="14" xfId="0" applyNumberFormat="1" applyFont="1" applyFill="1" applyBorder="1" applyAlignment="1" applyProtection="1">
      <alignment horizontal="right"/>
      <protection locked="0"/>
    </xf>
    <xf numFmtId="4" fontId="2" fillId="2" borderId="16" xfId="0" applyNumberFormat="1" applyFont="1" applyFill="1" applyBorder="1" applyAlignment="1" applyProtection="1">
      <alignment horizontal="right"/>
      <protection locked="0"/>
    </xf>
    <xf numFmtId="43" fontId="2" fillId="2" borderId="14" xfId="1" applyFont="1" applyFill="1" applyBorder="1" applyAlignment="1" applyProtection="1">
      <protection locked="0"/>
    </xf>
    <xf numFmtId="43" fontId="2" fillId="2" borderId="16" xfId="1" applyFont="1" applyFill="1" applyBorder="1" applyAlignment="1" applyProtection="1">
      <protection locked="0"/>
    </xf>
    <xf numFmtId="43" fontId="2" fillId="0" borderId="14" xfId="1" applyFont="1" applyFill="1" applyBorder="1" applyAlignment="1">
      <alignment horizontal="center"/>
    </xf>
    <xf numFmtId="43" fontId="2" fillId="0" borderId="16" xfId="1" applyFont="1" applyFill="1" applyBorder="1" applyAlignment="1">
      <alignment horizontal="center"/>
    </xf>
    <xf numFmtId="4" fontId="2" fillId="2" borderId="14" xfId="0" applyNumberFormat="1" applyFont="1" applyFill="1" applyBorder="1" applyAlignment="1" applyProtection="1">
      <alignment horizontal="right"/>
    </xf>
    <xf numFmtId="4" fontId="2" fillId="2" borderId="16" xfId="0" applyNumberFormat="1" applyFont="1" applyFill="1" applyBorder="1" applyAlignment="1" applyProtection="1">
      <alignment horizontal="right"/>
    </xf>
    <xf numFmtId="4" fontId="18" fillId="2" borderId="14" xfId="0" applyNumberFormat="1" applyFont="1" applyFill="1" applyBorder="1" applyAlignment="1" applyProtection="1">
      <alignment horizontal="right"/>
    </xf>
    <xf numFmtId="4" fontId="18" fillId="2" borderId="16" xfId="0" applyNumberFormat="1" applyFont="1" applyFill="1" applyBorder="1" applyAlignment="1" applyProtection="1">
      <alignment horizontal="right"/>
    </xf>
    <xf numFmtId="0" fontId="1" fillId="0" borderId="1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2:R111"/>
  <sheetViews>
    <sheetView showGridLines="0" tabSelected="1" view="pageBreakPreview" zoomScaleNormal="100" workbookViewId="0">
      <selection activeCell="L12" sqref="L12"/>
    </sheetView>
  </sheetViews>
  <sheetFormatPr defaultRowHeight="12.75" x14ac:dyDescent="0.2"/>
  <cols>
    <col min="1" max="1" width="1" customWidth="1"/>
    <col min="2" max="2" width="5" customWidth="1"/>
    <col min="3" max="3" width="20" customWidth="1"/>
    <col min="4" max="4" width="1.28515625" customWidth="1"/>
    <col min="5" max="5" width="5.140625" customWidth="1"/>
    <col min="6" max="6" width="12.28515625" customWidth="1"/>
    <col min="7" max="7" width="11.28515625" customWidth="1"/>
    <col min="8" max="8" width="11.85546875" customWidth="1"/>
    <col min="9" max="9" width="16.140625" customWidth="1"/>
    <col min="10" max="10" width="14.85546875" customWidth="1"/>
    <col min="11" max="11" width="12.85546875" customWidth="1"/>
    <col min="12" max="12" width="9.5703125" bestFit="1" customWidth="1"/>
  </cols>
  <sheetData>
    <row r="2" spans="2:10" x14ac:dyDescent="0.2">
      <c r="B2" s="50"/>
      <c r="C2" s="51" t="s">
        <v>22</v>
      </c>
      <c r="D2" s="84"/>
      <c r="E2" s="126"/>
      <c r="F2" s="126"/>
      <c r="G2" s="126"/>
      <c r="H2" s="126"/>
      <c r="I2" s="126"/>
      <c r="J2" s="127"/>
    </row>
    <row r="3" spans="2:10" ht="77.25" customHeight="1" x14ac:dyDescent="0.2">
      <c r="B3" s="52"/>
      <c r="C3" s="53"/>
      <c r="D3" s="85"/>
      <c r="E3" s="125"/>
      <c r="F3" s="125"/>
      <c r="G3" s="125"/>
      <c r="H3" s="125"/>
      <c r="I3" s="125"/>
      <c r="J3" s="128"/>
    </row>
    <row r="4" spans="2:10" ht="4.5" customHeight="1" x14ac:dyDescent="0.2">
      <c r="B4" s="54"/>
      <c r="C4" s="29"/>
      <c r="D4" s="86"/>
      <c r="E4" s="86"/>
      <c r="F4" s="86"/>
      <c r="G4" s="86"/>
      <c r="H4" s="86"/>
      <c r="I4" s="86"/>
      <c r="J4" s="87"/>
    </row>
    <row r="5" spans="2:10" ht="8.25" customHeight="1" thickBot="1" x14ac:dyDescent="0.25">
      <c r="B5" s="4"/>
      <c r="C5" s="39"/>
      <c r="D5" s="5"/>
      <c r="E5" s="5"/>
      <c r="F5" s="5"/>
      <c r="G5" s="5"/>
      <c r="H5" s="5"/>
      <c r="I5" s="5"/>
      <c r="J5" s="6"/>
    </row>
    <row r="6" spans="2:10" ht="13.5" thickBot="1" x14ac:dyDescent="0.25">
      <c r="B6" s="44">
        <v>1</v>
      </c>
      <c r="C6" s="40" t="s">
        <v>0</v>
      </c>
      <c r="D6" s="8"/>
      <c r="E6" s="8"/>
      <c r="F6" s="104" t="s">
        <v>25</v>
      </c>
      <c r="G6" s="3"/>
      <c r="I6" s="3"/>
      <c r="J6" s="9"/>
    </row>
    <row r="7" spans="2:10" ht="17.25" customHeight="1" x14ac:dyDescent="0.2">
      <c r="B7" s="45"/>
      <c r="C7" s="41"/>
      <c r="D7" s="11"/>
      <c r="E7" s="11"/>
      <c r="F7" s="48"/>
      <c r="G7" s="11"/>
      <c r="H7" s="11"/>
      <c r="I7" s="11"/>
      <c r="J7" s="12"/>
    </row>
    <row r="8" spans="2:10" ht="8.25" customHeight="1" x14ac:dyDescent="0.2">
      <c r="B8" s="46"/>
      <c r="C8" s="39"/>
      <c r="D8" s="97"/>
      <c r="E8" s="97"/>
      <c r="F8" s="97"/>
      <c r="G8" s="97"/>
      <c r="H8" s="97"/>
      <c r="I8" s="97"/>
      <c r="J8" s="98"/>
    </row>
    <row r="9" spans="2:10" x14ac:dyDescent="0.2">
      <c r="B9" s="44">
        <v>2</v>
      </c>
      <c r="C9" s="40" t="s">
        <v>58</v>
      </c>
      <c r="D9" s="99"/>
      <c r="E9" s="99"/>
      <c r="F9" s="100"/>
      <c r="G9" s="101"/>
      <c r="H9" s="101"/>
      <c r="I9" s="101"/>
      <c r="J9" s="98"/>
    </row>
    <row r="10" spans="2:10" ht="8.1" customHeight="1" x14ac:dyDescent="0.2">
      <c r="B10" s="45"/>
      <c r="C10" s="41"/>
      <c r="D10" s="102"/>
      <c r="E10" s="102"/>
      <c r="F10" s="102"/>
      <c r="G10" s="102"/>
      <c r="H10" s="102"/>
      <c r="I10" s="102"/>
      <c r="J10" s="103"/>
    </row>
    <row r="11" spans="2:10" ht="8.1" customHeight="1" x14ac:dyDescent="0.2">
      <c r="B11" s="46"/>
      <c r="C11" s="39"/>
      <c r="D11" s="88"/>
      <c r="E11" s="97"/>
      <c r="F11" s="97"/>
      <c r="G11" s="97"/>
      <c r="H11" s="97"/>
      <c r="I11" s="97"/>
      <c r="J11" s="98"/>
    </row>
    <row r="12" spans="2:10" ht="66" customHeight="1" x14ac:dyDescent="0.2">
      <c r="B12" s="78">
        <v>3</v>
      </c>
      <c r="C12" s="79" t="s">
        <v>1</v>
      </c>
      <c r="D12" s="89"/>
      <c r="E12" s="105"/>
      <c r="F12" s="125"/>
      <c r="G12" s="125"/>
      <c r="H12" s="125"/>
      <c r="I12" s="101"/>
      <c r="J12" s="98"/>
    </row>
    <row r="13" spans="2:10" ht="8.1" customHeight="1" x14ac:dyDescent="0.2">
      <c r="B13" s="44"/>
      <c r="C13" s="40"/>
      <c r="D13" s="90"/>
      <c r="E13" s="90"/>
      <c r="F13" s="90"/>
      <c r="G13" s="90"/>
      <c r="H13" s="90"/>
      <c r="I13" s="90"/>
      <c r="J13" s="91"/>
    </row>
    <row r="14" spans="2:10" ht="8.1" customHeight="1" thickBot="1" x14ac:dyDescent="0.25">
      <c r="B14" s="46"/>
      <c r="C14" s="39"/>
      <c r="D14" s="5"/>
      <c r="E14" s="5"/>
      <c r="F14" s="5"/>
      <c r="G14" s="5"/>
      <c r="H14" s="5"/>
      <c r="I14" s="5"/>
      <c r="J14" s="6"/>
    </row>
    <row r="15" spans="2:10" ht="13.5" thickBot="1" x14ac:dyDescent="0.25">
      <c r="B15" s="44">
        <v>4.0999999999999996</v>
      </c>
      <c r="C15" s="40" t="s">
        <v>59</v>
      </c>
      <c r="D15" s="8"/>
      <c r="E15" s="14" t="s">
        <v>11</v>
      </c>
      <c r="F15" s="133"/>
      <c r="G15" s="134"/>
      <c r="H15" s="3"/>
      <c r="I15" s="3"/>
      <c r="J15" s="9"/>
    </row>
    <row r="16" spans="2:10" ht="13.5" thickBot="1" x14ac:dyDescent="0.25">
      <c r="B16" s="44">
        <v>4.2</v>
      </c>
      <c r="C16" s="143" t="s">
        <v>68</v>
      </c>
      <c r="D16" s="8"/>
      <c r="E16" s="14"/>
      <c r="F16" s="139"/>
      <c r="G16" s="140"/>
      <c r="H16" s="23">
        <v>0</v>
      </c>
      <c r="I16" s="13" t="s">
        <v>61</v>
      </c>
      <c r="J16" s="9"/>
    </row>
    <row r="17" spans="2:18" ht="13.5" thickBot="1" x14ac:dyDescent="0.25">
      <c r="B17" s="44">
        <v>4.3</v>
      </c>
      <c r="C17" s="40" t="s">
        <v>2</v>
      </c>
      <c r="D17" s="8"/>
      <c r="E17" s="14"/>
      <c r="F17" s="141">
        <f>+F16+F15</f>
        <v>0</v>
      </c>
      <c r="G17" s="142"/>
      <c r="H17" s="3"/>
      <c r="I17" s="3"/>
      <c r="J17" s="9"/>
    </row>
    <row r="18" spans="2:18" ht="13.5" thickBot="1" x14ac:dyDescent="0.25">
      <c r="B18" s="44">
        <v>4.4000000000000004</v>
      </c>
      <c r="C18" s="40" t="s">
        <v>66</v>
      </c>
      <c r="D18" s="8"/>
      <c r="E18" s="14" t="s">
        <v>11</v>
      </c>
      <c r="F18" s="135">
        <v>0</v>
      </c>
      <c r="G18" s="136"/>
      <c r="H18" s="3"/>
      <c r="I18" s="3"/>
      <c r="J18" s="9"/>
    </row>
    <row r="19" spans="2:18" ht="8.1" customHeight="1" x14ac:dyDescent="0.2">
      <c r="B19" s="45"/>
      <c r="C19" s="41"/>
      <c r="D19" s="15"/>
      <c r="E19" s="15"/>
      <c r="F19" s="16"/>
      <c r="G19" s="17"/>
      <c r="H19" s="11"/>
      <c r="I19" s="11"/>
      <c r="J19" s="12"/>
    </row>
    <row r="20" spans="2:18" ht="8.1" customHeight="1" thickBot="1" x14ac:dyDescent="0.25">
      <c r="B20" s="46"/>
      <c r="C20" s="39"/>
      <c r="D20" s="18"/>
      <c r="E20" s="18"/>
      <c r="F20" s="19"/>
      <c r="G20" s="20"/>
      <c r="H20" s="5"/>
      <c r="I20" s="5"/>
      <c r="J20" s="6"/>
    </row>
    <row r="21" spans="2:18" ht="13.5" thickBot="1" x14ac:dyDescent="0.25">
      <c r="B21" s="44">
        <v>5</v>
      </c>
      <c r="C21" s="40" t="s">
        <v>3</v>
      </c>
      <c r="D21" s="8"/>
      <c r="E21" s="8"/>
      <c r="F21" s="106"/>
      <c r="G21" s="107" t="s">
        <v>31</v>
      </c>
      <c r="J21" s="9"/>
    </row>
    <row r="22" spans="2:18" ht="8.1" customHeight="1" x14ac:dyDescent="0.2">
      <c r="B22" s="45"/>
      <c r="C22" s="41"/>
      <c r="D22" s="11"/>
      <c r="E22" s="11"/>
      <c r="F22" s="11"/>
      <c r="G22" s="11"/>
      <c r="H22" s="11"/>
      <c r="I22" s="11"/>
      <c r="J22" s="12"/>
    </row>
    <row r="23" spans="2:18" ht="8.1" customHeight="1" thickBot="1" x14ac:dyDescent="0.25">
      <c r="B23" s="46"/>
      <c r="C23" s="39"/>
      <c r="D23" s="5"/>
      <c r="E23" s="5"/>
      <c r="F23" s="5"/>
      <c r="G23" s="5"/>
      <c r="H23" s="5"/>
      <c r="I23" s="5"/>
      <c r="J23" s="6"/>
    </row>
    <row r="24" spans="2:18" ht="13.5" thickBot="1" x14ac:dyDescent="0.25">
      <c r="B24" s="44">
        <v>6</v>
      </c>
      <c r="C24" s="40" t="s">
        <v>4</v>
      </c>
      <c r="D24" s="8"/>
      <c r="E24" s="8"/>
      <c r="F24" s="108"/>
      <c r="G24" s="70">
        <f>WEEKDAY(F24)</f>
        <v>7</v>
      </c>
      <c r="H24" s="73" t="str">
        <f>IF(G24=1,"Sunday",IF(G24=2,"Monday",IF(G24=3,"Tuesday",IF(G24=4,"Wednesday",IF(G24=5,"Thursday",IF(G24=6,"Friday",IF(G24=7,"Saturday",0)))))))</f>
        <v>Saturday</v>
      </c>
      <c r="I24" s="3"/>
      <c r="J24" s="9"/>
    </row>
    <row r="25" spans="2:18" ht="8.1" customHeight="1" x14ac:dyDescent="0.2">
      <c r="B25" s="45"/>
      <c r="C25" s="41"/>
      <c r="D25" s="11"/>
      <c r="E25" s="11"/>
      <c r="F25" s="11"/>
      <c r="G25" s="11"/>
      <c r="H25" s="11"/>
      <c r="I25" s="11"/>
      <c r="J25" s="12"/>
    </row>
    <row r="26" spans="2:18" ht="8.1" customHeight="1" thickBot="1" x14ac:dyDescent="0.25">
      <c r="B26" s="46"/>
      <c r="C26" s="39"/>
      <c r="D26" s="5"/>
      <c r="E26" s="5"/>
      <c r="F26" s="5"/>
      <c r="G26" s="5"/>
      <c r="H26" s="5"/>
      <c r="I26" s="5"/>
      <c r="J26" s="6"/>
    </row>
    <row r="27" spans="2:18" ht="13.5" thickBot="1" x14ac:dyDescent="0.25">
      <c r="B27" s="44">
        <v>7</v>
      </c>
      <c r="C27" s="40" t="s">
        <v>16</v>
      </c>
      <c r="D27" s="8"/>
      <c r="E27" s="3"/>
      <c r="F27" s="81" t="e">
        <f>IF(G21="Minggu",DATE(YEAR($F$24),MONTH($F$24),DAY($F$24)+$F$21*7-1),IF(G21="Bulan",DATE(YEAR($F$24),MONTH($F$24)+$F$21,DAY($F$24)-1)))</f>
        <v>#NUM!</v>
      </c>
      <c r="G27" s="71" t="e">
        <f>WEEKDAY(F27)</f>
        <v>#NUM!</v>
      </c>
      <c r="H27" s="73" t="e">
        <f>IF(G27=1,"Sunday",IF(G27=2,"Monday",IF(G27=3,"Tuesday",IF(G27=4,"Wednesday",IF(G27=5,"Thursday",IF(G27=6,"Friday",IF(G27=7,"Saturday",0)))))))</f>
        <v>#NUM!</v>
      </c>
      <c r="I27" s="3"/>
      <c r="J27" s="72">
        <f>WEEKDAY(I27)</f>
        <v>7</v>
      </c>
    </row>
    <row r="28" spans="2:18" ht="6.75" customHeight="1" x14ac:dyDescent="0.2">
      <c r="B28" s="44"/>
      <c r="C28" s="40"/>
      <c r="D28" s="3"/>
      <c r="E28" s="3"/>
      <c r="F28" s="76"/>
      <c r="G28" s="3"/>
      <c r="H28" s="3"/>
      <c r="I28" s="77"/>
      <c r="J28" s="9"/>
    </row>
    <row r="29" spans="2:18" ht="8.1" customHeight="1" thickBot="1" x14ac:dyDescent="0.25">
      <c r="B29" s="46"/>
      <c r="C29" s="39"/>
      <c r="D29" s="5"/>
      <c r="E29" s="5"/>
      <c r="F29" s="18"/>
      <c r="G29" s="5"/>
      <c r="H29" s="18"/>
      <c r="I29" s="5"/>
      <c r="J29" s="6"/>
    </row>
    <row r="30" spans="2:18" ht="13.5" thickBot="1" x14ac:dyDescent="0.25">
      <c r="B30" s="44">
        <v>8</v>
      </c>
      <c r="C30" s="40" t="s">
        <v>15</v>
      </c>
      <c r="D30" s="8"/>
      <c r="E30" s="23">
        <v>0.05</v>
      </c>
      <c r="F30" s="13" t="s">
        <v>32</v>
      </c>
      <c r="G30" s="3"/>
      <c r="H30" s="80" t="s">
        <v>20</v>
      </c>
      <c r="I30" s="137">
        <f>ROUND($F$17*E30,2)</f>
        <v>0</v>
      </c>
      <c r="J30" s="138"/>
    </row>
    <row r="31" spans="2:18" s="22" customFormat="1" ht="8.1" customHeight="1" x14ac:dyDescent="0.2">
      <c r="B31" s="47"/>
      <c r="C31" s="42"/>
      <c r="D31" s="25"/>
      <c r="E31" s="26"/>
      <c r="F31" s="27"/>
      <c r="G31" s="24"/>
      <c r="H31" s="28"/>
      <c r="I31" s="24"/>
      <c r="J31" s="29"/>
      <c r="L31"/>
      <c r="M31"/>
      <c r="N31"/>
      <c r="O31"/>
      <c r="P31"/>
      <c r="Q31"/>
      <c r="R31"/>
    </row>
    <row r="32" spans="2:18" ht="8.1" customHeight="1" thickBot="1" x14ac:dyDescent="0.25">
      <c r="B32" s="46"/>
      <c r="C32" s="39"/>
      <c r="D32" s="5"/>
      <c r="E32" s="5"/>
      <c r="F32" s="5"/>
      <c r="G32" s="5"/>
      <c r="H32" s="5"/>
      <c r="I32" s="5"/>
      <c r="J32" s="6"/>
    </row>
    <row r="33" spans="2:11" ht="13.5" thickBot="1" x14ac:dyDescent="0.25">
      <c r="B33" s="44">
        <v>9</v>
      </c>
      <c r="C33" s="92" t="s">
        <v>33</v>
      </c>
      <c r="D33" s="8"/>
      <c r="E33" s="8"/>
      <c r="F33" s="74">
        <f>F24</f>
        <v>0</v>
      </c>
      <c r="G33" s="75" t="s">
        <v>13</v>
      </c>
      <c r="H33" s="82" t="e">
        <f>G41</f>
        <v>#NUM!</v>
      </c>
      <c r="I33" s="77"/>
      <c r="J33" s="9"/>
    </row>
    <row r="34" spans="2:11" x14ac:dyDescent="0.2">
      <c r="B34" s="44"/>
      <c r="C34" s="92" t="s">
        <v>34</v>
      </c>
      <c r="D34" s="8"/>
      <c r="E34" s="8"/>
      <c r="F34" s="93"/>
      <c r="G34" s="94"/>
      <c r="H34" s="95"/>
      <c r="I34" s="77"/>
      <c r="J34" s="9"/>
    </row>
    <row r="35" spans="2:11" ht="8.1" customHeight="1" x14ac:dyDescent="0.2">
      <c r="B35" s="45"/>
      <c r="C35" s="41"/>
      <c r="D35" s="15"/>
      <c r="E35" s="15"/>
      <c r="F35" s="11"/>
      <c r="G35" s="11"/>
      <c r="H35" s="11"/>
      <c r="I35" s="11"/>
      <c r="J35" s="12"/>
    </row>
    <row r="36" spans="2:11" ht="8.1" customHeight="1" x14ac:dyDescent="0.2">
      <c r="B36" s="46"/>
      <c r="C36" s="39"/>
      <c r="D36" s="18"/>
      <c r="E36" s="18"/>
      <c r="F36" s="5"/>
      <c r="G36" s="5"/>
      <c r="H36" s="5"/>
      <c r="I36" s="5"/>
      <c r="J36" s="6"/>
    </row>
    <row r="37" spans="2:11" ht="13.5" thickBot="1" x14ac:dyDescent="0.25">
      <c r="B37" s="44">
        <v>10</v>
      </c>
      <c r="C37" s="40" t="s">
        <v>17</v>
      </c>
      <c r="D37" s="8"/>
      <c r="E37" s="3"/>
      <c r="F37" s="30"/>
      <c r="G37" s="31"/>
      <c r="H37" s="31"/>
      <c r="J37" s="9"/>
    </row>
    <row r="38" spans="2:11" ht="13.5" thickBot="1" x14ac:dyDescent="0.25">
      <c r="B38" s="44"/>
      <c r="C38" s="40" t="s">
        <v>18</v>
      </c>
      <c r="D38" s="3"/>
      <c r="E38" s="3"/>
      <c r="F38" s="32"/>
      <c r="G38" s="96" t="e">
        <f>F27</f>
        <v>#NUM!</v>
      </c>
      <c r="H38" s="70" t="e">
        <f>WEEKDAY(G38)</f>
        <v>#NUM!</v>
      </c>
      <c r="I38" s="73" t="e">
        <f>IF(H38=1,"Sunday",IF(H38=2,"Monday",IF(H38=3,"Tuesday",IF(H38=4,"Wednesday",IF(H38=5,"Thursday",IF(H38=6,"Friday",IF(H38=7,"Saturday",0)))))))</f>
        <v>#NUM!</v>
      </c>
      <c r="J38" s="9"/>
    </row>
    <row r="39" spans="2:11" ht="13.5" thickBot="1" x14ac:dyDescent="0.25">
      <c r="B39" s="44"/>
      <c r="C39" s="43" t="s">
        <v>19</v>
      </c>
      <c r="D39" s="33"/>
      <c r="E39" s="34">
        <f>IF(F6="D&amp;B Tender",24,IF(F6="D&amp;B Nego",24,IF(F6="203A Tender",12,IF(F6="203A Nego",12))))</f>
        <v>12</v>
      </c>
      <c r="F39" s="34" t="s">
        <v>5</v>
      </c>
      <c r="G39" s="1" t="e">
        <f>DATE(YEAR(G38),MONTH(G38)+E39,DAY(G38)-1)</f>
        <v>#NUM!</v>
      </c>
      <c r="H39" s="70" t="e">
        <f>WEEKDAY(G39)</f>
        <v>#NUM!</v>
      </c>
      <c r="I39" s="73" t="e">
        <f>IF(H39=1,"Sunday",IF(H39=2,"Monday",IF(H39=3,"Tuesday",IF(H39=4,"Wednesday",IF(H39=5,"Thursday",IF(H39=6,"Friday",IF(H39=7,"Saturday",0)))))))</f>
        <v>#NUM!</v>
      </c>
      <c r="J39" s="9"/>
    </row>
    <row r="40" spans="2:11" ht="13.5" thickBot="1" x14ac:dyDescent="0.25">
      <c r="B40" s="44"/>
      <c r="C40" s="40"/>
      <c r="D40" s="3"/>
      <c r="E40" s="34">
        <f>IF(F6="D&amp;B Tender",28,IF(F6="D&amp;B Nego",28,IF(F6="203A Tender",14,IF(F6="203A Nego",14))))</f>
        <v>14</v>
      </c>
      <c r="F40" s="34" t="s">
        <v>6</v>
      </c>
      <c r="G40" s="1" t="e">
        <f>DATE(YEAR(G39),MONTH(G39),DAY(G39)+E40)</f>
        <v>#NUM!</v>
      </c>
      <c r="H40" s="70" t="e">
        <f>WEEKDAY(G40)</f>
        <v>#NUM!</v>
      </c>
      <c r="I40" s="73" t="e">
        <f>IF(H40=1,"Sunday",IF(H40=2,"Monday",IF(H40=3,"Tuesday",IF(H40=4,"Wednesday",IF(H40=5,"Thursday",IF(H40=6,"Friday",IF(H40=7,"Saturday",0)))))))</f>
        <v>#NUM!</v>
      </c>
      <c r="J40" s="9"/>
    </row>
    <row r="41" spans="2:11" ht="12.75" customHeight="1" thickBot="1" x14ac:dyDescent="0.25">
      <c r="B41" s="44"/>
      <c r="C41" s="40"/>
      <c r="D41" s="3"/>
      <c r="E41" s="60">
        <v>3</v>
      </c>
      <c r="F41" s="60" t="s">
        <v>5</v>
      </c>
      <c r="G41" s="83" t="e">
        <f>DATE(YEAR(G40),MONTH(G40)+E41,DAY(G40))</f>
        <v>#NUM!</v>
      </c>
      <c r="H41" s="70" t="e">
        <f>WEEKDAY(G41)</f>
        <v>#NUM!</v>
      </c>
      <c r="I41" s="73" t="e">
        <f>IF(H41=1,"Sunday",IF(H41=2,"Monday",IF(H41=3,"Tuesday",IF(H41=4,"Wednesday",IF(H41=5,"Thursday",IF(H41=6,"Friday",IF(H41=7,"Saturday",0)))))))</f>
        <v>#NUM!</v>
      </c>
      <c r="J41" s="58"/>
      <c r="K41" s="2"/>
    </row>
    <row r="42" spans="2:11" ht="8.1" customHeight="1" x14ac:dyDescent="0.2">
      <c r="B42" s="45"/>
      <c r="C42" s="41"/>
      <c r="D42" s="35"/>
      <c r="E42" s="61"/>
      <c r="F42" s="25"/>
      <c r="G42" s="24"/>
      <c r="H42" s="25"/>
      <c r="I42" s="24"/>
      <c r="J42" s="29"/>
    </row>
    <row r="43" spans="2:11" ht="8.1" customHeight="1" thickBot="1" x14ac:dyDescent="0.25">
      <c r="B43" s="46"/>
      <c r="C43" s="39"/>
      <c r="D43" s="5"/>
      <c r="E43" s="55"/>
      <c r="F43" s="62"/>
      <c r="G43" s="55"/>
      <c r="H43" s="62"/>
      <c r="I43" s="55"/>
      <c r="J43" s="56"/>
    </row>
    <row r="44" spans="2:11" ht="13.5" thickBot="1" x14ac:dyDescent="0.25">
      <c r="B44" s="44">
        <v>11</v>
      </c>
      <c r="C44" s="92" t="s">
        <v>14</v>
      </c>
      <c r="D44" s="8"/>
      <c r="E44" s="63" t="s">
        <v>20</v>
      </c>
      <c r="F44" s="131" t="str">
        <f>IF($F$15&gt;50000001,"2.0 juta",IF(AND($F$15&gt;20000001,$F$15&lt;50000000),"1.0 juta",IF(AND($F$15&gt;5000001,$F$15&lt;20000000),"500,000.00",IF(AND($F$15&gt;500001,$F$15&lt;5000000),"200,00.00",IF(AND($F$15&gt;200001,$F$15&lt;500000),"100,000.00",IF(AND($F$15&gt;100001,$F$15&lt;200000),"50,000.00",IF(AND($F$15&gt;50001,$F$15&lt;100000),"25,000.00","10,000.00")))))))</f>
        <v>10,000.00</v>
      </c>
      <c r="G44" s="132"/>
      <c r="H44" s="116" t="s">
        <v>60</v>
      </c>
      <c r="I44" s="57"/>
      <c r="J44" s="58"/>
    </row>
    <row r="45" spans="2:11" ht="8.1" customHeight="1" x14ac:dyDescent="0.2">
      <c r="B45" s="45"/>
      <c r="C45" s="41"/>
      <c r="D45" s="11"/>
      <c r="E45" s="24"/>
      <c r="F45" s="24"/>
      <c r="G45" s="24"/>
      <c r="H45" s="24"/>
      <c r="I45" s="24"/>
      <c r="J45" s="29"/>
    </row>
    <row r="46" spans="2:11" ht="8.1" customHeight="1" thickBot="1" x14ac:dyDescent="0.25">
      <c r="B46" s="46"/>
      <c r="C46" s="39"/>
      <c r="D46" s="5"/>
      <c r="E46" s="55"/>
      <c r="F46" s="55"/>
      <c r="G46" s="55"/>
      <c r="H46" s="55"/>
      <c r="I46" s="55"/>
      <c r="J46" s="56"/>
    </row>
    <row r="47" spans="2:11" ht="13.5" thickBot="1" x14ac:dyDescent="0.25">
      <c r="B47" s="44">
        <v>12</v>
      </c>
      <c r="C47" s="40" t="s">
        <v>7</v>
      </c>
      <c r="D47" s="8"/>
      <c r="E47" s="63" t="s">
        <v>20</v>
      </c>
      <c r="F47" s="129">
        <f>$F$17</f>
        <v>0</v>
      </c>
      <c r="G47" s="130"/>
      <c r="H47" s="57"/>
      <c r="I47" s="57"/>
      <c r="J47" s="58"/>
    </row>
    <row r="48" spans="2:11" ht="8.1" customHeight="1" x14ac:dyDescent="0.2">
      <c r="B48" s="45"/>
      <c r="C48" s="41"/>
      <c r="D48" s="15"/>
      <c r="E48" s="15"/>
      <c r="F48" s="36"/>
      <c r="G48" s="11"/>
      <c r="H48" s="11"/>
      <c r="I48" s="11"/>
      <c r="J48" s="12"/>
    </row>
    <row r="49" spans="2:13" ht="8.1" customHeight="1" x14ac:dyDescent="0.2">
      <c r="B49" s="46"/>
      <c r="C49" s="39"/>
      <c r="D49" s="18"/>
      <c r="E49" s="18"/>
      <c r="F49" s="37"/>
      <c r="G49" s="5"/>
      <c r="H49" s="5"/>
      <c r="I49" s="5"/>
      <c r="J49" s="6"/>
    </row>
    <row r="50" spans="2:13" ht="13.5" thickBot="1" x14ac:dyDescent="0.25">
      <c r="B50" s="44">
        <v>13</v>
      </c>
      <c r="C50" s="92" t="s">
        <v>21</v>
      </c>
      <c r="D50" s="8"/>
      <c r="E50" s="8"/>
      <c r="F50" s="13"/>
      <c r="G50" s="3"/>
      <c r="H50" s="3"/>
      <c r="I50" s="3"/>
      <c r="J50" s="9"/>
    </row>
    <row r="51" spans="2:13" ht="13.5" thickBot="1" x14ac:dyDescent="0.25">
      <c r="B51" s="44"/>
      <c r="C51" s="92" t="s">
        <v>7</v>
      </c>
      <c r="D51" s="8"/>
      <c r="E51" s="8"/>
      <c r="F51" s="74">
        <f>F24</f>
        <v>0</v>
      </c>
      <c r="G51" s="75" t="s">
        <v>13</v>
      </c>
      <c r="H51" s="82" t="e">
        <f>F27</f>
        <v>#NUM!</v>
      </c>
      <c r="I51" s="21"/>
      <c r="J51" s="9"/>
    </row>
    <row r="52" spans="2:13" ht="8.1" customHeight="1" x14ac:dyDescent="0.2">
      <c r="B52" s="45"/>
      <c r="C52" s="41"/>
      <c r="D52" s="11"/>
      <c r="E52" s="11"/>
      <c r="F52" s="11"/>
      <c r="G52" s="11"/>
      <c r="H52" s="11"/>
      <c r="I52" s="11"/>
      <c r="J52" s="12"/>
    </row>
    <row r="53" spans="2:13" ht="8.1" customHeight="1" x14ac:dyDescent="0.2">
      <c r="B53" s="46"/>
      <c r="C53" s="39"/>
      <c r="D53" s="18"/>
      <c r="E53" s="18"/>
      <c r="F53" s="37"/>
      <c r="G53" s="5"/>
      <c r="H53" s="5"/>
      <c r="I53" s="5"/>
      <c r="J53" s="6"/>
    </row>
    <row r="54" spans="2:13" ht="13.5" thickBot="1" x14ac:dyDescent="0.25">
      <c r="B54" s="44">
        <v>14</v>
      </c>
      <c r="C54" s="117" t="s">
        <v>62</v>
      </c>
      <c r="D54" s="8"/>
      <c r="E54" s="8"/>
      <c r="F54" s="13"/>
      <c r="G54" s="3"/>
      <c r="H54" s="3"/>
      <c r="I54" s="3"/>
      <c r="J54" s="9"/>
    </row>
    <row r="55" spans="2:13" ht="13.5" thickBot="1" x14ac:dyDescent="0.25">
      <c r="B55" s="44"/>
      <c r="C55" s="117" t="s">
        <v>63</v>
      </c>
      <c r="D55" s="8"/>
      <c r="E55" s="8"/>
      <c r="F55" s="74">
        <f>$F24</f>
        <v>0</v>
      </c>
      <c r="G55" s="75" t="s">
        <v>13</v>
      </c>
      <c r="H55" s="120" t="e">
        <f>DATE(YEAR(G39),MONTH(G39)+12,DAY(G39))-1</f>
        <v>#NUM!</v>
      </c>
      <c r="I55" s="119" t="s">
        <v>64</v>
      </c>
      <c r="J55" s="9"/>
      <c r="L55" s="70"/>
      <c r="M55" s="73"/>
    </row>
    <row r="56" spans="2:13" x14ac:dyDescent="0.2">
      <c r="B56" s="44"/>
      <c r="C56" s="117"/>
      <c r="D56" s="8"/>
      <c r="E56" s="8"/>
      <c r="F56" s="93"/>
      <c r="G56" s="94"/>
      <c r="H56" s="121"/>
      <c r="I56" s="119" t="s">
        <v>65</v>
      </c>
      <c r="J56" s="9"/>
      <c r="L56" s="70"/>
      <c r="M56" s="94"/>
    </row>
    <row r="57" spans="2:13" ht="8.1" customHeight="1" x14ac:dyDescent="0.2">
      <c r="B57" s="45"/>
      <c r="C57" s="41"/>
      <c r="D57" s="11"/>
      <c r="E57" s="11"/>
      <c r="F57" s="11"/>
      <c r="G57" s="11"/>
      <c r="H57" s="11"/>
      <c r="I57" s="11"/>
      <c r="J57" s="12"/>
    </row>
    <row r="58" spans="2:13" ht="8.1" customHeight="1" thickBot="1" x14ac:dyDescent="0.25">
      <c r="B58" s="46"/>
      <c r="C58" s="39"/>
      <c r="D58" s="5"/>
      <c r="E58" s="5"/>
      <c r="F58" s="5"/>
      <c r="G58" s="5"/>
      <c r="H58" s="5"/>
      <c r="I58" s="5"/>
      <c r="J58" s="6"/>
    </row>
    <row r="59" spans="2:13" ht="13.5" thickBot="1" x14ac:dyDescent="0.25">
      <c r="B59" s="44">
        <v>15</v>
      </c>
      <c r="C59" s="40" t="s">
        <v>8</v>
      </c>
      <c r="D59" s="8"/>
      <c r="E59" s="49" t="s">
        <v>23</v>
      </c>
      <c r="F59" s="109"/>
      <c r="G59" s="13" t="s">
        <v>24</v>
      </c>
      <c r="H59" s="3"/>
      <c r="J59" s="59">
        <f>ROUND(F59*$F$17/365,0)</f>
        <v>0</v>
      </c>
    </row>
    <row r="60" spans="2:13" ht="8.1" customHeight="1" x14ac:dyDescent="0.2">
      <c r="B60" s="45"/>
      <c r="C60" s="41"/>
      <c r="D60" s="11"/>
      <c r="E60" s="11"/>
      <c r="F60" s="11"/>
      <c r="G60" s="11"/>
      <c r="H60" s="11"/>
      <c r="I60" s="24"/>
      <c r="J60" s="29"/>
    </row>
    <row r="61" spans="2:13" ht="8.1" customHeight="1" thickBot="1" x14ac:dyDescent="0.25">
      <c r="B61" s="46"/>
      <c r="C61" s="39"/>
      <c r="D61" s="5"/>
      <c r="E61" s="5"/>
      <c r="F61" s="5"/>
      <c r="G61" s="5"/>
      <c r="H61" s="5"/>
      <c r="I61" s="55"/>
      <c r="J61" s="56"/>
    </row>
    <row r="62" spans="2:13" ht="13.5" thickBot="1" x14ac:dyDescent="0.25">
      <c r="B62" s="44">
        <v>16</v>
      </c>
      <c r="C62" s="40" t="s">
        <v>9</v>
      </c>
      <c r="D62" s="8"/>
      <c r="E62" s="38">
        <v>0.25</v>
      </c>
      <c r="F62" s="118" t="s">
        <v>67</v>
      </c>
      <c r="G62" s="3"/>
      <c r="H62" s="3"/>
      <c r="I62" s="57"/>
      <c r="J62" s="64">
        <f>IF(((($F$15-$F$18)*E62)+($H$16*($F$15-$F$18)*E62))&lt;10000000,((($F$15-$F$18)*E62)+($H$16*($F$15-$F$18)*E62)),"10.0 juta")</f>
        <v>0</v>
      </c>
    </row>
    <row r="63" spans="2:13" ht="8.1" customHeight="1" x14ac:dyDescent="0.2">
      <c r="B63" s="45"/>
      <c r="C63" s="41"/>
      <c r="D63" s="11"/>
      <c r="E63" s="11"/>
      <c r="F63" s="11"/>
      <c r="G63" s="11"/>
      <c r="H63" s="11"/>
      <c r="I63" s="11"/>
      <c r="J63" s="12"/>
    </row>
    <row r="64" spans="2:13" ht="8.1" customHeight="1" thickBot="1" x14ac:dyDescent="0.25">
      <c r="B64" s="46"/>
      <c r="C64" s="39"/>
      <c r="D64" s="55"/>
      <c r="E64" s="55"/>
      <c r="F64" s="65"/>
      <c r="G64" s="55"/>
      <c r="H64" s="55"/>
      <c r="I64" s="55"/>
      <c r="J64" s="56"/>
    </row>
    <row r="65" spans="2:11" ht="13.5" thickBot="1" x14ac:dyDescent="0.25">
      <c r="B65" s="44">
        <v>17</v>
      </c>
      <c r="C65" s="40" t="s">
        <v>10</v>
      </c>
      <c r="D65" s="57"/>
      <c r="E65" s="57"/>
      <c r="F65" s="122" t="s">
        <v>38</v>
      </c>
      <c r="G65" s="123"/>
      <c r="H65" s="123"/>
      <c r="I65" s="124"/>
      <c r="J65" s="111"/>
    </row>
    <row r="66" spans="2:11" x14ac:dyDescent="0.2">
      <c r="B66" s="7"/>
      <c r="C66" s="40"/>
      <c r="D66" s="57"/>
      <c r="E66" s="57"/>
      <c r="F66" s="110"/>
      <c r="G66" s="110"/>
      <c r="H66" s="110"/>
      <c r="I66" s="110"/>
      <c r="J66" s="111"/>
    </row>
    <row r="67" spans="2:11" x14ac:dyDescent="0.2">
      <c r="B67" s="10"/>
      <c r="C67" s="41"/>
      <c r="D67" s="25"/>
      <c r="E67" s="25"/>
      <c r="F67" s="112"/>
      <c r="G67" s="112"/>
      <c r="H67" s="112"/>
      <c r="I67" s="112"/>
      <c r="J67" s="113"/>
    </row>
    <row r="71" spans="2:11" x14ac:dyDescent="0.2">
      <c r="C71" s="67"/>
      <c r="G71" s="69"/>
      <c r="J71" s="66"/>
    </row>
    <row r="72" spans="2:11" x14ac:dyDescent="0.2">
      <c r="G72" s="66"/>
      <c r="H72" s="66"/>
      <c r="J72" s="66"/>
    </row>
    <row r="73" spans="2:11" x14ac:dyDescent="0.2">
      <c r="G73" s="69"/>
      <c r="H73" s="69"/>
      <c r="J73" s="68"/>
    </row>
    <row r="74" spans="2:11" x14ac:dyDescent="0.2">
      <c r="G74" s="69"/>
      <c r="H74" s="69"/>
      <c r="J74" s="66"/>
      <c r="K74" s="66"/>
    </row>
    <row r="75" spans="2:11" x14ac:dyDescent="0.2">
      <c r="J75" s="69"/>
      <c r="K75" s="69"/>
    </row>
    <row r="76" spans="2:11" x14ac:dyDescent="0.2">
      <c r="J76" s="69"/>
      <c r="K76" s="69"/>
    </row>
    <row r="77" spans="2:11" x14ac:dyDescent="0.2">
      <c r="J77" s="69"/>
      <c r="K77" s="69"/>
    </row>
    <row r="93" spans="3:14" x14ac:dyDescent="0.2">
      <c r="C93" s="80" t="s">
        <v>29</v>
      </c>
      <c r="D93" t="s">
        <v>25</v>
      </c>
      <c r="G93" s="80" t="s">
        <v>3</v>
      </c>
      <c r="H93" t="s">
        <v>30</v>
      </c>
      <c r="J93" s="36" t="s">
        <v>10</v>
      </c>
      <c r="K93" s="36"/>
      <c r="L93" s="36"/>
      <c r="M93" s="36"/>
      <c r="N93" s="36" t="s">
        <v>48</v>
      </c>
    </row>
    <row r="94" spans="3:14" x14ac:dyDescent="0.2">
      <c r="D94" t="s">
        <v>26</v>
      </c>
      <c r="H94" t="s">
        <v>31</v>
      </c>
      <c r="J94" t="s">
        <v>35</v>
      </c>
      <c r="N94" s="114" t="s">
        <v>49</v>
      </c>
    </row>
    <row r="95" spans="3:14" x14ac:dyDescent="0.2">
      <c r="D95" t="s">
        <v>27</v>
      </c>
      <c r="J95" t="s">
        <v>36</v>
      </c>
      <c r="N95" s="114" t="s">
        <v>51</v>
      </c>
    </row>
    <row r="96" spans="3:14" x14ac:dyDescent="0.2">
      <c r="D96" t="s">
        <v>28</v>
      </c>
      <c r="J96" t="s">
        <v>37</v>
      </c>
      <c r="N96" s="114" t="s">
        <v>50</v>
      </c>
    </row>
    <row r="97" spans="10:14" x14ac:dyDescent="0.2">
      <c r="J97" t="s">
        <v>38</v>
      </c>
      <c r="N97" s="114" t="s">
        <v>50</v>
      </c>
    </row>
    <row r="98" spans="10:14" x14ac:dyDescent="0.2">
      <c r="J98" t="s">
        <v>39</v>
      </c>
      <c r="N98" s="114" t="s">
        <v>52</v>
      </c>
    </row>
    <row r="99" spans="10:14" x14ac:dyDescent="0.2">
      <c r="J99" t="s">
        <v>40</v>
      </c>
      <c r="N99" s="114" t="s">
        <v>52</v>
      </c>
    </row>
    <row r="100" spans="10:14" x14ac:dyDescent="0.2">
      <c r="J100" t="s">
        <v>41</v>
      </c>
      <c r="N100" s="114" t="s">
        <v>52</v>
      </c>
    </row>
    <row r="101" spans="10:14" x14ac:dyDescent="0.2">
      <c r="J101" t="s">
        <v>42</v>
      </c>
      <c r="N101" s="114" t="s">
        <v>52</v>
      </c>
    </row>
    <row r="102" spans="10:14" x14ac:dyDescent="0.2">
      <c r="J102" t="s">
        <v>43</v>
      </c>
      <c r="N102" s="114" t="s">
        <v>52</v>
      </c>
    </row>
    <row r="103" spans="10:14" x14ac:dyDescent="0.2">
      <c r="J103" t="s">
        <v>44</v>
      </c>
      <c r="N103" s="114" t="s">
        <v>52</v>
      </c>
    </row>
    <row r="104" spans="10:14" x14ac:dyDescent="0.2">
      <c r="J104" t="s">
        <v>45</v>
      </c>
      <c r="N104" s="114" t="s">
        <v>52</v>
      </c>
    </row>
    <row r="105" spans="10:14" x14ac:dyDescent="0.2">
      <c r="J105" t="s">
        <v>46</v>
      </c>
      <c r="N105" s="114" t="s">
        <v>54</v>
      </c>
    </row>
    <row r="106" spans="10:14" x14ac:dyDescent="0.2">
      <c r="J106" t="s">
        <v>45</v>
      </c>
      <c r="N106" s="114" t="s">
        <v>54</v>
      </c>
    </row>
    <row r="107" spans="10:14" x14ac:dyDescent="0.2">
      <c r="J107" t="s">
        <v>47</v>
      </c>
      <c r="N107" s="114" t="s">
        <v>54</v>
      </c>
    </row>
    <row r="108" spans="10:14" x14ac:dyDescent="0.2">
      <c r="J108" t="s">
        <v>55</v>
      </c>
      <c r="N108" s="114" t="s">
        <v>53</v>
      </c>
    </row>
    <row r="109" spans="10:14" x14ac:dyDescent="0.2">
      <c r="J109" t="s">
        <v>56</v>
      </c>
      <c r="N109" s="114" t="s">
        <v>53</v>
      </c>
    </row>
    <row r="110" spans="10:14" x14ac:dyDescent="0.2">
      <c r="J110" t="s">
        <v>45</v>
      </c>
      <c r="N110" s="114" t="s">
        <v>53</v>
      </c>
    </row>
    <row r="111" spans="10:14" x14ac:dyDescent="0.2">
      <c r="J111" t="s">
        <v>57</v>
      </c>
      <c r="N111" s="114" t="s">
        <v>53</v>
      </c>
    </row>
  </sheetData>
  <sheetProtection formatCells="0" formatColumns="0" formatRows="0" insertColumns="0" insertRows="0" insertHyperlinks="0" deleteColumns="0" deleteRows="0" sort="0" autoFilter="0" pivotTables="0"/>
  <mergeCells count="10">
    <mergeCell ref="F65:I65"/>
    <mergeCell ref="F12:H12"/>
    <mergeCell ref="E2:J3"/>
    <mergeCell ref="F47:G47"/>
    <mergeCell ref="F44:G44"/>
    <mergeCell ref="F15:G15"/>
    <mergeCell ref="F18:G18"/>
    <mergeCell ref="I30:J30"/>
    <mergeCell ref="F16:G16"/>
    <mergeCell ref="F17:G17"/>
  </mergeCells>
  <phoneticPr fontId="3" type="noConversion"/>
  <dataValidations xWindow="374" yWindow="172" count="3">
    <dataValidation type="list" showInputMessage="1" showErrorMessage="1" error="Masukkan samaada Minggu atau Bulan" prompt="Masukkan Minggu ATAU Bulan" sqref="G21">
      <formula1>tempoh</formula1>
    </dataValidation>
    <dataValidation type="list" allowBlank="1" showInputMessage="1" showErrorMessage="1" prompt="Masukkan Jenis Perolehan" sqref="F6">
      <formula1>Perolehan</formula1>
    </dataValidation>
    <dataValidation type="list" allowBlank="1" showInputMessage="1" showErrorMessage="1" prompt="Masukkan Pegawai Penguasa yang berkenaan" sqref="F65:I65">
      <formula1>PP</formula1>
    </dataValidation>
  </dataValidations>
  <pageMargins left="0.59" right="0.33" top="0.86" bottom="0.72" header="0.5" footer="0.5"/>
  <pageSetup paperSize="9" scale="89" orientation="portrait" r:id="rId1"/>
  <headerFooter alignWithMargins="0">
    <oddFooter>&amp;CSummary LA/&amp;P</oddFooter>
  </headerFooter>
  <ignoredErrors>
    <ignoredError sqref="J29 I29 J27:J28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5:C27"/>
  <sheetViews>
    <sheetView workbookViewId="0">
      <selection activeCell="C28" sqref="C28"/>
    </sheetView>
  </sheetViews>
  <sheetFormatPr defaultRowHeight="12.75" x14ac:dyDescent="0.2"/>
  <cols>
    <col min="3" max="3" width="17.42578125" style="2" customWidth="1"/>
    <col min="7" max="7" width="9.42578125" bestFit="1" customWidth="1"/>
  </cols>
  <sheetData>
    <row r="5" spans="2:3" x14ac:dyDescent="0.2">
      <c r="B5" t="s">
        <v>12</v>
      </c>
    </row>
    <row r="6" spans="2:3" x14ac:dyDescent="0.2">
      <c r="C6" s="2">
        <v>6100000</v>
      </c>
    </row>
    <row r="7" spans="2:3" x14ac:dyDescent="0.2">
      <c r="C7" s="2">
        <v>2800000</v>
      </c>
    </row>
    <row r="8" spans="2:3" x14ac:dyDescent="0.2">
      <c r="C8" s="2">
        <v>2760000</v>
      </c>
    </row>
    <row r="9" spans="2:3" x14ac:dyDescent="0.2">
      <c r="C9" s="2">
        <v>4500000</v>
      </c>
    </row>
    <row r="10" spans="2:3" x14ac:dyDescent="0.2">
      <c r="C10" s="2">
        <v>500000</v>
      </c>
    </row>
    <row r="11" spans="2:3" x14ac:dyDescent="0.2">
      <c r="C11" s="2">
        <v>400000</v>
      </c>
    </row>
    <row r="12" spans="2:3" x14ac:dyDescent="0.2">
      <c r="C12" s="2">
        <v>1000000</v>
      </c>
    </row>
    <row r="13" spans="2:3" x14ac:dyDescent="0.2">
      <c r="C13" s="2">
        <v>3000000</v>
      </c>
    </row>
    <row r="14" spans="2:3" x14ac:dyDescent="0.2">
      <c r="C14" s="2">
        <v>900000</v>
      </c>
    </row>
    <row r="15" spans="2:3" x14ac:dyDescent="0.2">
      <c r="C15" s="2">
        <v>1680000</v>
      </c>
    </row>
    <row r="16" spans="2:3" x14ac:dyDescent="0.2">
      <c r="C16" s="2">
        <v>5150000</v>
      </c>
    </row>
    <row r="17" spans="3:3" x14ac:dyDescent="0.2">
      <c r="C17" s="2">
        <v>500000</v>
      </c>
    </row>
    <row r="18" spans="3:3" x14ac:dyDescent="0.2">
      <c r="C18" s="2">
        <v>1820000</v>
      </c>
    </row>
    <row r="19" spans="3:3" x14ac:dyDescent="0.2">
      <c r="C19" s="2">
        <v>2000000</v>
      </c>
    </row>
    <row r="20" spans="3:3" x14ac:dyDescent="0.2">
      <c r="C20" s="2">
        <v>800000</v>
      </c>
    </row>
    <row r="21" spans="3:3" x14ac:dyDescent="0.2">
      <c r="C21" s="2">
        <v>1400000</v>
      </c>
    </row>
    <row r="22" spans="3:3" x14ac:dyDescent="0.2">
      <c r="C22" s="2">
        <v>300000</v>
      </c>
    </row>
    <row r="23" spans="3:3" x14ac:dyDescent="0.2">
      <c r="C23" s="2">
        <v>300000</v>
      </c>
    </row>
    <row r="24" spans="3:3" x14ac:dyDescent="0.2">
      <c r="C24" s="2">
        <v>400000</v>
      </c>
    </row>
    <row r="25" spans="3:3" x14ac:dyDescent="0.2">
      <c r="C25" s="2">
        <v>183000</v>
      </c>
    </row>
    <row r="26" spans="3:3" x14ac:dyDescent="0.2">
      <c r="C26" s="2">
        <v>75000</v>
      </c>
    </row>
    <row r="27" spans="3:3" x14ac:dyDescent="0.2">
      <c r="C27" s="115">
        <f>SUM(C6:C26)</f>
        <v>36568000</v>
      </c>
    </row>
  </sheetData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summary</vt:lpstr>
      <vt:lpstr>Sheet2</vt:lpstr>
      <vt:lpstr>Sheet3</vt:lpstr>
      <vt:lpstr>Perolehan</vt:lpstr>
      <vt:lpstr>PP</vt:lpstr>
      <vt:lpstr>summary!Print_Area</vt:lpstr>
      <vt:lpstr>tempoh</vt:lpstr>
    </vt:vector>
  </TitlesOfParts>
  <Company>Jabatan Kerja Raya Malaysia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Juwita Radzi</dc:creator>
  <cp:lastModifiedBy>User(JKR)</cp:lastModifiedBy>
  <cp:lastPrinted>2018-02-26T17:56:24Z</cp:lastPrinted>
  <dcterms:created xsi:type="dcterms:W3CDTF">2008-01-14T08:37:07Z</dcterms:created>
  <dcterms:modified xsi:type="dcterms:W3CDTF">2021-01-21T02:46:22Z</dcterms:modified>
</cp:coreProperties>
</file>